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<sst xmlns="http://schemas.openxmlformats.org/spreadsheetml/2006/main" count="210" uniqueCount="57">
  <si>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</si>
  <si>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</si>
  <si>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</si>
  <si>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</si>
  <si>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</si>
  <si>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</si>
  <si>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</si>
  <si>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</si>
  <si>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</si>
  <si>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</si>
  <si>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</si>
  <si>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</si>
  <si>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</si>
  <si>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</si>
  <si>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</si>
  <si>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</si>
  <si>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</si>
  <si>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</si>
  <si>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</si>
  <si>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</si>
  <si>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</si>
  <si>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</si>
  <si>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</si>
  <si>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</si>
  <si>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</si>
  <si>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</si>
  <si>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</si>
  <si>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</si>
  <si>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</si>
  <si>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</si>
  <si>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</si>
  <si>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</si>
  <si>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</si>
  <si>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</si>
  <si>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</si>
  <si>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</si>
  <si>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</si>
  <si>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</si>
  <si>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</si>
  <si>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</si>
  <si>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</si>
  <si>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</si>
  <si>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</si>
  <si>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</si>
  <si>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</si>
  <si>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</si>
  <si>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</si>
  <si>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</si>
  <si>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</si>
  <si>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20.09.2020</t>
  </si>
  <si>
    <t>20.09.2020</t>
  </si>
  <si>
    <t>19.09.2020</t>
  </si>
  <si>
    <t>18.09.2020</t>
  </si>
  <si>
    <t>17.09.2020</t>
  </si>
  <si>
    <t>16.09.2020</t>
  </si>
  <si>
    <t>15.09.2020</t>
  </si>
  <si>
    <t>14.09.2020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</si>
</sst>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884.752795</v>
      </c>
      <c r="D9" s="17">
        <v>250</v>
      </c>
      <c r="E9" s="17">
        <f>'ПСГ Угерське'!C7</f>
        <v>634.752795</v>
      </c>
      <c r="F9" s="17">
        <f>'ПСГ Угерське'!D7</f>
        <v>8.048326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16205.148866604</v>
      </c>
      <c r="D10" s="18">
        <v>3700</v>
      </c>
      <c r="E10" s="18">
        <f>'ПСГ Б-Волицько Угерське'!C7</f>
        <v>12505.148866604</v>
      </c>
      <c r="F10" s="18">
        <f>'ПСГ Б-Волицько Угерське'!D7</f>
        <v>45.871086</v>
      </c>
      <c r="G10" s="18">
        <f>'ПСГ Б-Волицько Угерське'!E7</f>
        <v>0.000428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2769.055852</v>
      </c>
      <c r="D11" s="18">
        <v>622</v>
      </c>
      <c r="E11" s="18">
        <f>'ПСГ Дашавське'!C7</f>
        <v>2147.055852</v>
      </c>
      <c r="F11" s="18">
        <f>'ПСГ Дашавське'!D7</f>
        <v>0</v>
      </c>
      <c r="G11" s="18">
        <f>'ПСГ Дашавське'!E7</f>
        <v>0.011214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1257.341898</v>
      </c>
      <c r="D12" s="18"/>
      <c r="E12" s="18">
        <f>'ПСГ Опарське'!C7</f>
        <v>1257.341898</v>
      </c>
      <c r="F12" s="18">
        <f>'ПСГ Опарське'!D7</f>
        <v>6.037582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2297.460975</v>
      </c>
      <c r="D13" s="18"/>
      <c r="E13" s="18">
        <f>'ПСГ Богородчанське'!C7</f>
        <v>2297.460975</v>
      </c>
      <c r="F13" s="18">
        <f>'ПСГ Богородчанське'!D7</f>
        <v>0</v>
      </c>
      <c r="G13" s="18">
        <f>'ПСГ Богородчанське'!E7</f>
        <v>0.000197</v>
      </c>
      <c r="H13" s="18">
        <v>2300</v>
      </c>
      <c r="I13" s="41" t="str">
        <f>IF(H13-C13&lt;3,"ПСГ закачано в повному обсязі"," ")</f>
        <v>ПСГ закачано в повному обсязі</v>
      </c>
    </row>
    <row r="14" spans="2:9" ht="15">
      <c r="B14" s="30" t="s">
        <v>28</v>
      </c>
      <c r="C14" s="17">
        <f t="shared" si="0"/>
        <v>96.047875</v>
      </c>
      <c r="D14" s="18">
        <v>90</v>
      </c>
      <c r="E14" s="18">
        <f>'ПСГ Олишівське'!C7</f>
        <v>6.047875</v>
      </c>
      <c r="F14" s="18">
        <f>'ПСГ Олишівське'!D7</f>
        <v>0</v>
      </c>
      <c r="G14" s="18">
        <f>'ПСГ Олишівське'!E7</f>
        <v>8.3E-05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1379.760421</v>
      </c>
      <c r="D15" s="18"/>
      <c r="E15" s="18">
        <f>'ПСГ Мрин'!C7</f>
        <v>1379.760421</v>
      </c>
      <c r="F15" s="18">
        <f>'ПСГ Мрин'!D7</f>
        <v>5.845242</v>
      </c>
      <c r="G15" s="18">
        <f>'ПСГ Мрин'!E7</f>
        <v>0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806.062519</v>
      </c>
      <c r="D16" s="18"/>
      <c r="E16" s="18">
        <f>'ПСГ Солохівське'!C7</f>
        <v>806.062519</v>
      </c>
      <c r="F16" s="18">
        <f>'ПСГ Солохівське'!D7</f>
        <v>6.835392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641.222144</v>
      </c>
      <c r="D17" s="18"/>
      <c r="E17" s="18">
        <f>'ПСГ Пролетарське'!C7</f>
        <v>641.222144</v>
      </c>
      <c r="F17" s="18">
        <f>'ПСГ Пролетарське'!D7</f>
        <v>3.381329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695.080812</v>
      </c>
      <c r="D18" s="18"/>
      <c r="E18" s="18">
        <f>'ПСГ Кегичівське'!C7</f>
        <v>695.080812</v>
      </c>
      <c r="F18" s="18">
        <f>'ПСГ Кегичівське'!D7</f>
        <v>0</v>
      </c>
      <c r="G18" s="18">
        <f>'ПСГ Кегичівське'!E7</f>
        <v>6E-06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80.745357</v>
      </c>
      <c r="D19" s="18"/>
      <c r="E19" s="18">
        <f>'ПСГ Краснопопівське'!C7</f>
        <v>80.745357</v>
      </c>
      <c r="F19" s="18">
        <f>'ПСГ Краснопопівське'!D7</f>
        <v>0</v>
      </c>
      <c r="G19" s="18">
        <f>'ПСГ Краснопопівське'!E7</f>
        <v>0.000196</v>
      </c>
      <c r="H19" s="18">
        <v>420</v>
      </c>
      <c r="I19" s="41" t="str">
        <f>IF(ROUND(E19,2)&lt;&gt;80.75," ","Не планується закачування газу в ПСГ ")</f>
        <v>Не планується закачування газу в ПСГ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0.000196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27288.543198604</v>
      </c>
      <c r="D21" s="44">
        <f>SUM(D9:D20)</f>
        <v>4662</v>
      </c>
      <c r="E21" s="45">
        <f>SUM(E9:E20)</f>
        <v>22626.543198604</v>
      </c>
      <c r="F21" s="45">
        <f>SUM(F9:F19)</f>
        <v>76.01895699999999</v>
      </c>
      <c r="G21" s="45">
        <f>SUM(G9:G19)</f>
        <v>0.012124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2884.1168013960014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641.222144</v>
      </c>
      <c r="D7" s="22">
        <v>3.381329</v>
      </c>
      <c r="E7" s="22">
        <v>0</v>
      </c>
      <c r="F7" s="18">
        <v>1000</v>
      </c>
      <c r="G7" s="23">
        <f>IF(F7-C7&gt;5,F7-C7,0)</f>
        <v>358.77785600000004</v>
      </c>
    </row>
    <row r="8" spans="2:7" ht="15">
      <c r="B8" s="32" t="s">
        <v>51</v>
      </c>
      <c r="C8" s="18">
        <v>637.840815</v>
      </c>
      <c r="D8" s="18">
        <v>3.387932</v>
      </c>
      <c r="E8" s="18">
        <v>0</v>
      </c>
      <c r="F8" s="18">
        <v>1000</v>
      </c>
      <c r="G8" s="23">
        <f aca="true" t="shared" si="0" ref="G8:G13">IF(F8-C8&gt;5,F8-C8,0)</f>
        <v>362.159185</v>
      </c>
    </row>
    <row r="9" spans="2:7" ht="15">
      <c r="B9" s="33" t="s">
        <v>52</v>
      </c>
      <c r="C9" s="18">
        <v>634.452883</v>
      </c>
      <c r="D9" s="18">
        <v>3.296811</v>
      </c>
      <c r="E9" s="18">
        <v>0</v>
      </c>
      <c r="F9" s="18">
        <v>1000</v>
      </c>
      <c r="G9" s="23">
        <f t="shared" si="0"/>
        <v>365.54711699999996</v>
      </c>
    </row>
    <row r="10" spans="2:7" ht="15">
      <c r="B10" s="33" t="s">
        <v>53</v>
      </c>
      <c r="C10" s="18">
        <v>631.156072</v>
      </c>
      <c r="D10" s="18">
        <v>3.252583</v>
      </c>
      <c r="E10" s="18">
        <v>0</v>
      </c>
      <c r="F10" s="18">
        <v>1000</v>
      </c>
      <c r="G10" s="23">
        <f t="shared" si="0"/>
        <v>368.843928</v>
      </c>
    </row>
    <row r="11" spans="2:7" ht="15">
      <c r="B11" s="33" t="s">
        <v>54</v>
      </c>
      <c r="C11" s="18">
        <v>627.903489</v>
      </c>
      <c r="D11" s="18">
        <v>3.282208</v>
      </c>
      <c r="E11" s="18">
        <v>0</v>
      </c>
      <c r="F11" s="18">
        <v>1000</v>
      </c>
      <c r="G11" s="23">
        <f t="shared" si="0"/>
        <v>372.09651099999996</v>
      </c>
    </row>
    <row r="12" spans="2:7" ht="15">
      <c r="B12" s="33" t="s">
        <v>55</v>
      </c>
      <c r="C12" s="18">
        <v>624.621281</v>
      </c>
      <c r="D12" s="18">
        <v>3.312739</v>
      </c>
      <c r="E12" s="18">
        <v>3.3E-05</v>
      </c>
      <c r="F12" s="18">
        <v>1000</v>
      </c>
      <c r="G12" s="23">
        <f t="shared" si="0"/>
        <v>375.37871900000005</v>
      </c>
    </row>
    <row r="13" spans="2:7" ht="15.75" thickBot="1">
      <c r="B13" s="34" t="s">
        <v>56</v>
      </c>
      <c r="C13" s="9">
        <v>621.308575</v>
      </c>
      <c r="D13" s="9">
        <v>3.346818</v>
      </c>
      <c r="E13" s="9">
        <v>0</v>
      </c>
      <c r="F13" s="18">
        <v>1000</v>
      </c>
      <c r="G13" s="23">
        <f t="shared" si="0"/>
        <v>378.691425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695.080812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695.080818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695.080824</v>
      </c>
      <c r="D9" s="18">
        <v>0</v>
      </c>
      <c r="E9" s="18">
        <v>4.5E-05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695.080869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695.080875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695.080881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695.080887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80.745357</v>
      </c>
      <c r="D7" s="22">
        <v>0</v>
      </c>
      <c r="E7" s="22">
        <v>0.000196</v>
      </c>
      <c r="F7" s="18">
        <v>420</v>
      </c>
      <c r="G7" s="23">
        <f>IF(ROUND(C7,2)=80.75,0,F7-C7)</f>
        <v>0</v>
      </c>
    </row>
    <row r="8" spans="2:8" ht="15">
      <c r="B8" s="32" t="s">
        <v>51</v>
      </c>
      <c r="C8" s="18">
        <v>80.745553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33" t="s">
        <v>52</v>
      </c>
      <c r="C9" s="18">
        <v>80.745749</v>
      </c>
      <c r="D9" s="18">
        <v>0</v>
      </c>
      <c r="E9" s="18">
        <v>0.000196</v>
      </c>
      <c r="F9" s="18">
        <v>420</v>
      </c>
      <c r="G9" s="23">
        <f t="shared" si="0"/>
        <v>0</v>
      </c>
      <c r="H9" s="11"/>
    </row>
    <row r="10" spans="2:8" ht="15">
      <c r="B10" s="33" t="s">
        <v>53</v>
      </c>
      <c r="C10" s="18">
        <v>80.745945</v>
      </c>
      <c r="D10" s="18">
        <v>0</v>
      </c>
      <c r="E10" s="18">
        <v>0.000196</v>
      </c>
      <c r="F10" s="18">
        <v>420</v>
      </c>
      <c r="G10" s="23">
        <f t="shared" si="0"/>
        <v>0</v>
      </c>
      <c r="H10" s="11"/>
    </row>
    <row r="11" spans="2:8" ht="15">
      <c r="B11" s="33" t="s">
        <v>54</v>
      </c>
      <c r="C11" s="18">
        <v>80.746141</v>
      </c>
      <c r="D11" s="18">
        <v>0</v>
      </c>
      <c r="E11" s="18">
        <v>0.000196</v>
      </c>
      <c r="F11" s="18">
        <v>420</v>
      </c>
      <c r="G11" s="23">
        <f t="shared" si="0"/>
        <v>0</v>
      </c>
      <c r="H11" s="11"/>
    </row>
    <row r="12" spans="2:8" ht="15">
      <c r="B12" s="33" t="s">
        <v>55</v>
      </c>
      <c r="C12" s="18">
        <v>80.746337</v>
      </c>
      <c r="D12" s="18">
        <v>0</v>
      </c>
      <c r="E12" s="18">
        <v>0.000196</v>
      </c>
      <c r="F12" s="18">
        <v>420</v>
      </c>
      <c r="G12" s="23">
        <f t="shared" si="0"/>
        <v>0</v>
      </c>
      <c r="H12" s="11"/>
    </row>
    <row r="13" spans="2:8" ht="15.75" thickBot="1">
      <c r="B13" s="34" t="s">
        <v>56</v>
      </c>
      <c r="C13" s="9">
        <v>80.746533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80.745357</v>
      </c>
      <c r="D7" s="22">
        <v>0</v>
      </c>
      <c r="E7" s="22">
        <v>0.000196</v>
      </c>
      <c r="F7" s="18">
        <v>400</v>
      </c>
      <c r="G7" s="23">
        <f>F7-C7</f>
        <v>319.254643</v>
      </c>
    </row>
    <row r="8" spans="2:7" ht="15">
      <c r="B8" s="6" t="s">
        <v>51</v>
      </c>
      <c r="C8" s="18">
        <v>80.745553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319.254447</v>
      </c>
    </row>
    <row r="9" spans="2:7" ht="15">
      <c r="B9" s="7" t="s">
        <v>52</v>
      </c>
      <c r="C9" s="18">
        <v>80.745749</v>
      </c>
      <c r="D9" s="18">
        <v>0</v>
      </c>
      <c r="E9" s="18">
        <v>0.000196</v>
      </c>
      <c r="F9" s="18">
        <v>400</v>
      </c>
      <c r="G9" s="23">
        <f t="shared" si="0"/>
        <v>319.254251</v>
      </c>
    </row>
    <row r="10" spans="2:7" ht="15">
      <c r="B10" s="7" t="s">
        <v>53</v>
      </c>
      <c r="C10" s="18">
        <v>80.745945</v>
      </c>
      <c r="D10" s="18">
        <v>0</v>
      </c>
      <c r="E10" s="18">
        <v>0.000196</v>
      </c>
      <c r="F10" s="18">
        <v>400</v>
      </c>
      <c r="G10" s="23">
        <f t="shared" si="0"/>
        <v>319.254055</v>
      </c>
    </row>
    <row r="11" spans="2:7" ht="15">
      <c r="B11" s="7" t="s">
        <v>54</v>
      </c>
      <c r="C11" s="18">
        <v>80.746141</v>
      </c>
      <c r="D11" s="18">
        <v>0</v>
      </c>
      <c r="E11" s="18">
        <v>0.000196</v>
      </c>
      <c r="F11" s="18">
        <v>400</v>
      </c>
      <c r="G11" s="23">
        <f t="shared" si="0"/>
        <v>319.25385900000003</v>
      </c>
    </row>
    <row r="12" spans="2:7" ht="15">
      <c r="B12" s="7" t="s">
        <v>55</v>
      </c>
      <c r="C12" s="18">
        <v>80.746337</v>
      </c>
      <c r="D12" s="18">
        <v>0</v>
      </c>
      <c r="E12" s="18">
        <v>0.000196</v>
      </c>
      <c r="F12" s="18">
        <v>400</v>
      </c>
      <c r="G12" s="23">
        <f t="shared" si="0"/>
        <v>319.253663</v>
      </c>
    </row>
    <row r="13" spans="2:7" ht="15.75" thickBot="1">
      <c r="B13" s="8" t="s">
        <v>56</v>
      </c>
      <c r="C13" s="9">
        <v>80.746533</v>
      </c>
      <c r="D13" s="9">
        <v>0</v>
      </c>
      <c r="E13" s="9">
        <v>0.000195</v>
      </c>
      <c r="F13" s="18">
        <v>400</v>
      </c>
      <c r="G13" s="23">
        <f t="shared" si="0"/>
        <v>319.253467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634.752795</v>
      </c>
      <c r="D7" s="22">
        <v>8.048326</v>
      </c>
      <c r="E7" s="22">
        <v>0</v>
      </c>
      <c r="F7" s="17">
        <v>1900</v>
      </c>
      <c r="G7" s="23">
        <f>IF(F7-C7&gt;5,F7-C7,0)</f>
        <v>1265.2472050000001</v>
      </c>
    </row>
    <row r="8" spans="2:7" ht="15">
      <c r="B8" s="32" t="s">
        <v>51</v>
      </c>
      <c r="C8" s="18">
        <v>626.704469</v>
      </c>
      <c r="D8" s="18">
        <v>9.669823</v>
      </c>
      <c r="E8" s="18">
        <v>0</v>
      </c>
      <c r="F8" s="17">
        <v>1900</v>
      </c>
      <c r="G8" s="23">
        <f aca="true" t="shared" si="0" ref="G8:G13">IF(F8-C8&gt;5,F8-C8,0)</f>
        <v>1273.295531</v>
      </c>
    </row>
    <row r="9" spans="2:7" ht="15">
      <c r="B9" s="33" t="s">
        <v>52</v>
      </c>
      <c r="C9" s="18">
        <v>617.034646</v>
      </c>
      <c r="D9" s="18">
        <v>11.321794</v>
      </c>
      <c r="E9" s="18">
        <v>0</v>
      </c>
      <c r="F9" s="17">
        <v>1900</v>
      </c>
      <c r="G9" s="23">
        <f t="shared" si="0"/>
        <v>1282.965354</v>
      </c>
    </row>
    <row r="10" spans="2:7" ht="15">
      <c r="B10" s="33" t="s">
        <v>53</v>
      </c>
      <c r="C10" s="18">
        <v>605.712852</v>
      </c>
      <c r="D10" s="18">
        <v>6.9905</v>
      </c>
      <c r="E10" s="18">
        <v>0</v>
      </c>
      <c r="F10" s="17">
        <v>1900</v>
      </c>
      <c r="G10" s="23">
        <f t="shared" si="0"/>
        <v>1294.287148</v>
      </c>
    </row>
    <row r="11" spans="2:7" ht="15">
      <c r="B11" s="33" t="s">
        <v>54</v>
      </c>
      <c r="C11" s="18">
        <v>598.722352</v>
      </c>
      <c r="D11" s="18">
        <v>5.943268</v>
      </c>
      <c r="E11" s="18">
        <v>0</v>
      </c>
      <c r="F11" s="17">
        <v>1900</v>
      </c>
      <c r="G11" s="23">
        <f t="shared" si="0"/>
        <v>1301.277648</v>
      </c>
    </row>
    <row r="12" spans="2:7" ht="15">
      <c r="B12" s="33" t="s">
        <v>55</v>
      </c>
      <c r="C12" s="18">
        <v>592.779084</v>
      </c>
      <c r="D12" s="18">
        <v>5.707803</v>
      </c>
      <c r="E12" s="18">
        <v>0</v>
      </c>
      <c r="F12" s="17">
        <v>1900</v>
      </c>
      <c r="G12" s="23">
        <f t="shared" si="0"/>
        <v>1307.220916</v>
      </c>
    </row>
    <row r="13" spans="2:7" ht="15.75" thickBot="1">
      <c r="B13" s="34" t="s">
        <v>56</v>
      </c>
      <c r="C13" s="9">
        <v>587.071281</v>
      </c>
      <c r="D13" s="9">
        <v>6.751626</v>
      </c>
      <c r="E13" s="9">
        <v>0</v>
      </c>
      <c r="F13" s="17">
        <v>1900</v>
      </c>
      <c r="G13" s="23">
        <f t="shared" si="0"/>
        <v>1312.928719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12505.148866604</v>
      </c>
      <c r="D7" s="22">
        <v>45.871086</v>
      </c>
      <c r="E7" s="22">
        <v>0.000428</v>
      </c>
      <c r="F7" s="26">
        <f>'[1]Всі_ПСГ'!$F$8</f>
        <v>17050</v>
      </c>
      <c r="G7" s="23">
        <f>IF(F7-C7&gt;5,F7-C7,0)</f>
        <v>4544.851133396</v>
      </c>
    </row>
    <row r="8" spans="2:8" ht="15">
      <c r="B8" s="32" t="s">
        <v>51</v>
      </c>
      <c r="C8" s="18">
        <v>12459.278208604</v>
      </c>
      <c r="D8" s="18">
        <v>48.297042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4590.721791395999</v>
      </c>
      <c r="H8" s="11"/>
    </row>
    <row r="9" spans="2:8" ht="15">
      <c r="B9" s="33" t="s">
        <v>52</v>
      </c>
      <c r="C9" s="18">
        <v>12410.981592604</v>
      </c>
      <c r="D9" s="18">
        <v>45.15444</v>
      </c>
      <c r="E9" s="18">
        <v>0.000426</v>
      </c>
      <c r="F9" s="26">
        <f>'[1]Всі_ПСГ'!$F$8</f>
        <v>17050</v>
      </c>
      <c r="G9" s="23">
        <f t="shared" si="0"/>
        <v>4639.018407396001</v>
      </c>
      <c r="H9" s="11"/>
    </row>
    <row r="10" spans="2:8" ht="15">
      <c r="B10" s="33" t="s">
        <v>53</v>
      </c>
      <c r="C10" s="18">
        <v>12365.827578604</v>
      </c>
      <c r="D10" s="18">
        <v>43.973163</v>
      </c>
      <c r="E10" s="18">
        <v>0.000426</v>
      </c>
      <c r="F10" s="26">
        <f>'[1]Всі_ПСГ'!$F$8</f>
        <v>17050</v>
      </c>
      <c r="G10" s="23">
        <f t="shared" si="0"/>
        <v>4684.172421396001</v>
      </c>
      <c r="H10" s="11"/>
    </row>
    <row r="11" spans="2:8" ht="15">
      <c r="B11" s="33" t="s">
        <v>54</v>
      </c>
      <c r="C11" s="18">
        <v>12321.854841604</v>
      </c>
      <c r="D11" s="18">
        <v>43.421633</v>
      </c>
      <c r="E11" s="18">
        <v>0.000426</v>
      </c>
      <c r="F11" s="26">
        <f>'[1]Всі_ПСГ'!$F$8</f>
        <v>17050</v>
      </c>
      <c r="G11" s="23">
        <f t="shared" si="0"/>
        <v>4728.145158396001</v>
      </c>
      <c r="H11" s="11"/>
    </row>
    <row r="12" spans="2:8" ht="15">
      <c r="B12" s="33" t="s">
        <v>55</v>
      </c>
      <c r="C12" s="18">
        <v>12278.433634604</v>
      </c>
      <c r="D12" s="18">
        <v>45.556194</v>
      </c>
      <c r="E12" s="18">
        <v>0.000426</v>
      </c>
      <c r="F12" s="26">
        <f>'[1]Всі_ПСГ'!$F$8</f>
        <v>17050</v>
      </c>
      <c r="G12" s="23">
        <f t="shared" si="0"/>
        <v>4771.566365396</v>
      </c>
      <c r="H12" s="11"/>
    </row>
    <row r="13" spans="2:8" ht="15.75" thickBot="1">
      <c r="B13" s="34" t="s">
        <v>56</v>
      </c>
      <c r="C13" s="9">
        <v>12232.877866604</v>
      </c>
      <c r="D13" s="9">
        <v>45.063293</v>
      </c>
      <c r="E13" s="9">
        <v>0.000426</v>
      </c>
      <c r="F13" s="26">
        <f>'[1]Всі_ПСГ'!$F$8</f>
        <v>17050</v>
      </c>
      <c r="G13" s="23">
        <f t="shared" si="0"/>
        <v>4817.122133396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2147.055852</v>
      </c>
      <c r="D7" s="22">
        <v>0</v>
      </c>
      <c r="E7" s="22">
        <v>0.011214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2147.067066</v>
      </c>
      <c r="D8" s="18">
        <v>0</v>
      </c>
      <c r="E8" s="18">
        <v>0.012377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2147.079443</v>
      </c>
      <c r="D9" s="18">
        <v>0</v>
      </c>
      <c r="E9" s="18">
        <v>0.011299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2147.090742</v>
      </c>
      <c r="D10" s="18">
        <v>0</v>
      </c>
      <c r="E10" s="18">
        <v>0.122014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2147.212836</v>
      </c>
      <c r="D11" s="18">
        <v>0</v>
      </c>
      <c r="E11" s="18">
        <v>0.000974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2147.21381</v>
      </c>
      <c r="D12" s="18">
        <v>0</v>
      </c>
      <c r="E12" s="18">
        <v>0.000974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2147.214784</v>
      </c>
      <c r="D13" s="9">
        <v>0</v>
      </c>
      <c r="E13" s="9">
        <v>0.000976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1257.341898</v>
      </c>
      <c r="D7" s="22">
        <v>6.037582</v>
      </c>
      <c r="E7" s="22">
        <v>0</v>
      </c>
      <c r="F7" s="18">
        <v>1920</v>
      </c>
      <c r="G7" s="23">
        <f>IF(F7-C7&gt;5,F7-C7,0)</f>
        <v>662.6581020000001</v>
      </c>
    </row>
    <row r="8" spans="2:7" ht="15">
      <c r="B8" s="32" t="s">
        <v>51</v>
      </c>
      <c r="C8" s="18">
        <v>1251.304317</v>
      </c>
      <c r="D8" s="18">
        <v>6.014114</v>
      </c>
      <c r="E8" s="18">
        <v>0</v>
      </c>
      <c r="F8" s="18">
        <v>1920</v>
      </c>
      <c r="G8" s="23">
        <f aca="true" t="shared" si="0" ref="G8:G13">IF(F8-C8&gt;5,F8-C8,0)</f>
        <v>668.6956829999999</v>
      </c>
    </row>
    <row r="9" spans="2:7" ht="15">
      <c r="B9" s="33" t="s">
        <v>52</v>
      </c>
      <c r="C9" s="18">
        <v>1245.290202</v>
      </c>
      <c r="D9" s="18">
        <v>5.431831</v>
      </c>
      <c r="E9" s="18">
        <v>0</v>
      </c>
      <c r="F9" s="18">
        <v>1920</v>
      </c>
      <c r="G9" s="23">
        <f t="shared" si="0"/>
        <v>674.7097980000001</v>
      </c>
    </row>
    <row r="10" spans="2:7" ht="15">
      <c r="B10" s="33" t="s">
        <v>53</v>
      </c>
      <c r="C10" s="18">
        <v>1239.858371</v>
      </c>
      <c r="D10" s="18">
        <v>6.388422</v>
      </c>
      <c r="E10" s="18">
        <v>0</v>
      </c>
      <c r="F10" s="18">
        <v>1920</v>
      </c>
      <c r="G10" s="23">
        <f t="shared" si="0"/>
        <v>680.141629</v>
      </c>
    </row>
    <row r="11" spans="2:7" ht="15">
      <c r="B11" s="33" t="s">
        <v>54</v>
      </c>
      <c r="C11" s="18">
        <v>1233.469949</v>
      </c>
      <c r="D11" s="18">
        <v>7.625818</v>
      </c>
      <c r="E11" s="18">
        <v>0</v>
      </c>
      <c r="F11" s="18">
        <v>1920</v>
      </c>
      <c r="G11" s="23">
        <f t="shared" si="0"/>
        <v>686.530051</v>
      </c>
    </row>
    <row r="12" spans="2:7" ht="15">
      <c r="B12" s="33" t="s">
        <v>55</v>
      </c>
      <c r="C12" s="18">
        <v>1225.844131</v>
      </c>
      <c r="D12" s="18">
        <v>7.429633</v>
      </c>
      <c r="E12" s="18">
        <v>0</v>
      </c>
      <c r="F12" s="18">
        <v>1920</v>
      </c>
      <c r="G12" s="23">
        <f t="shared" si="0"/>
        <v>694.1558689999999</v>
      </c>
    </row>
    <row r="13" spans="2:7" ht="15.75" thickBot="1">
      <c r="B13" s="34" t="s">
        <v>56</v>
      </c>
      <c r="C13" s="9">
        <v>1218.414498</v>
      </c>
      <c r="D13" s="9">
        <v>5.917173</v>
      </c>
      <c r="E13" s="9">
        <v>0</v>
      </c>
      <c r="F13" s="18">
        <v>1920</v>
      </c>
      <c r="G13" s="23">
        <f t="shared" si="0"/>
        <v>701.5855019999999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2297.460975</v>
      </c>
      <c r="D7" s="22">
        <v>0</v>
      </c>
      <c r="E7" s="22">
        <v>0.000197</v>
      </c>
      <c r="F7" s="18">
        <v>2300</v>
      </c>
      <c r="G7" s="23">
        <f aca="true" t="shared" si="0" ref="G7:G13">IF(F7-C7&gt;3,F7-C7,0)</f>
        <v>0</v>
      </c>
    </row>
    <row r="8" spans="2:7" ht="15">
      <c r="B8" s="32" t="s">
        <v>51</v>
      </c>
      <c r="C8" s="18">
        <v>2297.461172</v>
      </c>
      <c r="D8" s="18">
        <v>0</v>
      </c>
      <c r="E8" s="18">
        <v>0.000199</v>
      </c>
      <c r="F8" s="18">
        <v>2300</v>
      </c>
      <c r="G8" s="23">
        <f t="shared" si="0"/>
        <v>0</v>
      </c>
    </row>
    <row r="9" spans="2:7" ht="15">
      <c r="B9" s="33" t="s">
        <v>52</v>
      </c>
      <c r="C9" s="18">
        <v>2297.461371</v>
      </c>
      <c r="D9" s="18">
        <v>0</v>
      </c>
      <c r="E9" s="18">
        <v>0.006281</v>
      </c>
      <c r="F9" s="18">
        <v>2300</v>
      </c>
      <c r="G9" s="23">
        <f t="shared" si="0"/>
        <v>0</v>
      </c>
    </row>
    <row r="10" spans="2:7" ht="15">
      <c r="B10" s="33" t="s">
        <v>53</v>
      </c>
      <c r="C10" s="18">
        <v>2297.467652</v>
      </c>
      <c r="D10" s="18">
        <v>2.047324</v>
      </c>
      <c r="E10" s="18">
        <v>0</v>
      </c>
      <c r="F10" s="18">
        <v>2300</v>
      </c>
      <c r="G10" s="23">
        <f t="shared" si="0"/>
        <v>0</v>
      </c>
    </row>
    <row r="11" spans="2:7" ht="15">
      <c r="B11" s="33" t="s">
        <v>54</v>
      </c>
      <c r="C11" s="18">
        <v>2295.420328</v>
      </c>
      <c r="D11" s="18">
        <v>5.953307</v>
      </c>
      <c r="E11" s="18">
        <v>0</v>
      </c>
      <c r="F11" s="18">
        <v>2300</v>
      </c>
      <c r="G11" s="23">
        <f t="shared" si="0"/>
        <v>4.579671999999846</v>
      </c>
    </row>
    <row r="12" spans="2:7" ht="15">
      <c r="B12" s="33" t="s">
        <v>55</v>
      </c>
      <c r="C12" s="18">
        <v>2289.467021</v>
      </c>
      <c r="D12" s="18">
        <v>7.973935</v>
      </c>
      <c r="E12" s="18">
        <v>0</v>
      </c>
      <c r="F12" s="18">
        <v>2300</v>
      </c>
      <c r="G12" s="23">
        <f t="shared" si="0"/>
        <v>10.532979000000068</v>
      </c>
    </row>
    <row r="13" spans="2:7" ht="15.75" thickBot="1">
      <c r="B13" s="34" t="s">
        <v>56</v>
      </c>
      <c r="C13" s="9">
        <v>2281.493086</v>
      </c>
      <c r="D13" s="9">
        <v>8.081201</v>
      </c>
      <c r="E13" s="9">
        <v>0</v>
      </c>
      <c r="F13" s="18">
        <v>2300</v>
      </c>
      <c r="G13" s="23">
        <f t="shared" si="0"/>
        <v>18.50691400000005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6.047875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6.047958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6.048041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6.048124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6.048207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6.04829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6.048373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1379.760421</v>
      </c>
      <c r="D7" s="22">
        <v>5.845242</v>
      </c>
      <c r="E7" s="22">
        <v>0</v>
      </c>
      <c r="F7" s="18">
        <v>1500</v>
      </c>
      <c r="G7" s="23">
        <f>IF(F7-C7&gt;5,F7-C7,0)</f>
        <v>120.23957900000005</v>
      </c>
      <c r="H7" s="36"/>
    </row>
    <row r="8" spans="2:8" ht="15">
      <c r="B8" s="32" t="s">
        <v>51</v>
      </c>
      <c r="C8" s="18">
        <v>1373.915179</v>
      </c>
      <c r="D8" s="18">
        <v>5.844366</v>
      </c>
      <c r="E8" s="18">
        <v>0</v>
      </c>
      <c r="F8" s="18">
        <v>1500</v>
      </c>
      <c r="G8" s="23">
        <f aca="true" t="shared" si="0" ref="G8:G13">IF(F8-C8&gt;5,F8-C8,0)</f>
        <v>126.08482099999992</v>
      </c>
      <c r="H8" s="36"/>
    </row>
    <row r="9" spans="2:8" ht="15">
      <c r="B9" s="33" t="s">
        <v>52</v>
      </c>
      <c r="C9" s="18">
        <v>1368.070813</v>
      </c>
      <c r="D9" s="18">
        <v>6.07488</v>
      </c>
      <c r="E9" s="18">
        <v>0</v>
      </c>
      <c r="F9" s="18">
        <v>1500</v>
      </c>
      <c r="G9" s="23">
        <f t="shared" si="0"/>
        <v>131.92918699999996</v>
      </c>
      <c r="H9" s="36"/>
    </row>
    <row r="10" spans="2:8" ht="15">
      <c r="B10" s="33" t="s">
        <v>53</v>
      </c>
      <c r="C10" s="18">
        <v>1361.995933</v>
      </c>
      <c r="D10" s="18">
        <v>6.285638</v>
      </c>
      <c r="E10" s="18">
        <v>0</v>
      </c>
      <c r="F10" s="18">
        <v>1500</v>
      </c>
      <c r="G10" s="23">
        <f t="shared" si="0"/>
        <v>138.00406700000008</v>
      </c>
      <c r="H10" s="36"/>
    </row>
    <row r="11" spans="2:8" ht="15">
      <c r="B11" s="33" t="s">
        <v>54</v>
      </c>
      <c r="C11" s="18">
        <v>1355.710295</v>
      </c>
      <c r="D11" s="18">
        <v>6.151956</v>
      </c>
      <c r="E11" s="18">
        <v>0</v>
      </c>
      <c r="F11" s="18">
        <v>1500</v>
      </c>
      <c r="G11" s="23">
        <f t="shared" si="0"/>
        <v>144.2897049999999</v>
      </c>
      <c r="H11" s="36"/>
    </row>
    <row r="12" spans="2:7" ht="15">
      <c r="B12" s="33" t="s">
        <v>55</v>
      </c>
      <c r="C12" s="18">
        <v>1349.558339</v>
      </c>
      <c r="D12" s="18">
        <v>5.634541</v>
      </c>
      <c r="E12" s="18">
        <v>0</v>
      </c>
      <c r="F12" s="18">
        <v>1500</v>
      </c>
      <c r="G12" s="23">
        <f t="shared" si="0"/>
        <v>150.44166100000007</v>
      </c>
    </row>
    <row r="13" spans="2:7" ht="15.75" thickBot="1">
      <c r="B13" s="34" t="s">
        <v>56</v>
      </c>
      <c r="C13" s="9">
        <v>1343.923798</v>
      </c>
      <c r="D13" s="9">
        <v>5.440935</v>
      </c>
      <c r="E13" s="9">
        <v>0</v>
      </c>
      <c r="F13" s="18">
        <v>1500</v>
      </c>
      <c r="G13" s="23">
        <f t="shared" si="0"/>
        <v>156.07620199999997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806.062519</v>
      </c>
      <c r="D7" s="22">
        <v>6.835392</v>
      </c>
      <c r="E7" s="22">
        <v>0</v>
      </c>
      <c r="F7" s="18">
        <v>1300</v>
      </c>
      <c r="G7" s="23">
        <f>IF(F7-C7&gt;5,F7-C7,0)</f>
        <v>493.93748100000005</v>
      </c>
    </row>
    <row r="8" spans="2:7" ht="15">
      <c r="B8" s="32" t="s">
        <v>51</v>
      </c>
      <c r="C8" s="18">
        <v>799.227127</v>
      </c>
      <c r="D8" s="18">
        <v>6.83866</v>
      </c>
      <c r="E8" s="18">
        <v>0</v>
      </c>
      <c r="F8" s="18">
        <v>1300</v>
      </c>
      <c r="G8" s="23">
        <f aca="true" t="shared" si="0" ref="G8:G13">IF(F8-C8&gt;5,F8-C8,0)</f>
        <v>500.772873</v>
      </c>
    </row>
    <row r="9" spans="2:7" ht="15">
      <c r="B9" s="33" t="s">
        <v>52</v>
      </c>
      <c r="C9" s="18">
        <v>792.388467</v>
      </c>
      <c r="D9" s="18">
        <v>6.820962</v>
      </c>
      <c r="E9" s="18">
        <v>0</v>
      </c>
      <c r="F9" s="18">
        <v>1300</v>
      </c>
      <c r="G9" s="23">
        <f t="shared" si="0"/>
        <v>507.611533</v>
      </c>
    </row>
    <row r="10" spans="2:7" ht="15">
      <c r="B10" s="33" t="s">
        <v>53</v>
      </c>
      <c r="C10" s="18">
        <v>785.567505</v>
      </c>
      <c r="D10" s="18">
        <v>6.82753</v>
      </c>
      <c r="E10" s="18">
        <v>0</v>
      </c>
      <c r="F10" s="18">
        <v>1300</v>
      </c>
      <c r="G10" s="23">
        <f t="shared" si="0"/>
        <v>514.432495</v>
      </c>
    </row>
    <row r="11" spans="2:7" ht="15">
      <c r="B11" s="33" t="s">
        <v>54</v>
      </c>
      <c r="C11" s="18">
        <v>778.739975</v>
      </c>
      <c r="D11" s="18">
        <v>6.840568</v>
      </c>
      <c r="E11" s="18">
        <v>0</v>
      </c>
      <c r="F11" s="18">
        <v>1300</v>
      </c>
      <c r="G11" s="23">
        <f t="shared" si="0"/>
        <v>521.260025</v>
      </c>
    </row>
    <row r="12" spans="2:7" ht="15">
      <c r="B12" s="33" t="s">
        <v>55</v>
      </c>
      <c r="C12" s="18">
        <v>771.899407</v>
      </c>
      <c r="D12" s="18">
        <v>6.788621</v>
      </c>
      <c r="E12" s="18">
        <v>0</v>
      </c>
      <c r="F12" s="18">
        <v>1300</v>
      </c>
      <c r="G12" s="23">
        <f t="shared" si="0"/>
        <v>528.100593</v>
      </c>
    </row>
    <row r="13" spans="2:7" ht="15.75" thickBot="1">
      <c r="B13" s="34" t="s">
        <v>56</v>
      </c>
      <c r="C13" s="9">
        <v>765.110786</v>
      </c>
      <c r="D13" s="9">
        <v>6.774536</v>
      </c>
      <c r="E13" s="9">
        <v>0</v>
      </c>
      <c r="F13" s="18">
        <v>1300</v>
      </c>
      <c r="G13" s="23">
        <f t="shared" si="0"/>
        <v>534.889214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2020-11-30T13:27:12Z</dcterms:modified>
  <cp:category/>
  <cp:version/>
  <cp:contentType/>
  <cp:contentStatus/>
</cp:coreProperties>
</file>