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Кохан ГРС" sheetId="2" r:id="rId1"/>
    <sheet name="03.2017" sheetId="4" r:id="rId2"/>
  </sheets>
  <calcPr calcId="145621"/>
</workbook>
</file>

<file path=xl/calcChain.xml><?xml version="1.0" encoding="utf-8"?>
<calcChain xmlns="http://schemas.openxmlformats.org/spreadsheetml/2006/main">
  <c r="T33" i="2" l="1"/>
  <c r="T42" i="2" l="1"/>
  <c r="S42" i="2"/>
  <c r="R42" i="2"/>
  <c r="Q42" i="2"/>
  <c r="P42" i="2"/>
  <c r="O42" i="2"/>
  <c r="T41" i="2"/>
  <c r="Q41" i="2"/>
  <c r="T39" i="2" l="1"/>
  <c r="T40" i="2"/>
  <c r="Q39" i="2"/>
  <c r="Q40" i="2"/>
  <c r="AC41" i="2" l="1"/>
  <c r="AD41" i="2" s="1"/>
  <c r="AC40" i="2"/>
  <c r="AC39" i="2"/>
  <c r="AD39" i="2" s="1"/>
  <c r="AC38" i="2"/>
  <c r="AD38" i="2" s="1"/>
  <c r="T38" i="2"/>
  <c r="Q38" i="2"/>
  <c r="AC37" i="2"/>
  <c r="AD37" i="2" s="1"/>
  <c r="T37" i="2"/>
  <c r="Q37" i="2"/>
  <c r="AC36" i="2"/>
  <c r="AD36" i="2" s="1"/>
  <c r="T36" i="2"/>
  <c r="Q36" i="2"/>
  <c r="AC35" i="2"/>
  <c r="AD35" i="2" s="1"/>
  <c r="T35" i="2"/>
  <c r="Q35" i="2"/>
  <c r="AC34" i="2"/>
  <c r="AD34" i="2" s="1"/>
  <c r="T34" i="2"/>
  <c r="Q34" i="2"/>
  <c r="AC33" i="2"/>
  <c r="AD33" i="2" s="1"/>
  <c r="Q33" i="2"/>
  <c r="AC32" i="2"/>
  <c r="AD32" i="2" s="1"/>
  <c r="T32" i="2"/>
  <c r="Q32" i="2"/>
  <c r="AC31" i="2"/>
  <c r="AD31" i="2" s="1"/>
  <c r="T31" i="2"/>
  <c r="Q31" i="2"/>
  <c r="AC30" i="2"/>
  <c r="AD30" i="2" s="1"/>
  <c r="T30" i="2"/>
  <c r="Q30" i="2"/>
  <c r="AC29" i="2"/>
  <c r="AD29" i="2" s="1"/>
  <c r="T29" i="2"/>
  <c r="Q29" i="2"/>
  <c r="AC28" i="2"/>
  <c r="AD28" i="2" s="1"/>
  <c r="T28" i="2"/>
  <c r="Q28" i="2"/>
  <c r="AC27" i="2"/>
  <c r="AD27" i="2" s="1"/>
  <c r="T27" i="2"/>
  <c r="Q27" i="2"/>
  <c r="AC26" i="2"/>
  <c r="AD26" i="2" s="1"/>
  <c r="T26" i="2"/>
  <c r="Q26" i="2"/>
  <c r="AC25" i="2"/>
  <c r="AD25" i="2" s="1"/>
  <c r="T25" i="2"/>
  <c r="Q25" i="2"/>
  <c r="AC24" i="2"/>
  <c r="AD24" i="2" s="1"/>
  <c r="T24" i="2"/>
  <c r="Q24" i="2"/>
  <c r="AC23" i="2"/>
  <c r="AD23" i="2" s="1"/>
  <c r="T23" i="2"/>
  <c r="Q23" i="2"/>
  <c r="AC22" i="2"/>
  <c r="AD22" i="2" s="1"/>
  <c r="T22" i="2"/>
  <c r="Q22" i="2"/>
  <c r="AC21" i="2"/>
  <c r="AD21" i="2" s="1"/>
  <c r="T21" i="2"/>
  <c r="Q21" i="2"/>
  <c r="AC20" i="2"/>
  <c r="AD20" i="2" s="1"/>
  <c r="T20" i="2"/>
  <c r="Q20" i="2"/>
  <c r="AC19" i="2"/>
  <c r="AD19" i="2" s="1"/>
  <c r="T19" i="2"/>
  <c r="Q19" i="2"/>
  <c r="AC18" i="2"/>
  <c r="AD18" i="2" s="1"/>
  <c r="T18" i="2"/>
  <c r="Q18" i="2"/>
  <c r="AC17" i="2"/>
  <c r="AD17" i="2" s="1"/>
  <c r="T17" i="2"/>
  <c r="Q17" i="2"/>
  <c r="AC16" i="2"/>
  <c r="AD16" i="2" s="1"/>
  <c r="T16" i="2"/>
  <c r="Q16" i="2"/>
  <c r="AC15" i="2"/>
  <c r="AD15" i="2" s="1"/>
  <c r="T15" i="2"/>
  <c r="Q15" i="2"/>
  <c r="AC14" i="2"/>
  <c r="AD14" i="2" s="1"/>
  <c r="T14" i="2"/>
  <c r="Q14" i="2"/>
  <c r="AC13" i="2"/>
  <c r="AD13" i="2" s="1"/>
  <c r="T13" i="2"/>
  <c r="Q13" i="2"/>
  <c r="AC12" i="2"/>
  <c r="T12" i="2"/>
  <c r="Q12" i="2"/>
  <c r="AC11" i="2"/>
  <c r="T11" i="2"/>
  <c r="Q11" i="2"/>
</calcChain>
</file>

<file path=xl/sharedStrings.xml><?xml version="1.0" encoding="utf-8"?>
<sst xmlns="http://schemas.openxmlformats.org/spreadsheetml/2006/main" count="92" uniqueCount="68">
  <si>
    <t>ПАТ "УКРТРАНСГАЗ"</t>
  </si>
  <si>
    <t>Філія "УМГ "ХАРКІВТРАНСГАЗ"</t>
  </si>
  <si>
    <t>Кегичівський п/м Харківського  ЛВУМГ</t>
  </si>
  <si>
    <t>Маршрут № 621</t>
  </si>
  <si>
    <t>Вимірювальна хіміко-аналітична лабораторія</t>
  </si>
  <si>
    <t>за період з</t>
  </si>
  <si>
    <t xml:space="preserve"> по</t>
  </si>
  <si>
    <t>Число місяця</t>
  </si>
  <si>
    <t xml:space="preserve">Компонентний склад, мол. % 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</si>
  <si>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</si>
  <si>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</si>
  <si>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</si>
  <si>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</si>
  <si>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</si>
  <si>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</si>
  <si>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</si>
  <si>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</si>
  <si>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</si>
  <si>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</si>
  <si>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</si>
  <si>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</si>
  <si>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</si>
  <si>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</si>
  <si>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</si>
  <si>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</si>
  <si>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</si>
  <si>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</si>
  <si>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</si>
  <si>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</si>
  <si>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</si>
  <si>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</si>
  <si>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</si>
  <si>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</si>
  <si>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</si>
  <si>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</si>
  <si>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</si>
  <si>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 xml:space="preserve"> МДж/м³</t>
  </si>
  <si>
    <t>ккал/м³</t>
  </si>
  <si>
    <t>кВт*год./м³</t>
  </si>
  <si>
    <t xml:space="preserve">Харківська </t>
  </si>
  <si>
    <t>ГРС Коханівка</t>
  </si>
  <si>
    <t>ГРС Сахновщина</t>
  </si>
  <si>
    <t xml:space="preserve">Заступник начальника Харківського ЛВУМГ                            Панасюк А.М.                                                                         </t>
  </si>
  <si>
    <t xml:space="preserve">Завідувач лабораторією                                                                  Гусєва С.В.                                                                                                   </t>
  </si>
  <si>
    <t>Інженер з метрології дільниці служби ГВ та М</t>
  </si>
  <si>
    <t xml:space="preserve">              Саєнко А.М.</t>
  </si>
  <si>
    <t>Середньозважене значення вищої теплоти згоряння по маршруту №621</t>
  </si>
  <si>
    <t>Рівень одоризації відповідає чинним нормативним документам</t>
  </si>
  <si>
    <t>ПАСПОРТ ФІЗИКО-ХІМІЧНИХ ПОКАЗНИКІВ ПРИРОДНОГО ГАЗУ  № 621</t>
  </si>
  <si>
    <t>Додаток до Паспорту фізико-хімічних показників природного газу № 621</t>
  </si>
  <si>
    <t>01.03.2017 р.</t>
  </si>
  <si>
    <t>31.03.2017 р.</t>
  </si>
  <si>
    <t>переданого Кегичівським ПМ Харківського ЛВУМГ та прийнятого  ПАТ "ХАРКІВГАЗ"</t>
  </si>
  <si>
    <t xml:space="preserve">Заступник начальника Харківського ЛВУМГ                                                                                                       Панасюк А.М.                                                                                          31.03.2017                                                                                                                                                                                          </t>
  </si>
  <si>
    <t xml:space="preserve">Завідувач лабораторією                                                                                                                                         Гусєва С.В.                                                                                                     31.03.2017                                                                                                     </t>
  </si>
  <si>
    <t>Інженер з метрології дільниці служби ГВ та М                                                                                                      Саєнко А.М.                                                                                             31.03.2017</t>
  </si>
  <si>
    <r>
      <t xml:space="preserve">Свідоцтво </t>
    </r>
    <r>
      <rPr>
        <b/>
        <sz val="12"/>
        <rFont val="Arial"/>
        <family val="2"/>
        <charset val="204"/>
      </rPr>
      <t>№ 100-272/2014</t>
    </r>
    <r>
      <rPr>
        <sz val="12"/>
        <rFont val="Arial"/>
        <family val="2"/>
        <charset val="204"/>
      </rPr>
      <t xml:space="preserve"> чинне до </t>
    </r>
    <r>
      <rPr>
        <b/>
        <sz val="12"/>
        <rFont val="Arial"/>
        <family val="2"/>
        <charset val="204"/>
      </rPr>
      <t>16.12.2017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</si>
  <si>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>"ШДК", "ШПК", "ЄДК"</t>
    </r>
  </si>
  <si>
    <r>
      <t xml:space="preserve">Температура точки роси за вологою (Р = 3.92 МПа), </t>
    </r>
    <r>
      <rPr>
        <b/>
        <sz val="12"/>
        <rFont val="Calibri"/>
        <family val="2"/>
        <charset val="204"/>
      </rPr>
      <t>°</t>
    </r>
    <r>
      <rPr>
        <b/>
        <sz val="12"/>
        <rFont val="Times New Roman"/>
        <family val="1"/>
        <charset val="204"/>
      </rPr>
      <t>С</t>
    </r>
  </si>
  <si>
    <r>
      <t xml:space="preserve">Температура точки роси за вуглеводнями, </t>
    </r>
    <r>
      <rPr>
        <b/>
        <sz val="12"/>
        <rFont val="Calibri"/>
        <family val="2"/>
        <charset val="204"/>
      </rPr>
      <t>°</t>
    </r>
    <r>
      <rPr>
        <b/>
        <sz val="12"/>
        <rFont val="Times New Roman"/>
        <family val="1"/>
        <charset val="204"/>
      </rPr>
      <t>С</t>
    </r>
  </si>
  <si>
    <r>
      <t>Вміст сірководню, 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</si>
  <si>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</si>
  <si>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</si>
  <si>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 xml:space="preserve">,при 20 </t>
    </r>
    <r>
      <rPr>
        <b/>
        <sz val="12"/>
        <color theme="1"/>
        <rFont val="Calibri"/>
        <family val="2"/>
        <charset val="204"/>
      </rPr>
      <t>°</t>
    </r>
    <r>
      <rPr>
        <b/>
        <sz val="12"/>
        <color theme="1"/>
        <rFont val="Times New Roman"/>
        <family val="1"/>
        <charset val="204"/>
      </rPr>
      <t>С,</t>
    </r>
    <r>
      <rPr>
        <b/>
        <vertAlign val="superscript"/>
        <sz val="12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</si>
  <si>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2"/>
        <color theme="1"/>
        <rFont val="Calibri"/>
        <family val="2"/>
        <charset val="204"/>
      </rPr>
      <t>°</t>
    </r>
    <r>
      <rPr>
        <b/>
        <sz val="12"/>
        <color theme="1"/>
        <rFont val="Times New Roman"/>
        <family val="1"/>
        <charset val="204"/>
      </rPr>
      <t>С</t>
    </r>
  </si>
  <si>
    <r>
      <t xml:space="preserve"> ккал/м</t>
    </r>
    <r>
      <rPr>
        <b/>
        <sz val="12"/>
        <color theme="1"/>
        <rFont val="Calibri"/>
        <family val="2"/>
        <charset val="204"/>
      </rPr>
      <t>³</t>
    </r>
  </si>
  <si>
    <r>
      <t xml:space="preserve"> МДж/м</t>
    </r>
    <r>
      <rPr>
        <b/>
        <sz val="12"/>
        <color theme="1"/>
        <rFont val="Calibri"/>
        <family val="2"/>
        <charset val="204"/>
      </rPr>
      <t>³</t>
    </r>
  </si>
  <si>
    <r>
      <t>кВт⋅год/м</t>
    </r>
    <r>
      <rPr>
        <b/>
        <sz val="12"/>
        <color theme="1"/>
        <rFont val="Calibri"/>
        <family val="2"/>
        <charset val="204"/>
      </rPr>
      <t>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</si>
</sst>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\р/"/>
    <numFmt numFmtId="165" formatCode="0.0000"/>
    <numFmt numFmtId="166" formatCode="0.000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166" fontId="4" fillId="2" borderId="0" xfId="0" applyNumberFormat="1" applyFont="1" applyFill="1"/>
    <xf numFmtId="0" fontId="5" fillId="2" borderId="0" xfId="0" applyFont="1" applyFill="1" applyAlignment="1">
      <alignment horizontal="center"/>
    </xf>
    <xf numFmtId="2" fontId="4" fillId="2" borderId="0" xfId="0" applyNumberFormat="1" applyFont="1" applyFill="1" applyProtection="1"/>
    <xf numFmtId="0" fontId="4" fillId="2" borderId="0" xfId="0" applyFont="1" applyFill="1" applyProtection="1">
      <protection locked="0"/>
    </xf>
    <xf numFmtId="166" fontId="0" fillId="2" borderId="0" xfId="0" applyNumberFormat="1" applyFill="1"/>
    <xf numFmtId="0" fontId="6" fillId="2" borderId="0" xfId="0" applyFont="1" applyFill="1" applyAlignment="1">
      <alignment horizontal="center"/>
    </xf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166" fontId="0" fillId="0" borderId="0" xfId="0" applyNumberFormat="1"/>
    <xf numFmtId="0" fontId="6" fillId="0" borderId="0" xfId="0" applyFont="1" applyAlignment="1">
      <alignment horizontal="center"/>
    </xf>
    <xf numFmtId="2" fontId="0" fillId="0" borderId="0" xfId="0" applyNumberFormat="1" applyProtection="1"/>
    <xf numFmtId="0" fontId="7" fillId="0" borderId="0" xfId="0" applyFont="1" applyBorder="1" applyAlignment="1" applyProtection="1">
      <alignment vertical="center"/>
      <protection locked="0"/>
    </xf>
    <xf numFmtId="0" fontId="0" fillId="0" borderId="12" xfId="0" applyBorder="1" applyProtection="1">
      <protection locked="0"/>
    </xf>
    <xf numFmtId="0" fontId="10" fillId="0" borderId="0" xfId="0" applyFont="1"/>
    <xf numFmtId="0" fontId="9" fillId="0" borderId="0" xfId="0" applyFont="1" applyAlignment="1"/>
    <xf numFmtId="4" fontId="9" fillId="4" borderId="50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4" fontId="9" fillId="0" borderId="50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4" fontId="9" fillId="0" borderId="5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3" fontId="9" fillId="0" borderId="50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center" vertical="center"/>
    </xf>
    <xf numFmtId="2" fontId="11" fillId="0" borderId="5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4" fontId="9" fillId="3" borderId="50" xfId="0" applyNumberFormat="1" applyFont="1" applyFill="1" applyBorder="1" applyAlignment="1">
      <alignment horizontal="center" vertical="center"/>
    </xf>
    <xf numFmtId="3" fontId="9" fillId="3" borderId="50" xfId="0" applyNumberFormat="1" applyFont="1" applyFill="1" applyBorder="1" applyAlignment="1">
      <alignment horizontal="center" vertical="center"/>
    </xf>
    <xf numFmtId="4" fontId="9" fillId="3" borderId="49" xfId="0" applyNumberFormat="1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14" fontId="3" fillId="0" borderId="47" xfId="0" applyNumberFormat="1" applyFont="1" applyBorder="1" applyAlignment="1" applyProtection="1">
      <alignment vertical="center"/>
      <protection locked="0"/>
    </xf>
    <xf numFmtId="0" fontId="10" fillId="0" borderId="0" xfId="0" applyFont="1" applyBorder="1"/>
    <xf numFmtId="0" fontId="12" fillId="2" borderId="47" xfId="0" applyFont="1" applyFill="1" applyBorder="1" applyAlignment="1" applyProtection="1">
      <alignment vertical="center"/>
      <protection locked="0"/>
    </xf>
    <xf numFmtId="0" fontId="8" fillId="2" borderId="47" xfId="0" applyFont="1" applyFill="1" applyBorder="1" applyAlignment="1" applyProtection="1">
      <alignment vertical="center"/>
      <protection locked="0"/>
    </xf>
    <xf numFmtId="14" fontId="8" fillId="2" borderId="47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3" fillId="0" borderId="1" xfId="0" applyFont="1" applyBorder="1"/>
    <xf numFmtId="0" fontId="14" fillId="0" borderId="2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3" fillId="0" borderId="4" xfId="0" applyFont="1" applyBorder="1"/>
    <xf numFmtId="0" fontId="14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5" fillId="0" borderId="5" xfId="0" applyFont="1" applyBorder="1" applyProtection="1"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4" xfId="0" applyFont="1" applyBorder="1"/>
    <xf numFmtId="0" fontId="16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0" borderId="4" xfId="0" applyFont="1" applyBorder="1" applyProtection="1"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0" fontId="16" fillId="2" borderId="25" xfId="0" applyFont="1" applyFill="1" applyBorder="1" applyAlignment="1" applyProtection="1">
      <alignment horizontal="center" vertical="center" textRotation="90" wrapText="1"/>
      <protection locked="0"/>
    </xf>
    <xf numFmtId="0" fontId="16" fillId="2" borderId="26" xfId="0" applyFont="1" applyFill="1" applyBorder="1" applyAlignment="1" applyProtection="1">
      <alignment horizontal="center" vertical="center" textRotation="90" wrapText="1"/>
      <protection locked="0"/>
    </xf>
    <xf numFmtId="0" fontId="16" fillId="2" borderId="27" xfId="0" applyFont="1" applyFill="1" applyBorder="1" applyAlignment="1" applyProtection="1">
      <alignment horizontal="center" vertical="center" textRotation="90" wrapText="1"/>
      <protection locked="0"/>
    </xf>
    <xf numFmtId="0" fontId="16" fillId="2" borderId="28" xfId="0" applyFont="1" applyFill="1" applyBorder="1" applyAlignment="1" applyProtection="1">
      <alignment horizontal="center" vertical="center" textRotation="90" wrapText="1"/>
      <protection locked="0"/>
    </xf>
    <xf numFmtId="0" fontId="16" fillId="2" borderId="29" xfId="0" applyFont="1" applyFill="1" applyBorder="1" applyAlignment="1" applyProtection="1">
      <alignment horizontal="center" vertical="center" textRotation="90" wrapText="1"/>
      <protection locked="0"/>
    </xf>
    <xf numFmtId="0" fontId="16" fillId="2" borderId="30" xfId="0" applyFont="1" applyFill="1" applyBorder="1" applyAlignment="1" applyProtection="1">
      <alignment horizontal="center" vertical="center" textRotation="90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165" fontId="16" fillId="0" borderId="18" xfId="0" applyNumberFormat="1" applyFont="1" applyBorder="1" applyAlignment="1" applyProtection="1">
      <alignment horizontal="center" vertical="center" wrapText="1"/>
      <protection locked="0"/>
    </xf>
    <xf numFmtId="165" fontId="16" fillId="0" borderId="10" xfId="0" applyNumberFormat="1" applyFont="1" applyBorder="1" applyAlignment="1" applyProtection="1">
      <alignment horizontal="center" vertical="center" wrapText="1"/>
      <protection locked="0"/>
    </xf>
    <xf numFmtId="3" fontId="16" fillId="2" borderId="6" xfId="0" applyNumberFormat="1" applyFont="1" applyFill="1" applyBorder="1" applyAlignment="1" applyProtection="1">
      <alignment horizontal="center"/>
      <protection locked="0"/>
    </xf>
    <xf numFmtId="2" fontId="16" fillId="0" borderId="18" xfId="0" applyNumberFormat="1" applyFont="1" applyBorder="1" applyAlignment="1" applyProtection="1">
      <alignment horizontal="center" vertical="center" wrapText="1"/>
      <protection locked="0"/>
    </xf>
    <xf numFmtId="2" fontId="16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7" xfId="0" applyNumberFormat="1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6" fillId="2" borderId="10" xfId="0" applyFont="1" applyFill="1" applyBorder="1" applyAlignment="1" applyProtection="1">
      <alignment horizontal="center" vertical="center" wrapText="1"/>
      <protection locked="0"/>
    </xf>
    <xf numFmtId="3" fontId="16" fillId="2" borderId="10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Border="1" applyAlignment="1" applyProtection="1">
      <alignment horizontal="center"/>
      <protection locked="0"/>
    </xf>
    <xf numFmtId="2" fontId="16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9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18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165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2" fillId="2" borderId="10" xfId="0" applyNumberFormat="1" applyFont="1" applyFill="1" applyBorder="1" applyAlignment="1" applyProtection="1">
      <alignment horizontal="center"/>
      <protection locked="0"/>
    </xf>
    <xf numFmtId="2" fontId="2" fillId="0" borderId="18" xfId="0" applyNumberFormat="1" applyFont="1" applyBorder="1" applyAlignment="1" applyProtection="1">
      <alignment horizontal="center" vertical="center" wrapText="1"/>
      <protection locked="0"/>
    </xf>
    <xf numFmtId="2" fontId="2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167" fontId="2" fillId="0" borderId="18" xfId="0" applyNumberFormat="1" applyFont="1" applyBorder="1" applyAlignment="1" applyProtection="1">
      <alignment horizontal="center" vertical="center" wrapText="1"/>
      <protection locked="0"/>
    </xf>
    <xf numFmtId="0" fontId="16" fillId="2" borderId="36" xfId="0" applyFont="1" applyFill="1" applyBorder="1" applyAlignment="1" applyProtection="1">
      <alignment horizontal="center" vertical="center" wrapText="1"/>
      <protection locked="0"/>
    </xf>
    <xf numFmtId="2" fontId="2" fillId="2" borderId="37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Protection="1">
      <protection locked="0"/>
    </xf>
    <xf numFmtId="0" fontId="15" fillId="0" borderId="35" xfId="0" applyFont="1" applyBorder="1" applyProtection="1">
      <protection locked="0"/>
    </xf>
    <xf numFmtId="165" fontId="16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Protection="1">
      <protection locked="0"/>
    </xf>
    <xf numFmtId="165" fontId="16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>
      <alignment horizontal="center" wrapText="1"/>
    </xf>
    <xf numFmtId="0" fontId="20" fillId="0" borderId="40" xfId="0" applyFont="1" applyBorder="1" applyAlignment="1">
      <alignment wrapText="1"/>
    </xf>
    <xf numFmtId="165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>
      <alignment horizontal="center" vertical="top" wrapText="1"/>
    </xf>
    <xf numFmtId="2" fontId="16" fillId="2" borderId="37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38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>
      <alignment horizontal="center" wrapText="1"/>
    </xf>
    <xf numFmtId="0" fontId="12" fillId="0" borderId="18" xfId="0" applyFont="1" applyBorder="1" applyAlignment="1">
      <alignment wrapText="1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protection locked="0"/>
    </xf>
    <xf numFmtId="0" fontId="14" fillId="0" borderId="41" xfId="0" applyFont="1" applyBorder="1" applyProtection="1">
      <protection locked="0"/>
    </xf>
    <xf numFmtId="0" fontId="16" fillId="0" borderId="42" xfId="0" applyFont="1" applyBorder="1" applyAlignment="1" applyProtection="1">
      <alignment horizontal="center" vertical="center" wrapText="1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165" fontId="16" fillId="0" borderId="40" xfId="0" applyNumberFormat="1" applyFont="1" applyBorder="1" applyAlignment="1" applyProtection="1">
      <alignment horizontal="center" vertical="center" wrapText="1"/>
      <protection locked="0"/>
    </xf>
    <xf numFmtId="165" fontId="16" fillId="0" borderId="19" xfId="0" applyNumberFormat="1" applyFont="1" applyBorder="1" applyAlignment="1" applyProtection="1">
      <alignment horizontal="center" vertical="center" wrapText="1"/>
      <protection locked="0"/>
    </xf>
    <xf numFmtId="167" fontId="2" fillId="0" borderId="17" xfId="0" applyNumberFormat="1" applyFont="1" applyBorder="1" applyAlignment="1" applyProtection="1">
      <alignment horizontal="center" vertical="center" wrapText="1"/>
      <protection locked="0"/>
    </xf>
    <xf numFmtId="0" fontId="16" fillId="2" borderId="43" xfId="0" applyFont="1" applyFill="1" applyBorder="1" applyAlignment="1" applyProtection="1">
      <alignment horizontal="center" vertical="center" wrapText="1"/>
      <protection locked="0"/>
    </xf>
    <xf numFmtId="165" fontId="16" fillId="0" borderId="44" xfId="0" applyNumberFormat="1" applyFont="1" applyBorder="1" applyAlignment="1" applyProtection="1">
      <alignment horizontal="center" vertical="center" wrapText="1"/>
      <protection locked="0"/>
    </xf>
    <xf numFmtId="165" fontId="16" fillId="0" borderId="32" xfId="0" applyNumberFormat="1" applyFont="1" applyBorder="1" applyAlignment="1" applyProtection="1">
      <alignment horizontal="center" vertical="center" wrapText="1"/>
      <protection locked="0"/>
    </xf>
    <xf numFmtId="165" fontId="16" fillId="0" borderId="33" xfId="0" applyNumberFormat="1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3" fontId="16" fillId="2" borderId="43" xfId="0" applyNumberFormat="1" applyFont="1" applyFill="1" applyBorder="1" applyAlignment="1" applyProtection="1">
      <alignment horizontal="center"/>
      <protection locked="0"/>
    </xf>
    <xf numFmtId="2" fontId="16" fillId="0" borderId="32" xfId="0" applyNumberFormat="1" applyFont="1" applyBorder="1" applyAlignment="1" applyProtection="1">
      <alignment horizontal="center" vertical="center" wrapText="1"/>
      <protection locked="0"/>
    </xf>
    <xf numFmtId="2" fontId="16" fillId="2" borderId="45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43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167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horizontal="right" vertical="center" wrapText="1"/>
      <protection locked="0"/>
    </xf>
    <xf numFmtId="0" fontId="16" fillId="2" borderId="5" xfId="0" applyFont="1" applyFill="1" applyBorder="1" applyAlignment="1" applyProtection="1">
      <alignment horizontal="right" vertical="center" wrapText="1"/>
      <protection locked="0"/>
    </xf>
    <xf numFmtId="0" fontId="15" fillId="0" borderId="11" xfId="0" applyFont="1" applyBorder="1" applyProtection="1">
      <protection locked="0"/>
    </xf>
    <xf numFmtId="0" fontId="15" fillId="0" borderId="12" xfId="0" applyFont="1" applyBorder="1" applyProtection="1">
      <protection locked="0"/>
    </xf>
    <xf numFmtId="0" fontId="15" fillId="0" borderId="13" xfId="0" applyFont="1" applyBorder="1" applyProtection="1">
      <protection locked="0"/>
    </xf>
    <xf numFmtId="0" fontId="15" fillId="0" borderId="0" xfId="0" applyFont="1" applyProtection="1"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12" fillId="2" borderId="47" xfId="0" applyFont="1" applyFill="1" applyBorder="1" applyAlignment="1" applyProtection="1">
      <alignment horizontal="left" vertical="center"/>
      <protection locked="0"/>
    </xf>
    <xf numFmtId="2" fontId="16" fillId="3" borderId="27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46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27" xfId="0" applyFont="1" applyFill="1" applyBorder="1" applyAlignment="1" applyProtection="1">
      <alignment horizontal="center" vertical="center" wrapText="1"/>
      <protection locked="0"/>
    </xf>
    <xf numFmtId="0" fontId="16" fillId="3" borderId="46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right" vertical="center" wrapText="1"/>
      <protection locked="0"/>
    </xf>
    <xf numFmtId="0" fontId="2" fillId="0" borderId="28" xfId="0" applyFont="1" applyBorder="1" applyAlignment="1" applyProtection="1">
      <alignment horizontal="right" vertical="center" wrapText="1"/>
      <protection locked="0"/>
    </xf>
    <xf numFmtId="0" fontId="2" fillId="0" borderId="29" xfId="0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right" wrapText="1"/>
    </xf>
    <xf numFmtId="0" fontId="2" fillId="0" borderId="5" xfId="0" applyFont="1" applyBorder="1" applyAlignment="1" applyProtection="1">
      <alignment horizontal="right" wrapText="1"/>
    </xf>
    <xf numFmtId="0" fontId="16" fillId="2" borderId="0" xfId="0" applyFont="1" applyFill="1" applyBorder="1" applyAlignment="1" applyProtection="1">
      <alignment horizontal="right" vertical="center" wrapText="1"/>
      <protection locked="0"/>
    </xf>
    <xf numFmtId="0" fontId="16" fillId="2" borderId="5" xfId="0" applyFont="1" applyFill="1" applyBorder="1" applyAlignment="1" applyProtection="1">
      <alignment horizontal="right" vertical="center" wrapText="1"/>
      <protection locked="0"/>
    </xf>
    <xf numFmtId="1" fontId="16" fillId="3" borderId="27" xfId="0" applyNumberFormat="1" applyFont="1" applyFill="1" applyBorder="1" applyAlignment="1" applyProtection="1">
      <alignment horizontal="center" vertical="center" wrapText="1"/>
      <protection locked="0"/>
    </xf>
    <xf numFmtId="1" fontId="16" fillId="3" borderId="4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1" applyFont="1" applyBorder="1" applyAlignment="1" applyProtection="1">
      <alignment horizontal="center" vertical="center" wrapText="1"/>
      <protection locked="0"/>
    </xf>
    <xf numFmtId="0" fontId="20" fillId="0" borderId="15" xfId="1" applyFont="1" applyBorder="1" applyAlignment="1" applyProtection="1">
      <alignment horizontal="center" vertical="center" wrapText="1"/>
      <protection locked="0"/>
    </xf>
    <xf numFmtId="0" fontId="20" fillId="0" borderId="16" xfId="1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left" vertical="center" textRotation="90" wrapText="1"/>
      <protection locked="0"/>
    </xf>
    <xf numFmtId="0" fontId="16" fillId="0" borderId="18" xfId="0" applyFont="1" applyBorder="1" applyAlignment="1" applyProtection="1">
      <alignment horizontal="left" vertical="center" textRotation="90" wrapText="1"/>
      <protection locked="0"/>
    </xf>
    <xf numFmtId="0" fontId="16" fillId="0" borderId="32" xfId="0" applyFont="1" applyBorder="1" applyAlignment="1" applyProtection="1">
      <alignment horizontal="left" vertical="center" textRotation="90" wrapText="1"/>
      <protection locked="0"/>
    </xf>
    <xf numFmtId="0" fontId="16" fillId="0" borderId="9" xfId="0" applyFont="1" applyBorder="1" applyAlignment="1" applyProtection="1">
      <alignment horizontal="center" vertical="center" textRotation="90" wrapText="1"/>
      <protection locked="0"/>
    </xf>
    <xf numFmtId="0" fontId="16" fillId="0" borderId="19" xfId="0" applyFont="1" applyBorder="1" applyAlignment="1" applyProtection="1">
      <alignment horizontal="center" vertical="center" textRotation="90" wrapText="1"/>
      <protection locked="0"/>
    </xf>
    <xf numFmtId="0" fontId="16" fillId="0" borderId="33" xfId="0" applyFont="1" applyBorder="1" applyAlignment="1" applyProtection="1">
      <alignment horizontal="center" vertical="center" textRotation="90" wrapText="1"/>
      <protection locked="0"/>
    </xf>
    <xf numFmtId="0" fontId="16" fillId="0" borderId="6" xfId="0" applyFont="1" applyBorder="1" applyAlignment="1" applyProtection="1">
      <alignment horizontal="center" vertical="center" textRotation="90" wrapText="1"/>
      <protection locked="0"/>
    </xf>
    <xf numFmtId="0" fontId="16" fillId="0" borderId="10" xfId="0" applyFont="1" applyBorder="1" applyAlignment="1" applyProtection="1">
      <alignment horizontal="center" vertical="center" textRotation="90" wrapText="1"/>
      <protection locked="0"/>
    </xf>
    <xf numFmtId="0" fontId="16" fillId="0" borderId="23" xfId="0" applyFont="1" applyBorder="1" applyAlignment="1" applyProtection="1">
      <alignment horizontal="center" vertical="center" textRotation="90" wrapText="1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 textRotation="90" wrapText="1"/>
      <protection locked="0"/>
    </xf>
    <xf numFmtId="0" fontId="16" fillId="0" borderId="24" xfId="0" applyFont="1" applyBorder="1" applyAlignment="1" applyProtection="1">
      <alignment horizontal="center" vertical="center" textRotation="90" wrapText="1"/>
      <protection locked="0"/>
    </xf>
    <xf numFmtId="0" fontId="16" fillId="0" borderId="21" xfId="0" applyFont="1" applyBorder="1" applyAlignment="1" applyProtection="1">
      <alignment horizontal="center" vertical="center" textRotation="90" wrapText="1"/>
      <protection locked="0"/>
    </xf>
    <xf numFmtId="0" fontId="16" fillId="0" borderId="25" xfId="0" applyFont="1" applyBorder="1" applyAlignment="1" applyProtection="1">
      <alignment horizontal="center" vertical="center" textRotation="90" wrapText="1"/>
      <protection locked="0"/>
    </xf>
    <xf numFmtId="0" fontId="16" fillId="0" borderId="22" xfId="0" applyFont="1" applyBorder="1" applyAlignment="1" applyProtection="1">
      <alignment horizontal="center" vertical="center" textRotation="90" wrapText="1"/>
      <protection locked="0"/>
    </xf>
    <xf numFmtId="0" fontId="16" fillId="0" borderId="26" xfId="0" applyFont="1" applyBorder="1" applyAlignment="1" applyProtection="1">
      <alignment horizontal="center" vertical="center" textRotation="90" wrapText="1"/>
      <protection locked="0"/>
    </xf>
    <xf numFmtId="0" fontId="16" fillId="2" borderId="14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16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textRotation="90" wrapText="1"/>
      <protection locked="0"/>
    </xf>
    <xf numFmtId="0" fontId="20" fillId="0" borderId="17" xfId="0" applyFont="1" applyBorder="1" applyAlignment="1" applyProtection="1">
      <alignment horizontal="center" vertical="center" textRotation="90" wrapText="1"/>
      <protection locked="0"/>
    </xf>
    <xf numFmtId="0" fontId="20" fillId="0" borderId="31" xfId="0" applyFont="1" applyBorder="1" applyAlignment="1" applyProtection="1">
      <alignment horizontal="center" vertical="center" textRotation="90" wrapText="1"/>
      <protection locked="0"/>
    </xf>
    <xf numFmtId="0" fontId="20" fillId="0" borderId="8" xfId="0" applyFont="1" applyBorder="1" applyAlignment="1" applyProtection="1">
      <alignment horizontal="right" vertical="center" textRotation="90" wrapText="1"/>
      <protection locked="0"/>
    </xf>
    <xf numFmtId="0" fontId="20" fillId="0" borderId="18" xfId="0" applyFont="1" applyBorder="1" applyAlignment="1" applyProtection="1">
      <alignment horizontal="right" vertical="center" textRotation="90" wrapText="1"/>
      <protection locked="0"/>
    </xf>
    <xf numFmtId="0" fontId="20" fillId="0" borderId="32" xfId="0" applyFont="1" applyBorder="1" applyAlignment="1" applyProtection="1">
      <alignment horizontal="right" vertical="center" textRotation="90" wrapText="1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/>
      <protection locked="0"/>
    </xf>
    <xf numFmtId="164" fontId="19" fillId="0" borderId="0" xfId="0" applyNumberFormat="1" applyFont="1" applyBorder="1" applyAlignment="1" applyProtection="1">
      <alignment horizontal="center"/>
      <protection locked="0"/>
    </xf>
    <xf numFmtId="164" fontId="19" fillId="0" borderId="0" xfId="0" applyNumberFormat="1" applyFont="1" applyBorder="1" applyAlignment="1" applyProtection="1">
      <alignment horizontal="center"/>
    </xf>
    <xf numFmtId="164" fontId="19" fillId="0" borderId="5" xfId="0" applyNumberFormat="1" applyFont="1" applyBorder="1" applyAlignment="1" applyProtection="1">
      <alignment horizont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" fontId="9" fillId="4" borderId="14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4" fontId="9" fillId="4" borderId="16" xfId="0" applyNumberFormat="1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3"/>
  <sheetViews>
    <sheetView tabSelected="1" topLeftCell="I19" workbookViewId="0">
      <selection activeCell="U44" sqref="U44:AB44"/>
    </sheetView>
  </sheetViews>
  <sheetFormatPr defaultRowHeight="15" x14ac:dyDescent="0.25"/>
  <cols>
    <col min="1" max="1" width="4.85546875" style="1" customWidth="1"/>
    <col min="2" max="2" width="8.42578125" style="1" customWidth="1"/>
    <col min="3" max="4" width="8.28515625" style="1" customWidth="1"/>
    <col min="5" max="5" width="7.85546875" style="1" customWidth="1"/>
    <col min="6" max="6" width="7.140625" style="1" customWidth="1"/>
    <col min="7" max="7" width="7.42578125" style="1" customWidth="1"/>
    <col min="8" max="8" width="7.140625" style="1" customWidth="1"/>
    <col min="9" max="9" width="7.28515625" style="1" customWidth="1"/>
    <col min="10" max="10" width="7.7109375" style="1" customWidth="1"/>
    <col min="11" max="11" width="7.140625" style="1" customWidth="1"/>
    <col min="12" max="12" width="7.7109375" style="1" customWidth="1"/>
    <col min="13" max="13" width="7.85546875" style="1" customWidth="1"/>
    <col min="14" max="14" width="8" style="1" customWidth="1"/>
    <col min="15" max="15" width="8.7109375" style="1" customWidth="1"/>
    <col min="16" max="16" width="8.28515625" style="1" customWidth="1"/>
    <col min="17" max="18" width="6.7109375" style="1" customWidth="1"/>
    <col min="19" max="19" width="10.85546875" style="1" customWidth="1"/>
    <col min="20" max="20" width="6.7109375" style="1" customWidth="1"/>
    <col min="21" max="21" width="7.5703125" style="1" customWidth="1"/>
    <col min="22" max="23" width="6.7109375" style="1" customWidth="1"/>
    <col min="24" max="24" width="7.5703125" style="1" customWidth="1"/>
    <col min="25" max="25" width="7.42578125" style="1" customWidth="1"/>
    <col min="26" max="26" width="7" style="1" customWidth="1"/>
    <col min="27" max="27" width="7.28515625" style="1" customWidth="1"/>
    <col min="28" max="28" width="7.7109375" style="1" customWidth="1"/>
    <col min="29" max="29" width="9.140625" style="1"/>
    <col min="30" max="30" width="7.5703125" style="1" bestFit="1" customWidth="1"/>
    <col min="31" max="31" width="9.5703125" style="1" bestFit="1" customWidth="1"/>
    <col min="32" max="32" width="7.5703125" style="1" bestFit="1" customWidth="1"/>
    <col min="33" max="33" width="10.28515625" style="1" bestFit="1" customWidth="1"/>
    <col min="34" max="16384" width="9.140625" style="1"/>
  </cols>
  <sheetData>
    <row r="1" spans="1:33" ht="15.75" x14ac:dyDescent="0.25">
      <c r="A1" s="44" t="s">
        <v>0</v>
      </c>
      <c r="B1" s="45"/>
      <c r="C1" s="45"/>
      <c r="D1" s="45"/>
      <c r="E1" s="46"/>
      <c r="F1" s="46"/>
      <c r="G1" s="202" t="s">
        <v>48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3"/>
      <c r="AA1" s="203"/>
      <c r="AB1" s="204"/>
    </row>
    <row r="2" spans="1:33" ht="21" customHeight="1" x14ac:dyDescent="0.25">
      <c r="A2" s="47" t="s">
        <v>1</v>
      </c>
      <c r="B2" s="48"/>
      <c r="C2" s="49"/>
      <c r="D2" s="48"/>
      <c r="E2" s="50"/>
      <c r="F2" s="48"/>
      <c r="G2" s="205" t="s">
        <v>52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51"/>
      <c r="AA2" s="51"/>
      <c r="AB2" s="52"/>
    </row>
    <row r="3" spans="1:33" ht="19.5" customHeight="1" x14ac:dyDescent="0.25">
      <c r="A3" s="47" t="s">
        <v>2</v>
      </c>
      <c r="B3" s="50"/>
      <c r="C3" s="51"/>
      <c r="D3" s="50"/>
      <c r="E3" s="50"/>
      <c r="F3" s="48"/>
      <c r="G3" s="206" t="s">
        <v>3</v>
      </c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53"/>
      <c r="AA3" s="53"/>
      <c r="AB3" s="52"/>
    </row>
    <row r="4" spans="1:33" ht="15" customHeight="1" x14ac:dyDescent="0.25">
      <c r="A4" s="54" t="s">
        <v>4</v>
      </c>
      <c r="B4" s="50"/>
      <c r="C4" s="50"/>
      <c r="D4" s="50"/>
      <c r="E4" s="50"/>
      <c r="F4" s="50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2"/>
    </row>
    <row r="5" spans="1:33" ht="15.75" x14ac:dyDescent="0.25">
      <c r="A5" s="54" t="s">
        <v>56</v>
      </c>
      <c r="B5" s="50"/>
      <c r="C5" s="50"/>
      <c r="D5" s="50"/>
      <c r="E5" s="50"/>
      <c r="F5" s="48"/>
      <c r="G5" s="48"/>
      <c r="H5" s="48"/>
      <c r="I5" s="50"/>
      <c r="J5" s="50"/>
      <c r="K5" s="55" t="s">
        <v>57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207" t="s">
        <v>5</v>
      </c>
      <c r="W5" s="207"/>
      <c r="X5" s="208" t="s">
        <v>50</v>
      </c>
      <c r="Y5" s="208"/>
      <c r="Z5" s="56" t="s">
        <v>6</v>
      </c>
      <c r="AA5" s="209" t="s">
        <v>51</v>
      </c>
      <c r="AB5" s="210"/>
    </row>
    <row r="6" spans="1:33" ht="5.25" customHeight="1" thickBot="1" x14ac:dyDescent="0.3">
      <c r="A6" s="57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2"/>
    </row>
    <row r="7" spans="1:33" ht="29.25" customHeight="1" thickBot="1" x14ac:dyDescent="0.3">
      <c r="A7" s="172" t="s">
        <v>7</v>
      </c>
      <c r="B7" s="190" t="s">
        <v>8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2"/>
      <c r="N7" s="190" t="s">
        <v>9</v>
      </c>
      <c r="O7" s="191"/>
      <c r="P7" s="191"/>
      <c r="Q7" s="191"/>
      <c r="R7" s="191"/>
      <c r="S7" s="191"/>
      <c r="T7" s="191"/>
      <c r="U7" s="191"/>
      <c r="V7" s="191"/>
      <c r="W7" s="191"/>
      <c r="X7" s="196" t="s">
        <v>58</v>
      </c>
      <c r="Y7" s="199" t="s">
        <v>59</v>
      </c>
      <c r="Z7" s="166" t="s">
        <v>60</v>
      </c>
      <c r="AA7" s="166" t="s">
        <v>61</v>
      </c>
      <c r="AB7" s="169" t="s">
        <v>62</v>
      </c>
    </row>
    <row r="8" spans="1:33" ht="16.5" customHeight="1" thickBot="1" x14ac:dyDescent="0.3">
      <c r="A8" s="173"/>
      <c r="B8" s="193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5"/>
      <c r="N8" s="172" t="s">
        <v>63</v>
      </c>
      <c r="O8" s="175" t="s">
        <v>64</v>
      </c>
      <c r="P8" s="176"/>
      <c r="Q8" s="176"/>
      <c r="R8" s="176"/>
      <c r="S8" s="176"/>
      <c r="T8" s="176"/>
      <c r="U8" s="176"/>
      <c r="V8" s="176"/>
      <c r="W8" s="177"/>
      <c r="X8" s="197"/>
      <c r="Y8" s="200"/>
      <c r="Z8" s="167"/>
      <c r="AA8" s="167"/>
      <c r="AB8" s="170"/>
    </row>
    <row r="9" spans="1:33" ht="32.25" customHeight="1" thickBot="1" x14ac:dyDescent="0.3">
      <c r="A9" s="173"/>
      <c r="B9" s="178" t="s">
        <v>10</v>
      </c>
      <c r="C9" s="180" t="s">
        <v>11</v>
      </c>
      <c r="D9" s="180" t="s">
        <v>12</v>
      </c>
      <c r="E9" s="180" t="s">
        <v>13</v>
      </c>
      <c r="F9" s="180" t="s">
        <v>14</v>
      </c>
      <c r="G9" s="180" t="s">
        <v>15</v>
      </c>
      <c r="H9" s="180" t="s">
        <v>16</v>
      </c>
      <c r="I9" s="180" t="s">
        <v>17</v>
      </c>
      <c r="J9" s="180" t="s">
        <v>18</v>
      </c>
      <c r="K9" s="180" t="s">
        <v>19</v>
      </c>
      <c r="L9" s="180" t="s">
        <v>20</v>
      </c>
      <c r="M9" s="182" t="s">
        <v>21</v>
      </c>
      <c r="N9" s="173"/>
      <c r="O9" s="184" t="s">
        <v>22</v>
      </c>
      <c r="P9" s="185"/>
      <c r="Q9" s="186"/>
      <c r="R9" s="187" t="s">
        <v>23</v>
      </c>
      <c r="S9" s="188"/>
      <c r="T9" s="189"/>
      <c r="U9" s="184" t="s">
        <v>24</v>
      </c>
      <c r="V9" s="185"/>
      <c r="W9" s="186"/>
      <c r="X9" s="197"/>
      <c r="Y9" s="200"/>
      <c r="Z9" s="167"/>
      <c r="AA9" s="167"/>
      <c r="AB9" s="170"/>
    </row>
    <row r="10" spans="1:33" ht="92.25" customHeight="1" thickBot="1" x14ac:dyDescent="0.3">
      <c r="A10" s="174"/>
      <c r="B10" s="179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3"/>
      <c r="N10" s="174"/>
      <c r="O10" s="58" t="s">
        <v>65</v>
      </c>
      <c r="P10" s="59" t="s">
        <v>66</v>
      </c>
      <c r="Q10" s="60" t="s">
        <v>67</v>
      </c>
      <c r="R10" s="61" t="s">
        <v>65</v>
      </c>
      <c r="S10" s="62" t="s">
        <v>66</v>
      </c>
      <c r="T10" s="63" t="s">
        <v>67</v>
      </c>
      <c r="U10" s="64" t="s">
        <v>65</v>
      </c>
      <c r="V10" s="62" t="s">
        <v>66</v>
      </c>
      <c r="W10" s="63" t="s">
        <v>67</v>
      </c>
      <c r="X10" s="198"/>
      <c r="Y10" s="201"/>
      <c r="Z10" s="168"/>
      <c r="AA10" s="168"/>
      <c r="AB10" s="171"/>
      <c r="AE10" s="1" t="s">
        <v>25</v>
      </c>
    </row>
    <row r="11" spans="1:33" s="7" customFormat="1" ht="15.75" x14ac:dyDescent="0.25">
      <c r="A11" s="65">
        <v>1</v>
      </c>
      <c r="B11" s="66">
        <v>95.9285</v>
      </c>
      <c r="C11" s="66">
        <v>2.1602999999999999</v>
      </c>
      <c r="D11" s="66">
        <v>0.70040000000000002</v>
      </c>
      <c r="E11" s="66">
        <v>0.1105</v>
      </c>
      <c r="F11" s="66">
        <v>0.1113</v>
      </c>
      <c r="G11" s="66">
        <v>1.7299999999999999E-2</v>
      </c>
      <c r="H11" s="66">
        <v>2.3800000000000002E-2</v>
      </c>
      <c r="I11" s="66">
        <v>1.9300000000000001E-2</v>
      </c>
      <c r="J11" s="66">
        <v>1.17E-2</v>
      </c>
      <c r="K11" s="66">
        <v>8.0000000000000002E-3</v>
      </c>
      <c r="L11" s="66">
        <v>0.76200000000000001</v>
      </c>
      <c r="M11" s="66">
        <v>0.1469</v>
      </c>
      <c r="N11" s="67">
        <v>0.70030000000000003</v>
      </c>
      <c r="O11" s="68">
        <v>8193</v>
      </c>
      <c r="P11" s="69">
        <v>34.300600000000003</v>
      </c>
      <c r="Q11" s="70">
        <f t="shared" ref="Q11:Q41" si="0">P11/3.6</f>
        <v>9.5279444444444454</v>
      </c>
      <c r="R11" s="71">
        <v>9080</v>
      </c>
      <c r="S11" s="69">
        <v>38.017000000000003</v>
      </c>
      <c r="T11" s="72">
        <f t="shared" ref="T11:T41" si="1">S11/3.6</f>
        <v>10.560277777777779</v>
      </c>
      <c r="U11" s="73">
        <v>11908</v>
      </c>
      <c r="V11" s="69">
        <v>49.8568</v>
      </c>
      <c r="W11" s="74">
        <v>13.85</v>
      </c>
      <c r="X11" s="75">
        <v>-8.6</v>
      </c>
      <c r="Y11" s="76">
        <v>-2.1</v>
      </c>
      <c r="Z11" s="77"/>
      <c r="AA11" s="77"/>
      <c r="AB11" s="78"/>
      <c r="AC11" s="4">
        <f t="shared" ref="AC11:AC38" si="2">SUM(B11:M11)+$K$42+$N$42</f>
        <v>100.00000000000001</v>
      </c>
      <c r="AD11" s="5"/>
      <c r="AE11" s="6"/>
      <c r="AF11" s="6"/>
      <c r="AG11" s="6"/>
    </row>
    <row r="12" spans="1:33" s="7" customFormat="1" ht="15.75" x14ac:dyDescent="0.25">
      <c r="A12" s="79">
        <v>2</v>
      </c>
      <c r="B12" s="66">
        <v>95.916499999999999</v>
      </c>
      <c r="C12" s="66">
        <v>2.1818</v>
      </c>
      <c r="D12" s="66">
        <v>0.70499999999999996</v>
      </c>
      <c r="E12" s="66">
        <v>0.1128</v>
      </c>
      <c r="F12" s="66">
        <v>0.1133</v>
      </c>
      <c r="G12" s="66">
        <v>2.2100000000000002E-2</v>
      </c>
      <c r="H12" s="66">
        <v>2.3699999999999999E-2</v>
      </c>
      <c r="I12" s="66">
        <v>1.8599999999999998E-2</v>
      </c>
      <c r="J12" s="66">
        <v>6.7000000000000002E-3</v>
      </c>
      <c r="K12" s="66">
        <v>7.6E-3</v>
      </c>
      <c r="L12" s="66">
        <v>0.7409</v>
      </c>
      <c r="M12" s="66">
        <v>0.15090000000000001</v>
      </c>
      <c r="N12" s="67">
        <v>0.70050000000000001</v>
      </c>
      <c r="O12" s="80">
        <v>8196</v>
      </c>
      <c r="P12" s="81">
        <v>34.315399999999997</v>
      </c>
      <c r="Q12" s="82">
        <f t="shared" si="0"/>
        <v>9.5320555555555551</v>
      </c>
      <c r="R12" s="83">
        <v>9084</v>
      </c>
      <c r="S12" s="69">
        <v>38.033099999999997</v>
      </c>
      <c r="T12" s="84">
        <f t="shared" si="1"/>
        <v>10.564749999999998</v>
      </c>
      <c r="U12" s="75">
        <v>11912</v>
      </c>
      <c r="V12" s="69">
        <v>49.872900000000001</v>
      </c>
      <c r="W12" s="74">
        <v>13.85</v>
      </c>
      <c r="X12" s="75"/>
      <c r="Y12" s="85"/>
      <c r="Z12" s="77"/>
      <c r="AA12" s="77"/>
      <c r="AB12" s="78"/>
      <c r="AC12" s="4">
        <f t="shared" si="2"/>
        <v>99.999899999999968</v>
      </c>
      <c r="AD12" s="5"/>
      <c r="AE12" s="6"/>
      <c r="AF12" s="6"/>
      <c r="AG12" s="6"/>
    </row>
    <row r="13" spans="1:33" s="11" customFormat="1" ht="15.75" x14ac:dyDescent="0.25">
      <c r="A13" s="79">
        <v>3</v>
      </c>
      <c r="B13" s="66">
        <v>95.950100000000006</v>
      </c>
      <c r="C13" s="66">
        <v>2.1568999999999998</v>
      </c>
      <c r="D13" s="66">
        <v>0.69440000000000002</v>
      </c>
      <c r="E13" s="66">
        <v>0.1089</v>
      </c>
      <c r="F13" s="66">
        <v>0.1086</v>
      </c>
      <c r="G13" s="66">
        <v>1.8599999999999998E-2</v>
      </c>
      <c r="H13" s="66">
        <v>2.3199999999999998E-2</v>
      </c>
      <c r="I13" s="66">
        <v>1.8499999999999999E-2</v>
      </c>
      <c r="J13" s="66">
        <v>1.2800000000000001E-2</v>
      </c>
      <c r="K13" s="66">
        <v>7.6E-3</v>
      </c>
      <c r="L13" s="66">
        <v>0.75329999999999997</v>
      </c>
      <c r="M13" s="66">
        <v>0.14729999999999999</v>
      </c>
      <c r="N13" s="86">
        <v>0.70009999999999994</v>
      </c>
      <c r="O13" s="80">
        <v>8192</v>
      </c>
      <c r="P13" s="69">
        <v>34.2973</v>
      </c>
      <c r="Q13" s="82">
        <f t="shared" si="0"/>
        <v>9.5270277777777768</v>
      </c>
      <c r="R13" s="83">
        <v>9079</v>
      </c>
      <c r="S13" s="69">
        <v>38.0137</v>
      </c>
      <c r="T13" s="84">
        <f t="shared" si="1"/>
        <v>10.559361111111111</v>
      </c>
      <c r="U13" s="75">
        <v>11909</v>
      </c>
      <c r="V13" s="69">
        <v>49.858899999999998</v>
      </c>
      <c r="W13" s="74">
        <v>13.85</v>
      </c>
      <c r="X13" s="75"/>
      <c r="Y13" s="85"/>
      <c r="Z13" s="77"/>
      <c r="AA13" s="77"/>
      <c r="AB13" s="78"/>
      <c r="AC13" s="8">
        <f t="shared" si="2"/>
        <v>100.00020000000001</v>
      </c>
      <c r="AD13" s="9" t="str">
        <f>IF(AC13=100,"ОК"," ")</f>
        <v xml:space="preserve"> </v>
      </c>
      <c r="AE13" s="10"/>
      <c r="AF13" s="10"/>
      <c r="AG13" s="10"/>
    </row>
    <row r="14" spans="1:33" s="7" customFormat="1" ht="15.75" x14ac:dyDescent="0.25">
      <c r="A14" s="79">
        <v>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89">
        <v>8192</v>
      </c>
      <c r="P14" s="90">
        <v>34.2973</v>
      </c>
      <c r="Q14" s="91">
        <f t="shared" si="0"/>
        <v>9.5270277777777768</v>
      </c>
      <c r="R14" s="92">
        <v>9079</v>
      </c>
      <c r="S14" s="90">
        <v>38.0137</v>
      </c>
      <c r="T14" s="93">
        <f t="shared" si="1"/>
        <v>10.559361111111111</v>
      </c>
      <c r="U14" s="94"/>
      <c r="V14" s="90"/>
      <c r="W14" s="78"/>
      <c r="X14" s="94"/>
      <c r="Y14" s="95"/>
      <c r="Z14" s="77"/>
      <c r="AA14" s="77"/>
      <c r="AB14" s="78"/>
      <c r="AC14" s="4">
        <f t="shared" si="2"/>
        <v>0</v>
      </c>
      <c r="AD14" s="5" t="str">
        <f t="shared" ref="AD14:AD41" si="3">IF(AC14=100,"ОК"," ")</f>
        <v xml:space="preserve"> </v>
      </c>
      <c r="AE14" s="6"/>
      <c r="AF14" s="6"/>
      <c r="AG14" s="6"/>
    </row>
    <row r="15" spans="1:33" s="7" customFormat="1" ht="15.75" x14ac:dyDescent="0.25">
      <c r="A15" s="96">
        <v>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89">
        <v>8192</v>
      </c>
      <c r="P15" s="90">
        <v>34.2973</v>
      </c>
      <c r="Q15" s="97">
        <f t="shared" si="0"/>
        <v>9.5270277777777768</v>
      </c>
      <c r="R15" s="92">
        <v>9079</v>
      </c>
      <c r="S15" s="90">
        <v>38.0137</v>
      </c>
      <c r="T15" s="98">
        <f t="shared" si="1"/>
        <v>10.559361111111111</v>
      </c>
      <c r="U15" s="94"/>
      <c r="V15" s="90"/>
      <c r="W15" s="78"/>
      <c r="X15" s="94"/>
      <c r="Y15" s="95"/>
      <c r="Z15" s="99"/>
      <c r="AA15" s="100"/>
      <c r="AB15" s="78"/>
      <c r="AC15" s="4">
        <f t="shared" si="2"/>
        <v>0</v>
      </c>
      <c r="AD15" s="5" t="str">
        <f t="shared" si="3"/>
        <v xml:space="preserve"> </v>
      </c>
      <c r="AE15" s="6"/>
      <c r="AF15" s="6"/>
      <c r="AG15" s="6"/>
    </row>
    <row r="16" spans="1:33" s="7" customFormat="1" ht="15.75" x14ac:dyDescent="0.25">
      <c r="A16" s="79">
        <v>6</v>
      </c>
      <c r="B16" s="66">
        <v>95.861400000000003</v>
      </c>
      <c r="C16" s="66">
        <v>2.2069999999999999</v>
      </c>
      <c r="D16" s="66">
        <v>0.71160000000000001</v>
      </c>
      <c r="E16" s="66">
        <v>0.1116</v>
      </c>
      <c r="F16" s="66">
        <v>0.112</v>
      </c>
      <c r="G16" s="66">
        <v>1.8700000000000001E-2</v>
      </c>
      <c r="H16" s="66">
        <v>2.41E-2</v>
      </c>
      <c r="I16" s="66">
        <v>1.9300000000000001E-2</v>
      </c>
      <c r="J16" s="66">
        <v>1.15E-2</v>
      </c>
      <c r="K16" s="66">
        <v>7.7000000000000002E-3</v>
      </c>
      <c r="L16" s="66">
        <v>0.7641</v>
      </c>
      <c r="M16" s="66">
        <v>0.151</v>
      </c>
      <c r="N16" s="67">
        <v>0.70079999999999998</v>
      </c>
      <c r="O16" s="80">
        <v>8197</v>
      </c>
      <c r="P16" s="69">
        <v>34.319499999999998</v>
      </c>
      <c r="Q16" s="82">
        <f t="shared" si="0"/>
        <v>9.5331944444444439</v>
      </c>
      <c r="R16" s="83">
        <v>9085</v>
      </c>
      <c r="S16" s="69">
        <v>38.037199999999999</v>
      </c>
      <c r="T16" s="84">
        <f t="shared" si="1"/>
        <v>10.565888888888889</v>
      </c>
      <c r="U16" s="75">
        <v>11910</v>
      </c>
      <c r="V16" s="69">
        <v>49.864600000000003</v>
      </c>
      <c r="W16" s="74">
        <v>13.85</v>
      </c>
      <c r="X16" s="94"/>
      <c r="Y16" s="95"/>
      <c r="Z16" s="101"/>
      <c r="AA16" s="101"/>
      <c r="AB16" s="78"/>
      <c r="AC16" s="4">
        <f t="shared" si="2"/>
        <v>99.999999999999986</v>
      </c>
      <c r="AD16" s="5" t="str">
        <f t="shared" si="3"/>
        <v>ОК</v>
      </c>
      <c r="AE16" s="6"/>
      <c r="AF16" s="6"/>
      <c r="AG16" s="6"/>
    </row>
    <row r="17" spans="1:33" s="7" customFormat="1" ht="15.75" x14ac:dyDescent="0.25">
      <c r="A17" s="96">
        <v>7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86"/>
      <c r="O17" s="89">
        <v>8197</v>
      </c>
      <c r="P17" s="90">
        <v>34.319499999999998</v>
      </c>
      <c r="Q17" s="97">
        <f t="shared" si="0"/>
        <v>9.5331944444444439</v>
      </c>
      <c r="R17" s="92">
        <v>9085</v>
      </c>
      <c r="S17" s="90">
        <v>38.037199999999999</v>
      </c>
      <c r="T17" s="98">
        <f t="shared" si="1"/>
        <v>10.565888888888889</v>
      </c>
      <c r="U17" s="94"/>
      <c r="V17" s="90"/>
      <c r="W17" s="78"/>
      <c r="X17" s="75"/>
      <c r="Y17" s="85"/>
      <c r="Z17" s="101"/>
      <c r="AA17" s="101"/>
      <c r="AB17" s="102"/>
      <c r="AC17" s="4">
        <f t="shared" si="2"/>
        <v>0</v>
      </c>
      <c r="AD17" s="5" t="str">
        <f t="shared" si="3"/>
        <v xml:space="preserve"> </v>
      </c>
      <c r="AE17" s="6"/>
      <c r="AF17" s="6"/>
      <c r="AG17" s="6"/>
    </row>
    <row r="18" spans="1:33" s="7" customFormat="1" ht="15.75" x14ac:dyDescent="0.25">
      <c r="A18" s="79">
        <v>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86"/>
      <c r="O18" s="89">
        <v>8197</v>
      </c>
      <c r="P18" s="90">
        <v>34.319499999999998</v>
      </c>
      <c r="Q18" s="91">
        <f t="shared" si="0"/>
        <v>9.5331944444444439</v>
      </c>
      <c r="R18" s="92">
        <v>9085</v>
      </c>
      <c r="S18" s="90">
        <v>38.037199999999999</v>
      </c>
      <c r="T18" s="93">
        <f t="shared" si="1"/>
        <v>10.565888888888889</v>
      </c>
      <c r="U18" s="94"/>
      <c r="V18" s="90"/>
      <c r="W18" s="78"/>
      <c r="X18" s="75"/>
      <c r="Y18" s="85"/>
      <c r="Z18" s="76"/>
      <c r="AA18" s="76"/>
      <c r="AB18" s="103"/>
      <c r="AC18" s="4">
        <f t="shared" si="2"/>
        <v>0</v>
      </c>
      <c r="AD18" s="5" t="str">
        <f t="shared" si="3"/>
        <v xml:space="preserve"> </v>
      </c>
      <c r="AE18" s="6"/>
      <c r="AF18" s="6"/>
      <c r="AG18" s="6"/>
    </row>
    <row r="19" spans="1:33" s="11" customFormat="1" ht="15.75" x14ac:dyDescent="0.25">
      <c r="A19" s="79">
        <v>9</v>
      </c>
      <c r="B19" s="66">
        <v>95.827699999999993</v>
      </c>
      <c r="C19" s="66">
        <v>2.2267999999999999</v>
      </c>
      <c r="D19" s="66">
        <v>0.71679999999999999</v>
      </c>
      <c r="E19" s="66">
        <v>0.1114</v>
      </c>
      <c r="F19" s="66">
        <v>0.112</v>
      </c>
      <c r="G19" s="66">
        <v>1.7600000000000001E-2</v>
      </c>
      <c r="H19" s="66">
        <v>2.41E-2</v>
      </c>
      <c r="I19" s="66">
        <v>1.9400000000000001E-2</v>
      </c>
      <c r="J19" s="66">
        <v>1.34E-2</v>
      </c>
      <c r="K19" s="66">
        <v>7.9000000000000008E-3</v>
      </c>
      <c r="L19" s="66">
        <v>0.77059999999999995</v>
      </c>
      <c r="M19" s="66">
        <v>0.1522</v>
      </c>
      <c r="N19" s="67">
        <v>0.70109999999999995</v>
      </c>
      <c r="O19" s="80">
        <v>8199</v>
      </c>
      <c r="P19" s="69">
        <v>34.326000000000001</v>
      </c>
      <c r="Q19" s="82">
        <f t="shared" si="0"/>
        <v>9.5350000000000001</v>
      </c>
      <c r="R19" s="83">
        <v>9087</v>
      </c>
      <c r="S19" s="69">
        <v>38.0441</v>
      </c>
      <c r="T19" s="84">
        <f t="shared" si="1"/>
        <v>10.567805555555555</v>
      </c>
      <c r="U19" s="75">
        <v>11910</v>
      </c>
      <c r="V19" s="69">
        <v>49.8645</v>
      </c>
      <c r="W19" s="74">
        <v>13.85</v>
      </c>
      <c r="X19" s="75"/>
      <c r="Y19" s="85"/>
      <c r="Z19" s="101">
        <v>4.0000000000000002E-4</v>
      </c>
      <c r="AA19" s="101">
        <v>0</v>
      </c>
      <c r="AB19" s="74"/>
      <c r="AC19" s="8">
        <f t="shared" si="2"/>
        <v>99.999900000000011</v>
      </c>
      <c r="AD19" s="9" t="str">
        <f t="shared" si="3"/>
        <v xml:space="preserve"> </v>
      </c>
      <c r="AE19" s="10"/>
      <c r="AF19" s="10"/>
      <c r="AG19" s="10"/>
    </row>
    <row r="20" spans="1:33" s="11" customFormat="1" ht="15.75" x14ac:dyDescent="0.25">
      <c r="A20" s="79">
        <v>10</v>
      </c>
      <c r="B20" s="66">
        <v>95.837500000000006</v>
      </c>
      <c r="C20" s="66">
        <v>2.2244000000000002</v>
      </c>
      <c r="D20" s="66">
        <v>0.71879999999999999</v>
      </c>
      <c r="E20" s="66">
        <v>0.1133</v>
      </c>
      <c r="F20" s="66">
        <v>0.11310000000000001</v>
      </c>
      <c r="G20" s="66">
        <v>1.8800000000000001E-2</v>
      </c>
      <c r="H20" s="66">
        <v>2.3800000000000002E-2</v>
      </c>
      <c r="I20" s="66">
        <v>1.9E-2</v>
      </c>
      <c r="J20" s="66">
        <v>8.3000000000000001E-3</v>
      </c>
      <c r="K20" s="66">
        <v>7.7999999999999996E-3</v>
      </c>
      <c r="L20" s="66">
        <v>0.76200000000000001</v>
      </c>
      <c r="M20" s="66">
        <v>0.153</v>
      </c>
      <c r="N20" s="67">
        <v>0.70099999999999996</v>
      </c>
      <c r="O20" s="80">
        <v>8199</v>
      </c>
      <c r="P20" s="69">
        <v>34.325499999999998</v>
      </c>
      <c r="Q20" s="82">
        <f t="shared" si="0"/>
        <v>9.5348611111111108</v>
      </c>
      <c r="R20" s="83">
        <v>9087</v>
      </c>
      <c r="S20" s="69">
        <v>38.043599999999998</v>
      </c>
      <c r="T20" s="84">
        <f t="shared" si="1"/>
        <v>10.567666666666666</v>
      </c>
      <c r="U20" s="75">
        <v>11911</v>
      </c>
      <c r="V20" s="69">
        <v>49.867699999999999</v>
      </c>
      <c r="W20" s="74">
        <v>13.85</v>
      </c>
      <c r="X20" s="75"/>
      <c r="Y20" s="85"/>
      <c r="Z20" s="104"/>
      <c r="AA20" s="105"/>
      <c r="AB20" s="74"/>
      <c r="AC20" s="8">
        <f t="shared" si="2"/>
        <v>99.999800000000022</v>
      </c>
      <c r="AD20" s="9" t="str">
        <f t="shared" si="3"/>
        <v xml:space="preserve"> </v>
      </c>
      <c r="AE20" s="10"/>
      <c r="AF20" s="10"/>
      <c r="AG20" s="10"/>
    </row>
    <row r="21" spans="1:33" s="11" customFormat="1" ht="15.75" x14ac:dyDescent="0.25">
      <c r="A21" s="79">
        <v>11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106"/>
      <c r="O21" s="89">
        <v>8199</v>
      </c>
      <c r="P21" s="90">
        <v>34.325499999999998</v>
      </c>
      <c r="Q21" s="91">
        <f t="shared" si="0"/>
        <v>9.5348611111111108</v>
      </c>
      <c r="R21" s="92">
        <v>9087</v>
      </c>
      <c r="S21" s="90">
        <v>38.043599999999998</v>
      </c>
      <c r="T21" s="93">
        <f t="shared" si="1"/>
        <v>10.567666666666666</v>
      </c>
      <c r="U21" s="94"/>
      <c r="V21" s="90"/>
      <c r="W21" s="78"/>
      <c r="X21" s="94"/>
      <c r="Y21" s="95"/>
      <c r="Z21" s="77"/>
      <c r="AA21" s="77"/>
      <c r="AB21" s="107"/>
      <c r="AC21" s="8">
        <f t="shared" si="2"/>
        <v>0</v>
      </c>
      <c r="AD21" s="9" t="str">
        <f t="shared" si="3"/>
        <v xml:space="preserve"> </v>
      </c>
      <c r="AE21" s="10"/>
      <c r="AF21" s="10"/>
      <c r="AG21" s="10"/>
    </row>
    <row r="22" spans="1:33" s="11" customFormat="1" ht="15.75" x14ac:dyDescent="0.25">
      <c r="A22" s="96">
        <v>12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106"/>
      <c r="O22" s="89">
        <v>8199</v>
      </c>
      <c r="P22" s="90">
        <v>34.325499999999998</v>
      </c>
      <c r="Q22" s="97">
        <f t="shared" si="0"/>
        <v>9.5348611111111108</v>
      </c>
      <c r="R22" s="92">
        <v>9087</v>
      </c>
      <c r="S22" s="90">
        <v>38.043599999999998</v>
      </c>
      <c r="T22" s="98">
        <f t="shared" si="1"/>
        <v>10.567666666666666</v>
      </c>
      <c r="U22" s="94"/>
      <c r="V22" s="90"/>
      <c r="W22" s="78"/>
      <c r="X22" s="94"/>
      <c r="Y22" s="95"/>
      <c r="Z22" s="77"/>
      <c r="AA22" s="77"/>
      <c r="AB22" s="78"/>
      <c r="AC22" s="8">
        <f t="shared" si="2"/>
        <v>0</v>
      </c>
      <c r="AD22" s="9" t="str">
        <f t="shared" si="3"/>
        <v xml:space="preserve"> </v>
      </c>
      <c r="AE22" s="10"/>
      <c r="AF22" s="10"/>
      <c r="AG22" s="10"/>
    </row>
    <row r="23" spans="1:33" s="11" customFormat="1" ht="15.75" x14ac:dyDescent="0.25">
      <c r="A23" s="79">
        <v>13</v>
      </c>
      <c r="B23" s="66">
        <v>92.955399999999997</v>
      </c>
      <c r="C23" s="66">
        <v>3.8068</v>
      </c>
      <c r="D23" s="66">
        <v>0.92069999999999996</v>
      </c>
      <c r="E23" s="66">
        <v>0.13039999999999999</v>
      </c>
      <c r="F23" s="66">
        <v>0.1789</v>
      </c>
      <c r="G23" s="66">
        <v>1.84E-2</v>
      </c>
      <c r="H23" s="66">
        <v>5.4399999999999997E-2</v>
      </c>
      <c r="I23" s="66">
        <v>4.4900000000000002E-2</v>
      </c>
      <c r="J23" s="66">
        <v>2.7699999999999999E-2</v>
      </c>
      <c r="K23" s="66">
        <v>6.1999999999999998E-3</v>
      </c>
      <c r="L23" s="66">
        <v>1.5479000000000001</v>
      </c>
      <c r="M23" s="66">
        <v>0.30830000000000002</v>
      </c>
      <c r="N23" s="67">
        <v>0.72170000000000001</v>
      </c>
      <c r="O23" s="80">
        <v>8283</v>
      </c>
      <c r="P23" s="69">
        <v>34.677900000000001</v>
      </c>
      <c r="Q23" s="82">
        <f t="shared" si="0"/>
        <v>9.6327499999999997</v>
      </c>
      <c r="R23" s="83">
        <v>9174</v>
      </c>
      <c r="S23" s="69">
        <v>38.408799999999999</v>
      </c>
      <c r="T23" s="84">
        <f t="shared" si="1"/>
        <v>10.669111111111111</v>
      </c>
      <c r="U23" s="75">
        <v>11851</v>
      </c>
      <c r="V23" s="69">
        <v>49.618499999999997</v>
      </c>
      <c r="W23" s="74">
        <v>13.78</v>
      </c>
      <c r="X23" s="75"/>
      <c r="Y23" s="85"/>
      <c r="Z23" s="76"/>
      <c r="AA23" s="76"/>
      <c r="AB23" s="78"/>
      <c r="AC23" s="8">
        <f t="shared" si="2"/>
        <v>99.999999999999986</v>
      </c>
      <c r="AD23" s="9" t="str">
        <f t="shared" si="3"/>
        <v>ОК</v>
      </c>
      <c r="AE23" s="10"/>
      <c r="AF23" s="10"/>
      <c r="AG23" s="10"/>
    </row>
    <row r="24" spans="1:33" s="11" customFormat="1" ht="15.75" x14ac:dyDescent="0.25">
      <c r="A24" s="96">
        <v>14</v>
      </c>
      <c r="B24" s="66">
        <v>92.674599999999998</v>
      </c>
      <c r="C24" s="66">
        <v>3.9502000000000002</v>
      </c>
      <c r="D24" s="66">
        <v>0.95150000000000001</v>
      </c>
      <c r="E24" s="66">
        <v>0.13750000000000001</v>
      </c>
      <c r="F24" s="66">
        <v>0.1948</v>
      </c>
      <c r="G24" s="66">
        <v>1.9E-2</v>
      </c>
      <c r="H24" s="66">
        <v>5.8200000000000002E-2</v>
      </c>
      <c r="I24" s="66">
        <v>4.7199999999999999E-2</v>
      </c>
      <c r="J24" s="66">
        <v>3.4500000000000003E-2</v>
      </c>
      <c r="K24" s="66">
        <v>5.8999999999999999E-3</v>
      </c>
      <c r="L24" s="66">
        <v>1.6072</v>
      </c>
      <c r="M24" s="66">
        <v>0.31940000000000002</v>
      </c>
      <c r="N24" s="67">
        <v>0.72409999999999997</v>
      </c>
      <c r="O24" s="80">
        <v>8298</v>
      </c>
      <c r="P24" s="69">
        <v>34.741599999999998</v>
      </c>
      <c r="Q24" s="108">
        <f t="shared" si="0"/>
        <v>9.6504444444444442</v>
      </c>
      <c r="R24" s="83">
        <v>9190</v>
      </c>
      <c r="S24" s="69">
        <v>38.476199999999999</v>
      </c>
      <c r="T24" s="109">
        <f t="shared" si="1"/>
        <v>10.687833333333332</v>
      </c>
      <c r="U24" s="75">
        <v>11852</v>
      </c>
      <c r="V24" s="69">
        <v>49.623399999999997</v>
      </c>
      <c r="W24" s="74">
        <v>13.78</v>
      </c>
      <c r="X24" s="75"/>
      <c r="Y24" s="85"/>
      <c r="Z24" s="76"/>
      <c r="AA24" s="76"/>
      <c r="AB24" s="52"/>
      <c r="AC24" s="8">
        <f t="shared" si="2"/>
        <v>100</v>
      </c>
      <c r="AD24" s="9" t="str">
        <f t="shared" si="3"/>
        <v>ОК</v>
      </c>
      <c r="AE24" s="10"/>
      <c r="AF24" s="10"/>
      <c r="AG24" s="10"/>
    </row>
    <row r="25" spans="1:33" s="11" customFormat="1" ht="15.75" x14ac:dyDescent="0.25">
      <c r="A25" s="79">
        <v>15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89">
        <v>8298</v>
      </c>
      <c r="P25" s="90">
        <v>34.741599999999998</v>
      </c>
      <c r="Q25" s="91">
        <f t="shared" si="0"/>
        <v>9.6504444444444442</v>
      </c>
      <c r="R25" s="83">
        <v>9190</v>
      </c>
      <c r="S25" s="90">
        <v>38.476199999999999</v>
      </c>
      <c r="T25" s="93">
        <f t="shared" si="1"/>
        <v>10.687833333333332</v>
      </c>
      <c r="U25" s="94"/>
      <c r="V25" s="90"/>
      <c r="W25" s="78"/>
      <c r="X25" s="75"/>
      <c r="Y25" s="85"/>
      <c r="Z25" s="76"/>
      <c r="AA25" s="76"/>
      <c r="AB25" s="78"/>
      <c r="AC25" s="8">
        <f t="shared" si="2"/>
        <v>0</v>
      </c>
      <c r="AD25" s="9" t="str">
        <f t="shared" si="3"/>
        <v xml:space="preserve"> </v>
      </c>
      <c r="AE25" s="10"/>
      <c r="AF25" s="10"/>
      <c r="AG25" s="10"/>
    </row>
    <row r="26" spans="1:33" s="11" customFormat="1" ht="15.75" x14ac:dyDescent="0.25">
      <c r="A26" s="79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89">
        <v>8298</v>
      </c>
      <c r="P26" s="90">
        <v>34.741599999999998</v>
      </c>
      <c r="Q26" s="91">
        <f t="shared" si="0"/>
        <v>9.6504444444444442</v>
      </c>
      <c r="R26" s="83">
        <v>9190</v>
      </c>
      <c r="S26" s="90">
        <v>38.476199999999999</v>
      </c>
      <c r="T26" s="93">
        <f t="shared" si="1"/>
        <v>10.687833333333332</v>
      </c>
      <c r="U26" s="94"/>
      <c r="V26" s="90"/>
      <c r="W26" s="78"/>
      <c r="X26" s="75"/>
      <c r="Y26" s="85"/>
      <c r="Z26" s="76"/>
      <c r="AA26" s="76"/>
      <c r="AB26" s="78"/>
      <c r="AC26" s="8">
        <f t="shared" si="2"/>
        <v>0</v>
      </c>
      <c r="AD26" s="9" t="str">
        <f t="shared" si="3"/>
        <v xml:space="preserve"> </v>
      </c>
      <c r="AE26" s="10"/>
      <c r="AF26" s="10"/>
      <c r="AG26" s="10"/>
    </row>
    <row r="27" spans="1:33" s="11" customFormat="1" ht="15.75" x14ac:dyDescent="0.25">
      <c r="A27" s="79">
        <v>17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89">
        <v>8298</v>
      </c>
      <c r="P27" s="90">
        <v>34.741599999999998</v>
      </c>
      <c r="Q27" s="91">
        <f t="shared" si="0"/>
        <v>9.6504444444444442</v>
      </c>
      <c r="R27" s="83">
        <v>9190</v>
      </c>
      <c r="S27" s="90">
        <v>38.476199999999999</v>
      </c>
      <c r="T27" s="93">
        <f t="shared" si="1"/>
        <v>10.687833333333332</v>
      </c>
      <c r="U27" s="94"/>
      <c r="V27" s="90"/>
      <c r="W27" s="78"/>
      <c r="X27" s="75"/>
      <c r="Y27" s="85"/>
      <c r="Z27" s="77"/>
      <c r="AA27" s="77"/>
      <c r="AB27" s="78"/>
      <c r="AC27" s="8">
        <f t="shared" si="2"/>
        <v>0</v>
      </c>
      <c r="AD27" s="9" t="str">
        <f t="shared" si="3"/>
        <v xml:space="preserve"> </v>
      </c>
      <c r="AE27" s="10"/>
      <c r="AF27" s="10"/>
      <c r="AG27" s="10"/>
    </row>
    <row r="28" spans="1:33" s="11" customFormat="1" ht="15.75" x14ac:dyDescent="0.25">
      <c r="A28" s="79">
        <v>18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106"/>
      <c r="O28" s="89">
        <v>8298</v>
      </c>
      <c r="P28" s="90">
        <v>34.741599999999998</v>
      </c>
      <c r="Q28" s="91">
        <f t="shared" si="0"/>
        <v>9.6504444444444442</v>
      </c>
      <c r="R28" s="83">
        <v>9190</v>
      </c>
      <c r="S28" s="90">
        <v>38.476199999999999</v>
      </c>
      <c r="T28" s="93">
        <f t="shared" si="1"/>
        <v>10.687833333333332</v>
      </c>
      <c r="U28" s="94"/>
      <c r="V28" s="90"/>
      <c r="W28" s="78"/>
      <c r="X28" s="94"/>
      <c r="Y28" s="95"/>
      <c r="Z28" s="77"/>
      <c r="AA28" s="77"/>
      <c r="AB28" s="78"/>
      <c r="AC28" s="8">
        <f t="shared" si="2"/>
        <v>0</v>
      </c>
      <c r="AD28" s="9" t="str">
        <f t="shared" si="3"/>
        <v xml:space="preserve"> </v>
      </c>
      <c r="AE28" s="10"/>
      <c r="AF28" s="10"/>
      <c r="AG28" s="10"/>
    </row>
    <row r="29" spans="1:33" s="11" customFormat="1" ht="15.75" x14ac:dyDescent="0.25">
      <c r="A29" s="96">
        <v>19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106"/>
      <c r="O29" s="89">
        <v>8298</v>
      </c>
      <c r="P29" s="90">
        <v>34.741599999999998</v>
      </c>
      <c r="Q29" s="97">
        <f t="shared" si="0"/>
        <v>9.6504444444444442</v>
      </c>
      <c r="R29" s="83">
        <v>9190</v>
      </c>
      <c r="S29" s="90">
        <v>38.476199999999999</v>
      </c>
      <c r="T29" s="98">
        <f t="shared" si="1"/>
        <v>10.687833333333332</v>
      </c>
      <c r="U29" s="94"/>
      <c r="V29" s="90"/>
      <c r="W29" s="78"/>
      <c r="X29" s="94"/>
      <c r="Y29" s="95"/>
      <c r="Z29" s="77"/>
      <c r="AA29" s="77"/>
      <c r="AB29" s="78"/>
      <c r="AC29" s="8">
        <f t="shared" si="2"/>
        <v>0</v>
      </c>
      <c r="AD29" s="9" t="str">
        <f t="shared" si="3"/>
        <v xml:space="preserve"> </v>
      </c>
      <c r="AE29" s="10"/>
      <c r="AF29" s="10"/>
      <c r="AG29" s="10"/>
    </row>
    <row r="30" spans="1:33" s="11" customFormat="1" ht="15.75" x14ac:dyDescent="0.25">
      <c r="A30" s="79">
        <v>20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7"/>
      <c r="O30" s="89">
        <v>8298</v>
      </c>
      <c r="P30" s="90">
        <v>34.741599999999998</v>
      </c>
      <c r="Q30" s="82">
        <f t="shared" si="0"/>
        <v>9.6504444444444442</v>
      </c>
      <c r="R30" s="83">
        <v>9190</v>
      </c>
      <c r="S30" s="90">
        <v>38.476199999999999</v>
      </c>
      <c r="T30" s="93">
        <f t="shared" si="1"/>
        <v>10.687833333333332</v>
      </c>
      <c r="U30" s="94"/>
      <c r="V30" s="90"/>
      <c r="W30" s="78"/>
      <c r="X30" s="75"/>
      <c r="Y30" s="85"/>
      <c r="Z30" s="76"/>
      <c r="AA30" s="76"/>
      <c r="AB30" s="74"/>
      <c r="AC30" s="8">
        <f t="shared" si="2"/>
        <v>0</v>
      </c>
      <c r="AD30" s="9" t="str">
        <f>IF(AC30=100,"ОК"," ")</f>
        <v xml:space="preserve"> </v>
      </c>
      <c r="AE30" s="10"/>
      <c r="AF30" s="10"/>
      <c r="AG30" s="10"/>
    </row>
    <row r="31" spans="1:33" s="11" customFormat="1" ht="15.75" x14ac:dyDescent="0.25">
      <c r="A31" s="96">
        <v>21</v>
      </c>
      <c r="B31" s="66">
        <v>92.872</v>
      </c>
      <c r="C31" s="66">
        <v>3.8315000000000001</v>
      </c>
      <c r="D31" s="66">
        <v>0.91510000000000002</v>
      </c>
      <c r="E31" s="66">
        <v>0.13009999999999999</v>
      </c>
      <c r="F31" s="66">
        <v>0.18310000000000001</v>
      </c>
      <c r="G31" s="66">
        <v>1.9E-2</v>
      </c>
      <c r="H31" s="66">
        <v>5.5599999999999997E-2</v>
      </c>
      <c r="I31" s="66">
        <v>4.5199999999999997E-2</v>
      </c>
      <c r="J31" s="66">
        <v>4.8099999999999997E-2</v>
      </c>
      <c r="K31" s="66">
        <v>5.7999999999999996E-3</v>
      </c>
      <c r="L31" s="66">
        <v>1.5746</v>
      </c>
      <c r="M31" s="66">
        <v>0.31969999999999998</v>
      </c>
      <c r="N31" s="67">
        <v>0.7228</v>
      </c>
      <c r="O31" s="80">
        <v>8288</v>
      </c>
      <c r="P31" s="69">
        <v>34.700600000000001</v>
      </c>
      <c r="Q31" s="108">
        <f t="shared" si="0"/>
        <v>9.6390555555555562</v>
      </c>
      <c r="R31" s="83">
        <v>9179</v>
      </c>
      <c r="S31" s="69">
        <v>38.432600000000001</v>
      </c>
      <c r="T31" s="109">
        <f t="shared" si="1"/>
        <v>10.675722222222221</v>
      </c>
      <c r="U31" s="75">
        <v>11850</v>
      </c>
      <c r="V31" s="69">
        <v>49.612699999999997</v>
      </c>
      <c r="W31" s="74">
        <v>13.78</v>
      </c>
      <c r="X31" s="110"/>
      <c r="Y31" s="85"/>
      <c r="Z31" s="101">
        <v>4.0000000000000002E-4</v>
      </c>
      <c r="AA31" s="101">
        <v>0</v>
      </c>
      <c r="AB31" s="74"/>
      <c r="AC31" s="8">
        <f t="shared" si="2"/>
        <v>99.999799999999993</v>
      </c>
      <c r="AD31" s="9" t="str">
        <f t="shared" si="3"/>
        <v xml:space="preserve"> </v>
      </c>
      <c r="AE31" s="10"/>
      <c r="AF31" s="10"/>
      <c r="AG31" s="10"/>
    </row>
    <row r="32" spans="1:33" s="11" customFormat="1" ht="15.75" x14ac:dyDescent="0.25">
      <c r="A32" s="79">
        <v>22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89">
        <v>8288</v>
      </c>
      <c r="P32" s="90">
        <v>34.700600000000001</v>
      </c>
      <c r="Q32" s="91">
        <f t="shared" si="0"/>
        <v>9.6390555555555562</v>
      </c>
      <c r="R32" s="92">
        <v>9179</v>
      </c>
      <c r="S32" s="90">
        <v>38.432600000000001</v>
      </c>
      <c r="T32" s="93">
        <f t="shared" si="1"/>
        <v>10.675722222222221</v>
      </c>
      <c r="U32" s="94"/>
      <c r="V32" s="90"/>
      <c r="W32" s="78"/>
      <c r="X32" s="94"/>
      <c r="Y32" s="85"/>
      <c r="Z32" s="76"/>
      <c r="AA32" s="76"/>
      <c r="AB32" s="103"/>
      <c r="AC32" s="8">
        <f t="shared" si="2"/>
        <v>0</v>
      </c>
      <c r="AD32" s="9" t="str">
        <f t="shared" si="3"/>
        <v xml:space="preserve"> </v>
      </c>
      <c r="AE32" s="10"/>
      <c r="AF32" s="10"/>
      <c r="AG32" s="10"/>
    </row>
    <row r="33" spans="1:33" s="11" customFormat="1" ht="15.75" x14ac:dyDescent="0.25">
      <c r="A33" s="79">
        <v>23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  <c r="O33" s="89">
        <v>8288</v>
      </c>
      <c r="P33" s="90">
        <v>34.700600000000001</v>
      </c>
      <c r="Q33" s="91">
        <f t="shared" si="0"/>
        <v>9.6390555555555562</v>
      </c>
      <c r="R33" s="92">
        <v>9179</v>
      </c>
      <c r="S33" s="90">
        <v>38.432600000000001</v>
      </c>
      <c r="T33" s="93">
        <f t="shared" si="1"/>
        <v>10.675722222222221</v>
      </c>
      <c r="U33" s="94"/>
      <c r="V33" s="90"/>
      <c r="W33" s="78"/>
      <c r="X33" s="94"/>
      <c r="Y33" s="85"/>
      <c r="Z33" s="101"/>
      <c r="AA33" s="101"/>
      <c r="AB33" s="74"/>
      <c r="AC33" s="8">
        <f t="shared" si="2"/>
        <v>0</v>
      </c>
      <c r="AD33" s="9" t="str">
        <f>IF(AC33=100,"ОК"," ")</f>
        <v xml:space="preserve"> </v>
      </c>
      <c r="AE33" s="10"/>
      <c r="AF33" s="10"/>
      <c r="AG33" s="10"/>
    </row>
    <row r="34" spans="1:33" s="11" customFormat="1" ht="15.75" x14ac:dyDescent="0.25">
      <c r="A34" s="79">
        <v>24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89">
        <v>8288</v>
      </c>
      <c r="P34" s="90">
        <v>34.700600000000001</v>
      </c>
      <c r="Q34" s="91">
        <f t="shared" si="0"/>
        <v>9.6390555555555562</v>
      </c>
      <c r="R34" s="92">
        <v>9179</v>
      </c>
      <c r="S34" s="90">
        <v>38.432600000000001</v>
      </c>
      <c r="T34" s="93">
        <f t="shared" si="1"/>
        <v>10.675722222222221</v>
      </c>
      <c r="U34" s="94"/>
      <c r="V34" s="90"/>
      <c r="W34" s="78"/>
      <c r="X34" s="94"/>
      <c r="Y34" s="95"/>
      <c r="Z34" s="111"/>
      <c r="AA34" s="112"/>
      <c r="AB34" s="78"/>
      <c r="AC34" s="8">
        <f t="shared" si="2"/>
        <v>0</v>
      </c>
      <c r="AD34" s="9" t="str">
        <f t="shared" si="3"/>
        <v xml:space="preserve"> </v>
      </c>
      <c r="AE34" s="10"/>
      <c r="AF34" s="10"/>
      <c r="AG34" s="10"/>
    </row>
    <row r="35" spans="1:33" s="11" customFormat="1" ht="15.75" x14ac:dyDescent="0.25">
      <c r="A35" s="79">
        <v>25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8"/>
      <c r="O35" s="89">
        <v>8288</v>
      </c>
      <c r="P35" s="90">
        <v>34.700600000000001</v>
      </c>
      <c r="Q35" s="91">
        <f t="shared" si="0"/>
        <v>9.6390555555555562</v>
      </c>
      <c r="R35" s="92">
        <v>9179</v>
      </c>
      <c r="S35" s="90">
        <v>38.432600000000001</v>
      </c>
      <c r="T35" s="93">
        <f t="shared" si="1"/>
        <v>10.675722222222221</v>
      </c>
      <c r="U35" s="94"/>
      <c r="V35" s="90"/>
      <c r="W35" s="78"/>
      <c r="X35" s="94"/>
      <c r="Y35" s="95"/>
      <c r="Z35" s="77"/>
      <c r="AA35" s="113"/>
      <c r="AB35" s="52"/>
      <c r="AC35" s="8">
        <f t="shared" si="2"/>
        <v>0</v>
      </c>
      <c r="AD35" s="9" t="str">
        <f t="shared" si="3"/>
        <v xml:space="preserve"> </v>
      </c>
      <c r="AE35" s="10"/>
      <c r="AF35" s="10"/>
      <c r="AG35" s="10"/>
    </row>
    <row r="36" spans="1:33" s="11" customFormat="1" ht="15.75" x14ac:dyDescent="0.25">
      <c r="A36" s="96">
        <v>26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89">
        <v>8288</v>
      </c>
      <c r="P36" s="90">
        <v>34.700600000000001</v>
      </c>
      <c r="Q36" s="97">
        <f t="shared" si="0"/>
        <v>9.6390555555555562</v>
      </c>
      <c r="R36" s="92">
        <v>9179</v>
      </c>
      <c r="S36" s="90">
        <v>38.432600000000001</v>
      </c>
      <c r="T36" s="98">
        <f>S36/3.6</f>
        <v>10.675722222222221</v>
      </c>
      <c r="U36" s="94"/>
      <c r="V36" s="90"/>
      <c r="W36" s="78"/>
      <c r="X36" s="94"/>
      <c r="Y36" s="95"/>
      <c r="Z36" s="114"/>
      <c r="AA36" s="50"/>
      <c r="AB36" s="107"/>
      <c r="AC36" s="8">
        <f t="shared" si="2"/>
        <v>0</v>
      </c>
      <c r="AD36" s="9" t="str">
        <f t="shared" si="3"/>
        <v xml:space="preserve"> </v>
      </c>
      <c r="AE36" s="10"/>
      <c r="AF36" s="10"/>
      <c r="AG36" s="10"/>
    </row>
    <row r="37" spans="1:33" s="11" customFormat="1" ht="15.75" x14ac:dyDescent="0.25">
      <c r="A37" s="79">
        <v>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86"/>
      <c r="O37" s="89">
        <v>8288</v>
      </c>
      <c r="P37" s="90">
        <v>34.700600000000001</v>
      </c>
      <c r="Q37" s="91">
        <f t="shared" si="0"/>
        <v>9.6390555555555562</v>
      </c>
      <c r="R37" s="92">
        <v>9179</v>
      </c>
      <c r="S37" s="90">
        <v>38.432600000000001</v>
      </c>
      <c r="T37" s="93">
        <f t="shared" si="1"/>
        <v>10.675722222222221</v>
      </c>
      <c r="U37" s="94"/>
      <c r="V37" s="90"/>
      <c r="W37" s="78"/>
      <c r="X37" s="94"/>
      <c r="Y37" s="85"/>
      <c r="Z37" s="76"/>
      <c r="AA37" s="76"/>
      <c r="AB37" s="115"/>
      <c r="AC37" s="8">
        <f t="shared" si="2"/>
        <v>0</v>
      </c>
      <c r="AD37" s="9" t="str">
        <f t="shared" si="3"/>
        <v xml:space="preserve"> </v>
      </c>
      <c r="AE37" s="10"/>
      <c r="AF37" s="10"/>
      <c r="AG37" s="10"/>
    </row>
    <row r="38" spans="1:33" s="11" customFormat="1" ht="15.75" x14ac:dyDescent="0.25">
      <c r="A38" s="96">
        <v>28</v>
      </c>
      <c r="B38" s="66">
        <v>93.017600000000002</v>
      </c>
      <c r="C38" s="66">
        <v>3.798</v>
      </c>
      <c r="D38" s="66">
        <v>0.89959999999999996</v>
      </c>
      <c r="E38" s="66">
        <v>0.1147</v>
      </c>
      <c r="F38" s="66">
        <v>0.1673</v>
      </c>
      <c r="G38" s="66">
        <v>1.6400000000000001E-2</v>
      </c>
      <c r="H38" s="66">
        <v>5.45E-2</v>
      </c>
      <c r="I38" s="66">
        <v>4.41E-2</v>
      </c>
      <c r="J38" s="66">
        <v>2.29E-2</v>
      </c>
      <c r="K38" s="66">
        <v>6.4000000000000003E-3</v>
      </c>
      <c r="L38" s="66">
        <v>1.5495000000000001</v>
      </c>
      <c r="M38" s="66">
        <v>0.30890000000000001</v>
      </c>
      <c r="N38" s="67">
        <v>0.72070000000000001</v>
      </c>
      <c r="O38" s="80">
        <v>8272</v>
      </c>
      <c r="P38" s="69">
        <v>34.633699999999997</v>
      </c>
      <c r="Q38" s="108">
        <f t="shared" si="0"/>
        <v>9.6204722222222205</v>
      </c>
      <c r="R38" s="83">
        <v>9162</v>
      </c>
      <c r="S38" s="69">
        <v>38.361400000000003</v>
      </c>
      <c r="T38" s="109">
        <f t="shared" si="1"/>
        <v>10.655944444444446</v>
      </c>
      <c r="U38" s="75">
        <v>11845</v>
      </c>
      <c r="V38" s="69">
        <v>49.590499999999999</v>
      </c>
      <c r="W38" s="74">
        <v>13.78</v>
      </c>
      <c r="X38" s="110"/>
      <c r="Y38" s="85"/>
      <c r="Z38" s="76"/>
      <c r="AA38" s="116"/>
      <c r="AB38" s="102"/>
      <c r="AC38" s="8">
        <f t="shared" si="2"/>
        <v>99.999900000000011</v>
      </c>
      <c r="AD38" s="9" t="str">
        <f t="shared" si="3"/>
        <v xml:space="preserve"> </v>
      </c>
      <c r="AE38" s="10"/>
      <c r="AF38" s="10"/>
      <c r="AG38" s="10"/>
    </row>
    <row r="39" spans="1:33" s="11" customFormat="1" ht="15.75" x14ac:dyDescent="0.25">
      <c r="A39" s="79">
        <v>29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106"/>
      <c r="O39" s="89">
        <v>8272</v>
      </c>
      <c r="P39" s="90">
        <v>34.633699999999997</v>
      </c>
      <c r="Q39" s="97">
        <f t="shared" ref="Q39" si="4">P39/3.6</f>
        <v>9.6204722222222205</v>
      </c>
      <c r="R39" s="92">
        <v>9162</v>
      </c>
      <c r="S39" s="90">
        <v>38.361400000000003</v>
      </c>
      <c r="T39" s="98">
        <f t="shared" si="1"/>
        <v>10.655944444444446</v>
      </c>
      <c r="U39" s="94"/>
      <c r="V39" s="90"/>
      <c r="W39" s="78"/>
      <c r="X39" s="94"/>
      <c r="Y39" s="95"/>
      <c r="Z39" s="77"/>
      <c r="AA39" s="77"/>
      <c r="AB39" s="78"/>
      <c r="AC39" s="8">
        <f t="shared" ref="AC39:AC41" si="5">SUM(B39:M39)+$K$42+$N$42</f>
        <v>0</v>
      </c>
      <c r="AD39" s="9" t="str">
        <f t="shared" si="3"/>
        <v xml:space="preserve"> </v>
      </c>
      <c r="AE39" s="10"/>
      <c r="AF39" s="10"/>
      <c r="AG39" s="10"/>
    </row>
    <row r="40" spans="1:33" s="11" customFormat="1" ht="15.75" x14ac:dyDescent="0.25">
      <c r="A40" s="117">
        <v>30</v>
      </c>
      <c r="B40" s="118">
        <v>92.8536</v>
      </c>
      <c r="C40" s="66">
        <v>3.8582000000000001</v>
      </c>
      <c r="D40" s="66">
        <v>0.93159999999999998</v>
      </c>
      <c r="E40" s="66">
        <v>0.1348</v>
      </c>
      <c r="F40" s="66">
        <v>0.19259999999999999</v>
      </c>
      <c r="G40" s="66">
        <v>4.4600000000000001E-2</v>
      </c>
      <c r="H40" s="66">
        <v>5.6099999999999997E-2</v>
      </c>
      <c r="I40" s="66">
        <v>1.3100000000000001E-2</v>
      </c>
      <c r="J40" s="66">
        <v>3.1300000000000001E-2</v>
      </c>
      <c r="K40" s="66">
        <v>6.4000000000000003E-3</v>
      </c>
      <c r="L40" s="66">
        <v>1.5701000000000001</v>
      </c>
      <c r="M40" s="119">
        <v>0.30759999999999998</v>
      </c>
      <c r="N40" s="67">
        <v>0.72260000000000002</v>
      </c>
      <c r="O40" s="80">
        <v>8289</v>
      </c>
      <c r="P40" s="69">
        <v>34.704599999999999</v>
      </c>
      <c r="Q40" s="108">
        <f t="shared" si="0"/>
        <v>9.6401666666666657</v>
      </c>
      <c r="R40" s="83">
        <v>9181</v>
      </c>
      <c r="S40" s="69">
        <v>38.437100000000001</v>
      </c>
      <c r="T40" s="109">
        <f t="shared" si="1"/>
        <v>10.676972222222222</v>
      </c>
      <c r="U40" s="75">
        <v>11853</v>
      </c>
      <c r="V40" s="69">
        <v>49.6252</v>
      </c>
      <c r="W40" s="74">
        <v>13.78</v>
      </c>
      <c r="X40" s="120"/>
      <c r="Y40" s="95"/>
      <c r="Z40" s="77"/>
      <c r="AA40" s="77"/>
      <c r="AB40" s="78"/>
      <c r="AC40" s="8">
        <f t="shared" si="5"/>
        <v>99.999999999999986</v>
      </c>
      <c r="AD40" s="9"/>
      <c r="AE40" s="10"/>
      <c r="AF40" s="10"/>
      <c r="AG40" s="10"/>
    </row>
    <row r="41" spans="1:33" s="11" customFormat="1" ht="16.5" thickBot="1" x14ac:dyDescent="0.3">
      <c r="A41" s="121">
        <v>31</v>
      </c>
      <c r="B41" s="122">
        <v>95.919200000000004</v>
      </c>
      <c r="C41" s="123">
        <v>2.2389000000000001</v>
      </c>
      <c r="D41" s="123">
        <v>0.70989999999999998</v>
      </c>
      <c r="E41" s="123">
        <v>0.114</v>
      </c>
      <c r="F41" s="123">
        <v>0.1106</v>
      </c>
      <c r="G41" s="123">
        <v>1.34E-2</v>
      </c>
      <c r="H41" s="123">
        <v>2.0199999999999999E-2</v>
      </c>
      <c r="I41" s="123">
        <v>1.4800000000000001E-2</v>
      </c>
      <c r="J41" s="123">
        <v>4.7000000000000002E-3</v>
      </c>
      <c r="K41" s="123">
        <v>7.6E-3</v>
      </c>
      <c r="L41" s="123">
        <v>0.70340000000000003</v>
      </c>
      <c r="M41" s="124">
        <v>0.14330000000000001</v>
      </c>
      <c r="N41" s="125">
        <v>0.70009999999999994</v>
      </c>
      <c r="O41" s="126">
        <v>8199</v>
      </c>
      <c r="P41" s="127">
        <v>34.3279</v>
      </c>
      <c r="Q41" s="128">
        <f t="shared" si="0"/>
        <v>9.5355277777777783</v>
      </c>
      <c r="R41" s="129">
        <v>9087</v>
      </c>
      <c r="S41" s="127">
        <v>38.0471</v>
      </c>
      <c r="T41" s="130">
        <f t="shared" si="1"/>
        <v>10.56863888888889</v>
      </c>
      <c r="U41" s="131">
        <v>11919</v>
      </c>
      <c r="V41" s="127">
        <v>49.903399999999998</v>
      </c>
      <c r="W41" s="132">
        <v>13.86</v>
      </c>
      <c r="X41" s="133"/>
      <c r="Y41" s="134"/>
      <c r="Z41" s="135"/>
      <c r="AA41" s="135"/>
      <c r="AB41" s="136"/>
      <c r="AC41" s="8">
        <f t="shared" si="5"/>
        <v>100.00000000000001</v>
      </c>
      <c r="AD41" s="9" t="str">
        <f t="shared" si="3"/>
        <v>ОК</v>
      </c>
      <c r="AE41" s="10"/>
      <c r="AF41" s="10"/>
      <c r="AG41" s="10"/>
    </row>
    <row r="42" spans="1:33" ht="15" customHeight="1" thickBot="1" x14ac:dyDescent="0.3">
      <c r="A42" s="163" t="s">
        <v>47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5"/>
      <c r="O42" s="161">
        <f t="shared" ref="O42:T42" si="6">SUMPRODUCT(O11:O41)/31</f>
        <v>8250.6129032258068</v>
      </c>
      <c r="P42" s="146">
        <f t="shared" si="6"/>
        <v>34.543293548387084</v>
      </c>
      <c r="Q42" s="148">
        <f t="shared" si="6"/>
        <v>9.5953593189964188</v>
      </c>
      <c r="R42" s="148">
        <f t="shared" si="6"/>
        <v>9140.4193548387102</v>
      </c>
      <c r="S42" s="146">
        <f t="shared" si="6"/>
        <v>38.269519354838692</v>
      </c>
      <c r="T42" s="148">
        <f t="shared" si="6"/>
        <v>10.630422043010757</v>
      </c>
      <c r="U42" s="150"/>
      <c r="V42" s="151"/>
      <c r="W42" s="151"/>
      <c r="X42" s="151"/>
      <c r="Y42" s="151"/>
      <c r="Z42" s="151"/>
      <c r="AA42" s="151"/>
      <c r="AB42" s="152"/>
      <c r="AC42" s="12"/>
      <c r="AD42" s="13"/>
      <c r="AE42" s="14"/>
      <c r="AF42" s="14"/>
      <c r="AG42" s="14"/>
    </row>
    <row r="43" spans="1:33" ht="19.5" customHeight="1" thickBot="1" x14ac:dyDescent="0.3">
      <c r="A43" s="57"/>
      <c r="B43" s="137"/>
      <c r="C43" s="137"/>
      <c r="D43" s="137"/>
      <c r="E43" s="137"/>
      <c r="F43" s="137"/>
      <c r="G43" s="137"/>
      <c r="H43" s="153" t="s">
        <v>26</v>
      </c>
      <c r="I43" s="154"/>
      <c r="J43" s="154"/>
      <c r="K43" s="154"/>
      <c r="L43" s="154"/>
      <c r="M43" s="154"/>
      <c r="N43" s="155"/>
      <c r="O43" s="162"/>
      <c r="P43" s="147"/>
      <c r="Q43" s="149"/>
      <c r="R43" s="149"/>
      <c r="S43" s="147"/>
      <c r="T43" s="149"/>
      <c r="U43" s="156"/>
      <c r="V43" s="157"/>
      <c r="W43" s="157"/>
      <c r="X43" s="157"/>
      <c r="Y43" s="157"/>
      <c r="Z43" s="157"/>
      <c r="AA43" s="157"/>
      <c r="AB43" s="158"/>
    </row>
    <row r="44" spans="1:33" ht="22.5" customHeight="1" x14ac:dyDescent="0.25">
      <c r="A44" s="57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159"/>
      <c r="V44" s="159"/>
      <c r="W44" s="159"/>
      <c r="X44" s="159"/>
      <c r="Y44" s="159"/>
      <c r="Z44" s="159"/>
      <c r="AA44" s="159"/>
      <c r="AB44" s="160"/>
    </row>
    <row r="45" spans="1:33" ht="22.5" customHeight="1" x14ac:dyDescent="0.25">
      <c r="A45" s="57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138"/>
      <c r="V45" s="138"/>
      <c r="W45" s="138"/>
      <c r="X45" s="138"/>
      <c r="Y45" s="138"/>
      <c r="Z45" s="138"/>
      <c r="AA45" s="138"/>
      <c r="AB45" s="139"/>
    </row>
    <row r="46" spans="1:33" ht="15.75" x14ac:dyDescent="0.25">
      <c r="A46" s="57"/>
      <c r="B46" s="144" t="s">
        <v>53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52"/>
    </row>
    <row r="47" spans="1:33" ht="15.75" x14ac:dyDescent="0.25">
      <c r="A47" s="57"/>
      <c r="B47" s="50"/>
      <c r="C47" s="51" t="s">
        <v>27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 t="s">
        <v>28</v>
      </c>
      <c r="P47" s="50"/>
      <c r="Q47" s="50"/>
      <c r="R47" s="51" t="s">
        <v>29</v>
      </c>
      <c r="S47" s="50"/>
      <c r="T47" s="50"/>
      <c r="U47" s="50"/>
      <c r="V47" s="51" t="s">
        <v>30</v>
      </c>
      <c r="W47" s="50"/>
      <c r="X47" s="50"/>
      <c r="Y47" s="50"/>
      <c r="Z47" s="50"/>
      <c r="AA47" s="50"/>
      <c r="AB47" s="52"/>
    </row>
    <row r="48" spans="1:33" ht="15.75" x14ac:dyDescent="0.25">
      <c r="A48" s="57"/>
      <c r="B48" s="144" t="s">
        <v>54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52"/>
    </row>
    <row r="49" spans="1:28" ht="15.75" x14ac:dyDescent="0.25">
      <c r="A49" s="57"/>
      <c r="B49" s="50"/>
      <c r="C49" s="51" t="s">
        <v>31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 t="s">
        <v>28</v>
      </c>
      <c r="P49" s="50"/>
      <c r="Q49" s="50"/>
      <c r="R49" s="51" t="s">
        <v>29</v>
      </c>
      <c r="S49" s="50"/>
      <c r="T49" s="50"/>
      <c r="U49" s="50"/>
      <c r="V49" s="51" t="s">
        <v>30</v>
      </c>
      <c r="W49" s="50"/>
      <c r="X49" s="50"/>
      <c r="Y49" s="50"/>
      <c r="Z49" s="50"/>
      <c r="AA49" s="50"/>
      <c r="AB49" s="52"/>
    </row>
    <row r="50" spans="1:28" ht="15.75" x14ac:dyDescent="0.25">
      <c r="A50" s="57"/>
      <c r="B50" s="145" t="s">
        <v>55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52"/>
    </row>
    <row r="51" spans="1:28" ht="15.75" x14ac:dyDescent="0.25">
      <c r="A51" s="57"/>
      <c r="B51" s="50"/>
      <c r="C51" s="51" t="s">
        <v>32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 t="s">
        <v>28</v>
      </c>
      <c r="P51" s="50"/>
      <c r="Q51" s="50"/>
      <c r="R51" s="51" t="s">
        <v>29</v>
      </c>
      <c r="S51" s="50"/>
      <c r="T51" s="50"/>
      <c r="U51" s="50"/>
      <c r="V51" s="51" t="s">
        <v>30</v>
      </c>
      <c r="W51" s="50"/>
      <c r="X51" s="50"/>
      <c r="Y51" s="50"/>
      <c r="Z51" s="50"/>
      <c r="AA51" s="50"/>
      <c r="AB51" s="52"/>
    </row>
    <row r="52" spans="1:28" ht="16.5" thickBot="1" x14ac:dyDescent="0.3">
      <c r="A52" s="140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2"/>
    </row>
    <row r="53" spans="1:28" ht="15.75" x14ac:dyDescent="0.2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</row>
  </sheetData>
  <mergeCells count="46">
    <mergeCell ref="G1:Y1"/>
    <mergeCell ref="Z1:AB1"/>
    <mergeCell ref="G2:Y2"/>
    <mergeCell ref="G3:Y3"/>
    <mergeCell ref="V5:W5"/>
    <mergeCell ref="X5:Y5"/>
    <mergeCell ref="AA5:AB5"/>
    <mergeCell ref="A7:A10"/>
    <mergeCell ref="B7:M8"/>
    <mergeCell ref="N7:W7"/>
    <mergeCell ref="X7:X10"/>
    <mergeCell ref="Y7:Y10"/>
    <mergeCell ref="H9:H10"/>
    <mergeCell ref="I9:I10"/>
    <mergeCell ref="J9:J10"/>
    <mergeCell ref="K9:K10"/>
    <mergeCell ref="AA7:AA10"/>
    <mergeCell ref="AB7:AB10"/>
    <mergeCell ref="N8:N10"/>
    <mergeCell ref="O8:W8"/>
    <mergeCell ref="B9:B10"/>
    <mergeCell ref="C9:C10"/>
    <mergeCell ref="D9:D10"/>
    <mergeCell ref="E9:E10"/>
    <mergeCell ref="F9:F10"/>
    <mergeCell ref="G9:G10"/>
    <mergeCell ref="Z7:Z10"/>
    <mergeCell ref="L9:L10"/>
    <mergeCell ref="M9:M10"/>
    <mergeCell ref="O9:Q9"/>
    <mergeCell ref="R9:T9"/>
    <mergeCell ref="U9:W9"/>
    <mergeCell ref="B46:AA46"/>
    <mergeCell ref="B48:AA48"/>
    <mergeCell ref="B50:AA50"/>
    <mergeCell ref="S42:S43"/>
    <mergeCell ref="T42:T43"/>
    <mergeCell ref="U42:AB42"/>
    <mergeCell ref="H43:N43"/>
    <mergeCell ref="U43:AB43"/>
    <mergeCell ref="U44:AB44"/>
    <mergeCell ref="O42:O43"/>
    <mergeCell ref="P42:P43"/>
    <mergeCell ref="Q42:Q43"/>
    <mergeCell ref="R42:R43"/>
    <mergeCell ref="A42:N42"/>
  </mergeCells>
  <pageMargins left="1" right="1" top="1" bottom="1" header="0.5" footer="0.5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workbookViewId="0">
      <selection activeCell="D8" sqref="D8"/>
    </sheetView>
  </sheetViews>
  <sheetFormatPr defaultRowHeight="14.25" x14ac:dyDescent="0.2"/>
  <cols>
    <col min="1" max="1" width="23.85546875" style="17" customWidth="1"/>
    <col min="2" max="2" width="26.85546875" style="17" customWidth="1"/>
    <col min="3" max="3" width="21.140625" style="17" customWidth="1"/>
    <col min="4" max="4" width="21.42578125" style="17" customWidth="1"/>
    <col min="5" max="5" width="22" style="17" customWidth="1"/>
    <col min="6" max="14" width="12.7109375" style="17" customWidth="1"/>
    <col min="15" max="15" width="20.140625" style="17" customWidth="1"/>
    <col min="16" max="16384" width="9.140625" style="17"/>
  </cols>
  <sheetData>
    <row r="1" spans="1:27" ht="15" x14ac:dyDescent="0.2">
      <c r="A1" s="213"/>
      <c r="B1" s="213"/>
    </row>
    <row r="2" spans="1:27" ht="15" x14ac:dyDescent="0.25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27" ht="15" thickBot="1" x14ac:dyDescent="0.25"/>
    <row r="4" spans="1:27" ht="15.75" thickBot="1" x14ac:dyDescent="0.25">
      <c r="A4" s="214" t="s">
        <v>33</v>
      </c>
      <c r="B4" s="214" t="s">
        <v>34</v>
      </c>
      <c r="C4" s="216" t="s">
        <v>35</v>
      </c>
      <c r="D4" s="217"/>
      <c r="E4" s="218"/>
    </row>
    <row r="5" spans="1:27" ht="15.75" thickBot="1" x14ac:dyDescent="0.25">
      <c r="A5" s="215"/>
      <c r="B5" s="215"/>
      <c r="C5" s="19" t="s">
        <v>36</v>
      </c>
      <c r="D5" s="20" t="s">
        <v>37</v>
      </c>
      <c r="E5" s="19" t="s">
        <v>38</v>
      </c>
    </row>
    <row r="6" spans="1:27" ht="15.75" thickBot="1" x14ac:dyDescent="0.25">
      <c r="A6" s="219" t="s">
        <v>39</v>
      </c>
      <c r="B6" s="21" t="s">
        <v>40</v>
      </c>
      <c r="C6" s="22">
        <v>38.26</v>
      </c>
      <c r="D6" s="23">
        <v>9139</v>
      </c>
      <c r="E6" s="24">
        <v>10.63</v>
      </c>
    </row>
    <row r="7" spans="1:27" ht="15.75" thickBot="1" x14ac:dyDescent="0.25">
      <c r="A7" s="219"/>
      <c r="B7" s="25" t="s">
        <v>41</v>
      </c>
      <c r="C7" s="26">
        <v>38.26</v>
      </c>
      <c r="D7" s="27">
        <v>9139</v>
      </c>
      <c r="E7" s="24">
        <v>10.63</v>
      </c>
    </row>
    <row r="8" spans="1:27" ht="15.75" thickBot="1" x14ac:dyDescent="0.25">
      <c r="A8" s="220"/>
      <c r="B8" s="28"/>
      <c r="C8" s="24"/>
      <c r="D8" s="29"/>
      <c r="E8" s="24"/>
    </row>
    <row r="9" spans="1:27" ht="15.75" hidden="1" thickBot="1" x14ac:dyDescent="0.25">
      <c r="A9" s="221"/>
      <c r="B9" s="30"/>
      <c r="C9" s="31"/>
      <c r="D9" s="27"/>
      <c r="E9" s="24"/>
    </row>
    <row r="10" spans="1:27" ht="15.75" hidden="1" thickBot="1" x14ac:dyDescent="0.25">
      <c r="A10" s="221"/>
      <c r="B10" s="30"/>
      <c r="C10" s="24"/>
      <c r="D10" s="32"/>
      <c r="E10" s="24"/>
    </row>
    <row r="11" spans="1:27" ht="48" customHeight="1" thickBot="1" x14ac:dyDescent="0.25">
      <c r="A11" s="211" t="s">
        <v>46</v>
      </c>
      <c r="B11" s="212"/>
      <c r="C11" s="33">
        <v>38.26</v>
      </c>
      <c r="D11" s="34">
        <v>9139</v>
      </c>
      <c r="E11" s="35">
        <v>10.63</v>
      </c>
    </row>
    <row r="15" spans="1:27" ht="15.75" x14ac:dyDescent="0.2">
      <c r="A15" s="36" t="s">
        <v>42</v>
      </c>
      <c r="B15" s="36"/>
      <c r="C15" s="36"/>
      <c r="D15" s="36"/>
      <c r="E15" s="37"/>
      <c r="F15" s="38">
        <v>42825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9"/>
    </row>
    <row r="16" spans="1:27" ht="15" x14ac:dyDescent="0.25">
      <c r="A16" s="15" t="s">
        <v>27</v>
      </c>
      <c r="C16" s="2"/>
      <c r="D16" s="15" t="s">
        <v>28</v>
      </c>
      <c r="E16" s="15" t="s">
        <v>29</v>
      </c>
      <c r="F16" s="15" t="s">
        <v>30</v>
      </c>
      <c r="G16" s="2"/>
      <c r="H16" s="2"/>
      <c r="I16" s="39"/>
      <c r="J16" s="2"/>
      <c r="K16" s="2"/>
      <c r="L16" s="2"/>
      <c r="M16" s="2"/>
      <c r="N16" s="39"/>
      <c r="O16" s="2"/>
      <c r="P16" s="2"/>
      <c r="Q16" s="39"/>
      <c r="R16" s="39"/>
      <c r="S16" s="39"/>
      <c r="T16" s="39"/>
      <c r="U16" s="39"/>
      <c r="V16" s="2"/>
      <c r="W16" s="2"/>
      <c r="X16" s="2"/>
      <c r="Y16" s="2"/>
      <c r="Z16" s="2"/>
      <c r="AA16" s="39"/>
    </row>
    <row r="17" spans="1:27" ht="15.75" x14ac:dyDescent="0.2">
      <c r="A17" s="36" t="s">
        <v>43</v>
      </c>
      <c r="B17" s="36"/>
      <c r="C17" s="36"/>
      <c r="D17" s="37"/>
      <c r="E17" s="37"/>
      <c r="F17" s="38">
        <v>42825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9"/>
    </row>
    <row r="18" spans="1:27" ht="15" x14ac:dyDescent="0.25">
      <c r="A18" s="15" t="s">
        <v>31</v>
      </c>
      <c r="C18" s="2"/>
      <c r="D18" s="15" t="s">
        <v>28</v>
      </c>
      <c r="E18" s="15" t="s">
        <v>29</v>
      </c>
      <c r="F18" s="15" t="s">
        <v>30</v>
      </c>
      <c r="G18" s="2"/>
      <c r="H18" s="2"/>
      <c r="I18" s="2"/>
      <c r="J18" s="2"/>
      <c r="K18" s="2"/>
      <c r="L18" s="2"/>
      <c r="M18" s="2"/>
      <c r="N18" s="39"/>
      <c r="O18" s="2"/>
      <c r="P18" s="2"/>
      <c r="Q18" s="15"/>
      <c r="R18" s="2"/>
      <c r="S18" s="2"/>
      <c r="T18" s="2"/>
      <c r="U18" s="15"/>
      <c r="V18" s="2"/>
      <c r="W18" s="2"/>
      <c r="X18" s="2"/>
      <c r="Y18" s="2"/>
      <c r="Z18" s="2"/>
      <c r="AA18" s="39"/>
    </row>
    <row r="19" spans="1:27" ht="15.75" x14ac:dyDescent="0.2">
      <c r="A19" s="40" t="s">
        <v>44</v>
      </c>
      <c r="B19" s="40"/>
      <c r="C19" s="40" t="s">
        <v>45</v>
      </c>
      <c r="D19" s="40"/>
      <c r="E19" s="41"/>
      <c r="F19" s="42">
        <v>42825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39"/>
    </row>
    <row r="20" spans="1:27" ht="15" x14ac:dyDescent="0.25">
      <c r="A20" s="15" t="s">
        <v>32</v>
      </c>
      <c r="C20" s="2"/>
      <c r="D20" s="15" t="s">
        <v>28</v>
      </c>
      <c r="E20" s="15" t="s">
        <v>29</v>
      </c>
      <c r="F20" s="15" t="s">
        <v>30</v>
      </c>
      <c r="G20" s="2"/>
      <c r="H20" s="2"/>
      <c r="I20" s="2"/>
      <c r="J20" s="2"/>
      <c r="K20" s="2"/>
      <c r="L20" s="2"/>
      <c r="M20" s="2"/>
      <c r="N20" s="39"/>
      <c r="O20" s="2"/>
      <c r="P20" s="2"/>
      <c r="Q20" s="15"/>
      <c r="R20" s="2"/>
      <c r="S20" s="2"/>
      <c r="T20" s="2"/>
      <c r="U20" s="15"/>
      <c r="V20" s="2"/>
      <c r="W20" s="2"/>
      <c r="X20" s="2"/>
      <c r="Y20" s="2"/>
      <c r="Z20" s="2"/>
      <c r="AA20" s="39"/>
    </row>
    <row r="21" spans="1:27" ht="15.75" thickBot="1" x14ac:dyDescent="0.3">
      <c r="A21" s="16"/>
      <c r="B21" s="16"/>
      <c r="C21" s="16"/>
      <c r="D21" s="16"/>
      <c r="E21" s="16"/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9"/>
    </row>
  </sheetData>
  <mergeCells count="7">
    <mergeCell ref="A11:B11"/>
    <mergeCell ref="A1:B1"/>
    <mergeCell ref="A4:A5"/>
    <mergeCell ref="B4:B5"/>
    <mergeCell ref="C4:E4"/>
    <mergeCell ref="A6:A7"/>
    <mergeCell ref="A8:A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Кохан ГРС</vt:lpstr>
      <vt:lpstr>03.2017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2017-04-04T08:47:03Z</dcterms:modified>
</cp:coreProperties>
</file>