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20" windowWidth="14340" windowHeight="7416" activeTab="1"/>
  </bookViews>
  <sheets>
    <sheet name="паспорт" sheetId="1" r:id="rId1"/>
    <sheet name="додаток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7" i="2" l="1"/>
  <c r="D7" i="2"/>
  <c r="C7" i="2"/>
  <c r="E6" i="2"/>
  <c r="D6" i="2"/>
  <c r="C6" i="2"/>
  <c r="T42" i="1"/>
  <c r="S42" i="1"/>
  <c r="Q42" i="1"/>
  <c r="P42" i="1"/>
  <c r="O42" i="1"/>
  <c r="T41" i="1"/>
  <c r="R41" i="1"/>
  <c r="Q41" i="1"/>
  <c r="O41" i="1"/>
  <c r="T40" i="1"/>
  <c r="R40" i="1"/>
  <c r="Q40" i="1"/>
  <c r="O40" i="1"/>
  <c r="T39" i="1"/>
  <c r="R39" i="1"/>
  <c r="Q39" i="1"/>
  <c r="O39" i="1"/>
  <c r="T38" i="1"/>
  <c r="R38" i="1"/>
  <c r="Q38" i="1"/>
  <c r="O38" i="1"/>
  <c r="W37" i="1"/>
  <c r="U37" i="1"/>
  <c r="T37" i="1"/>
  <c r="R37" i="1"/>
  <c r="Q37" i="1"/>
  <c r="O37" i="1"/>
  <c r="T36" i="1"/>
  <c r="R36" i="1"/>
  <c r="Q36" i="1"/>
  <c r="O36" i="1"/>
  <c r="T35" i="1"/>
  <c r="R35" i="1"/>
  <c r="Q35" i="1"/>
  <c r="O35" i="1"/>
  <c r="T34" i="1"/>
  <c r="R34" i="1"/>
  <c r="Q34" i="1"/>
  <c r="O34" i="1"/>
  <c r="T33" i="1"/>
  <c r="R33" i="1"/>
  <c r="Q33" i="1"/>
  <c r="O33" i="1"/>
  <c r="T32" i="1"/>
  <c r="R32" i="1"/>
  <c r="Q32" i="1"/>
  <c r="O32" i="1"/>
  <c r="T31" i="1"/>
  <c r="R31" i="1"/>
  <c r="Q31" i="1"/>
  <c r="O31" i="1"/>
  <c r="W30" i="1"/>
  <c r="U30" i="1"/>
  <c r="T30" i="1"/>
  <c r="R30" i="1"/>
  <c r="Q30" i="1"/>
  <c r="O30" i="1"/>
  <c r="T29" i="1"/>
  <c r="R29" i="1"/>
  <c r="Q29" i="1"/>
  <c r="O29" i="1"/>
  <c r="T28" i="1"/>
  <c r="R28" i="1"/>
  <c r="Q28" i="1"/>
  <c r="O28" i="1"/>
  <c r="T27" i="1"/>
  <c r="R27" i="1"/>
  <c r="Q27" i="1"/>
  <c r="O27" i="1"/>
  <c r="T26" i="1"/>
  <c r="R26" i="1"/>
  <c r="Q26" i="1"/>
  <c r="O26" i="1"/>
  <c r="T25" i="1"/>
  <c r="R25" i="1"/>
  <c r="Q25" i="1"/>
  <c r="O25" i="1"/>
  <c r="W24" i="1"/>
  <c r="U24" i="1"/>
  <c r="T24" i="1"/>
  <c r="R24" i="1"/>
  <c r="Q24" i="1"/>
  <c r="O24" i="1"/>
  <c r="T23" i="1"/>
  <c r="R23" i="1"/>
  <c r="Q23" i="1"/>
  <c r="O23" i="1"/>
  <c r="T22" i="1"/>
  <c r="R22" i="1"/>
  <c r="Q22" i="1"/>
  <c r="O22" i="1"/>
  <c r="T21" i="1"/>
  <c r="R21" i="1"/>
  <c r="Q21" i="1"/>
  <c r="O21" i="1"/>
  <c r="T20" i="1"/>
  <c r="R20" i="1"/>
  <c r="Q20" i="1"/>
  <c r="O20" i="1"/>
  <c r="T19" i="1"/>
  <c r="R19" i="1"/>
  <c r="Q19" i="1"/>
  <c r="O19" i="1"/>
  <c r="T18" i="1"/>
  <c r="R18" i="1"/>
  <c r="Q18" i="1"/>
  <c r="O18" i="1"/>
  <c r="T17" i="1"/>
  <c r="R17" i="1"/>
  <c r="Q17" i="1"/>
  <c r="O17" i="1"/>
  <c r="W16" i="1"/>
  <c r="U16" i="1"/>
  <c r="T16" i="1"/>
  <c r="R16" i="1"/>
  <c r="Q16" i="1"/>
  <c r="O16" i="1"/>
  <c r="T15" i="1"/>
  <c r="R15" i="1"/>
  <c r="Q15" i="1"/>
  <c r="O15" i="1"/>
  <c r="T14" i="1"/>
  <c r="R14" i="1"/>
  <c r="Q14" i="1"/>
  <c r="O14" i="1"/>
  <c r="T13" i="1"/>
  <c r="R13" i="1"/>
  <c r="Q13" i="1"/>
  <c r="O13" i="1"/>
  <c r="T12" i="1"/>
  <c r="R12" i="1"/>
  <c r="Q12" i="1"/>
  <c r="O12" i="1"/>
  <c r="T11" i="1"/>
  <c r="R11" i="1"/>
  <c r="Q11" i="1"/>
  <c r="O11" i="1"/>
</calcChain>
</file>

<file path=xl/sharedStrings.xml><?xml version="1.0" encoding="utf-8"?>
<sst xmlns="http://schemas.openxmlformats.org/spreadsheetml/2006/main" count="79" uniqueCount="62">
  <si>
    <t>Число місяця</t>
  </si>
  <si>
    <t xml:space="preserve">Компонентний склад, % мол.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</si>
  <si>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</si>
  <si>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</si>
  <si>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</si>
  <si>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</si>
  <si>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</si>
  <si>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ПАТ "УКРТРАНСГАЗ"</t>
  </si>
  <si>
    <t>Вимірювальна хіміко-аналітична лабораторія</t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</si>
  <si>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</si>
  <si>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</si>
  <si>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</si>
  <si>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</si>
  <si>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</si>
  <si>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</si>
  <si>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</si>
  <si>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</si>
  <si>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</si>
  <si>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</si>
  <si>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</si>
  <si>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</si>
  <si>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</si>
  <si>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Лабораторія, де здійснювалось вимірювання газу</t>
  </si>
  <si>
    <t>за період з</t>
  </si>
  <si>
    <t xml:space="preserve"> по</t>
  </si>
  <si>
    <t xml:space="preserve"> ккал/м3</t>
  </si>
  <si>
    <t xml:space="preserve"> МДж/м3</t>
  </si>
  <si>
    <t>кВт⋅год/м3</t>
  </si>
  <si>
    <t>Теплота згоряння нижча</t>
  </si>
  <si>
    <t>Теплота згоряння вища</t>
  </si>
  <si>
    <t>Число Воббе вище</t>
  </si>
  <si>
    <t>ПАСПОРТ ФІЗИКО-ХІМІЧНИХ ПОКАЗНИКІВ ПРИРОДНОГО ГАЗУ  № 140</t>
  </si>
  <si>
    <t>Маршрут №  140</t>
  </si>
  <si>
    <t>Філія "УМГ "Київтрансгаз"</t>
  </si>
  <si>
    <t>Солохівський п/м Диканське ЛВУМГ</t>
  </si>
  <si>
    <t xml:space="preserve">ПАТ "Укртрансгаз" УМГ "Київтрансгаз" Диканським ЛВУМГ та прийнятого ПАТ"Харківгаз" </t>
  </si>
  <si>
    <t>по газопроводу-відводу ГРС Сніжків</t>
  </si>
  <si>
    <t xml:space="preserve">точка відбору проби  ГРС 1-е Августа </t>
  </si>
  <si>
    <t>Температура точки роси за вологою (Р = 3.92 МПа), ºС</t>
  </si>
  <si>
    <t>Температура точки роси за вуглеводнями, ºС</t>
  </si>
  <si>
    <t>відс</t>
  </si>
  <si>
    <r>
      <t xml:space="preserve">Свідоцтво </t>
    </r>
    <r>
      <rPr>
        <b/>
        <sz val="8"/>
        <rFont val="Arial"/>
        <family val="2"/>
        <charset val="204"/>
      </rPr>
      <t xml:space="preserve">№ 221-15 </t>
    </r>
    <r>
      <rPr>
        <sz val="8"/>
        <rFont val="Arial"/>
        <family val="2"/>
        <charset val="204"/>
      </rPr>
      <t xml:space="preserve">чинне до </t>
    </r>
    <r>
      <rPr>
        <b/>
        <sz val="8"/>
        <rFont val="Arial"/>
        <family val="2"/>
        <charset val="204"/>
      </rPr>
      <t>31.12.2018 р.</t>
    </r>
  </si>
  <si>
    <r>
      <t>Вміст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</si>
  <si>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Вміст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</si>
  <si>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Вміст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</si>
  <si>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</si>
  <si>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color indexed="8"/>
        <rFont val="Calibri"/>
        <family val="2"/>
        <charset val="204"/>
      </rPr>
      <t>°</t>
    </r>
    <r>
      <rPr>
        <b/>
        <sz val="9.9"/>
        <color indexed="8"/>
        <rFont val="Times New Roman"/>
        <family val="1"/>
        <charset val="204"/>
      </rPr>
      <t>С</t>
    </r>
  </si>
  <si>
    <t xml:space="preserve"> МДж/м³</t>
  </si>
  <si>
    <t>ккал/м³</t>
  </si>
  <si>
    <t>кВт*год./м³</t>
  </si>
  <si>
    <t>Cередньозважене значення вищої теплоти згоряння</t>
  </si>
  <si>
    <t>Область</t>
  </si>
  <si>
    <t>ГРС, прямий споживач</t>
  </si>
  <si>
    <t>Харківська область</t>
  </si>
  <si>
    <t>ГРС Сніжків</t>
  </si>
  <si>
    <t>Середньозважене значення вищої теплоти згоряння по маршруту № 140</t>
  </si>
  <si>
    <t>Додаток до Паспорту фізико-хімічних показників природного газу №140</t>
  </si>
  <si>
    <t>Рівень одоризації відповідає чинним нормативним документам</t>
  </si>
  <si>
    <t xml:space="preserve">Заступник начальника  Диканського ЛВУМГ                                                                                                     Герасименко І.М.                                                                                                                                                                         31.03.2017                            </t>
  </si>
  <si>
    <t xml:space="preserve"> Керівник лабораторії                                                                                                                                           Корж Л.М.                                                                                                                                                                                           31.03.2017     </t>
  </si>
  <si>
    <t xml:space="preserve">Заступник начальника  Диканського ЛВУМГ                   Герасименко І.М.                                      31.03.2017                                </t>
  </si>
  <si>
    <t xml:space="preserve"> Керівник лабораторії                                                               Корж Л.М.                                         31.03.2017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</si>
</sst>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\р/"/>
    <numFmt numFmtId="165" formatCode="0.0000"/>
    <numFmt numFmtId="166" formatCode="0.0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9.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/>
    <xf numFmtId="0" fontId="1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5" fillId="0" borderId="4" xfId="0" applyFont="1" applyBorder="1"/>
    <xf numFmtId="0" fontId="1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2" fillId="0" borderId="4" xfId="0" applyFont="1" applyBorder="1"/>
    <xf numFmtId="0" fontId="0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6" fillId="2" borderId="24" xfId="0" applyFont="1" applyFill="1" applyBorder="1" applyAlignment="1" applyProtection="1">
      <alignment horizontal="center" vertical="center" textRotation="90" wrapText="1"/>
      <protection locked="0"/>
    </xf>
    <xf numFmtId="0" fontId="6" fillId="2" borderId="25" xfId="0" applyFont="1" applyFill="1" applyBorder="1" applyAlignment="1" applyProtection="1">
      <alignment horizontal="center" vertical="center" textRotation="90" wrapText="1"/>
      <protection locked="0"/>
    </xf>
    <xf numFmtId="0" fontId="6" fillId="2" borderId="26" xfId="0" applyFont="1" applyFill="1" applyBorder="1" applyAlignment="1" applyProtection="1">
      <alignment horizontal="center" vertical="center" textRotation="90" wrapText="1"/>
      <protection locked="0"/>
    </xf>
    <xf numFmtId="0" fontId="6" fillId="2" borderId="27" xfId="0" applyFont="1" applyFill="1" applyBorder="1" applyAlignment="1" applyProtection="1">
      <alignment horizontal="center" vertical="center" textRotation="90" wrapText="1"/>
      <protection locked="0"/>
    </xf>
    <xf numFmtId="0" fontId="6" fillId="2" borderId="28" xfId="0" applyFont="1" applyFill="1" applyBorder="1" applyAlignment="1" applyProtection="1">
      <alignment horizontal="center" vertical="center" textRotation="90" wrapText="1"/>
      <protection locked="0"/>
    </xf>
    <xf numFmtId="0" fontId="6" fillId="2" borderId="29" xfId="0" applyFont="1" applyFill="1" applyBorder="1" applyAlignment="1" applyProtection="1">
      <alignment horizontal="center" vertical="center" textRotation="90" wrapText="1"/>
      <protection locked="0"/>
    </xf>
    <xf numFmtId="0" fontId="6" fillId="2" borderId="30" xfId="0" applyFont="1" applyFill="1" applyBorder="1" applyAlignment="1" applyProtection="1">
      <alignment horizontal="center" vertical="center" textRotation="90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165" fontId="6" fillId="2" borderId="34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35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166" fontId="8" fillId="2" borderId="36" xfId="0" applyNumberFormat="1" applyFont="1" applyFill="1" applyBorder="1" applyAlignment="1" applyProtection="1">
      <alignment horizontal="center" vertical="center" wrapText="1"/>
      <protection locked="0"/>
    </xf>
    <xf numFmtId="166" fontId="8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7" xfId="0" applyFont="1" applyFill="1" applyBorder="1" applyAlignment="1" applyProtection="1">
      <alignment horizontal="center" vertical="center" wrapText="1"/>
      <protection locked="0"/>
    </xf>
    <xf numFmtId="0" fontId="8" fillId="2" borderId="38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165" fontId="6" fillId="2" borderId="39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18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40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166" fontId="6" fillId="2" borderId="39" xfId="0" applyNumberFormat="1" applyFont="1" applyFill="1" applyBorder="1" applyAlignment="1" applyProtection="1">
      <alignment horizontal="center" vertical="center" wrapText="1"/>
      <protection locked="0"/>
    </xf>
    <xf numFmtId="166" fontId="6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165" fontId="6" fillId="2" borderId="39" xfId="0" applyNumberFormat="1" applyFont="1" applyFill="1" applyBorder="1" applyAlignment="1" applyProtection="1">
      <alignment horizontal="center"/>
      <protection locked="0"/>
    </xf>
    <xf numFmtId="165" fontId="6" fillId="2" borderId="18" xfId="0" applyNumberFormat="1" applyFont="1" applyFill="1" applyBorder="1" applyAlignment="1" applyProtection="1">
      <alignment horizontal="center"/>
      <protection locked="0"/>
    </xf>
    <xf numFmtId="165" fontId="6" fillId="2" borderId="40" xfId="0" applyNumberFormat="1" applyFont="1" applyFill="1" applyBorder="1" applyAlignment="1" applyProtection="1">
      <alignment horizontal="center"/>
      <protection locked="0"/>
    </xf>
    <xf numFmtId="165" fontId="6" fillId="2" borderId="10" xfId="0" applyNumberFormat="1" applyFont="1" applyFill="1" applyBorder="1" applyAlignment="1">
      <alignment horizontal="center"/>
    </xf>
    <xf numFmtId="166" fontId="6" fillId="2" borderId="39" xfId="0" applyNumberFormat="1" applyFont="1" applyFill="1" applyBorder="1" applyAlignment="1">
      <alignment horizontal="center"/>
    </xf>
    <xf numFmtId="0" fontId="6" fillId="2" borderId="41" xfId="0" applyFont="1" applyFill="1" applyBorder="1" applyAlignment="1" applyProtection="1">
      <alignment horizontal="center" vertical="center" wrapText="1"/>
      <protection locked="0"/>
    </xf>
    <xf numFmtId="165" fontId="6" fillId="2" borderId="36" xfId="0" applyNumberFormat="1" applyFont="1" applyFill="1" applyBorder="1" applyAlignment="1" applyProtection="1">
      <alignment horizontal="center"/>
      <protection locked="0"/>
    </xf>
    <xf numFmtId="165" fontId="6" fillId="2" borderId="37" xfId="0" applyNumberFormat="1" applyFont="1" applyFill="1" applyBorder="1" applyAlignment="1" applyProtection="1">
      <alignment horizontal="center"/>
      <protection locked="0"/>
    </xf>
    <xf numFmtId="165" fontId="6" fillId="2" borderId="42" xfId="0" applyNumberFormat="1" applyFont="1" applyFill="1" applyBorder="1" applyAlignment="1" applyProtection="1">
      <alignment horizontal="center"/>
      <protection locked="0"/>
    </xf>
    <xf numFmtId="165" fontId="6" fillId="2" borderId="41" xfId="0" applyNumberFormat="1" applyFont="1" applyFill="1" applyBorder="1" applyAlignment="1">
      <alignment horizontal="center"/>
    </xf>
    <xf numFmtId="166" fontId="6" fillId="2" borderId="36" xfId="0" applyNumberFormat="1" applyFont="1" applyFill="1" applyBorder="1" applyAlignment="1">
      <alignment horizontal="center"/>
    </xf>
    <xf numFmtId="166" fontId="6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7" xfId="0" applyFont="1" applyFill="1" applyBorder="1" applyAlignment="1" applyProtection="1">
      <alignment horizontal="center" vertical="center" wrapText="1"/>
      <protection locked="0"/>
    </xf>
    <xf numFmtId="0" fontId="6" fillId="2" borderId="38" xfId="0" applyFont="1" applyFill="1" applyBorder="1" applyAlignment="1" applyProtection="1">
      <alignment horizontal="center" vertical="center" wrapText="1"/>
      <protection locked="0"/>
    </xf>
    <xf numFmtId="165" fontId="6" fillId="2" borderId="39" xfId="0" applyNumberFormat="1" applyFont="1" applyFill="1" applyBorder="1" applyAlignment="1">
      <alignment horizontal="center"/>
    </xf>
    <xf numFmtId="165" fontId="6" fillId="2" borderId="18" xfId="0" applyNumberFormat="1" applyFont="1" applyFill="1" applyBorder="1" applyAlignment="1">
      <alignment horizontal="center"/>
    </xf>
    <xf numFmtId="165" fontId="6" fillId="2" borderId="40" xfId="0" applyNumberFormat="1" applyFont="1" applyFill="1" applyBorder="1" applyAlignment="1">
      <alignment horizontal="center"/>
    </xf>
    <xf numFmtId="165" fontId="6" fillId="2" borderId="36" xfId="0" applyNumberFormat="1" applyFont="1" applyFill="1" applyBorder="1" applyAlignment="1">
      <alignment horizontal="center"/>
    </xf>
    <xf numFmtId="165" fontId="6" fillId="2" borderId="37" xfId="0" applyNumberFormat="1" applyFont="1" applyFill="1" applyBorder="1" applyAlignment="1">
      <alignment horizontal="center"/>
    </xf>
    <xf numFmtId="165" fontId="6" fillId="2" borderId="42" xfId="0" applyNumberFormat="1" applyFont="1" applyFill="1" applyBorder="1" applyAlignment="1">
      <alignment horizontal="center"/>
    </xf>
    <xf numFmtId="166" fontId="8" fillId="2" borderId="36" xfId="0" applyNumberFormat="1" applyFont="1" applyFill="1" applyBorder="1" applyAlignment="1">
      <alignment horizontal="center"/>
    </xf>
    <xf numFmtId="165" fontId="6" fillId="2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2" borderId="39" xfId="0" applyNumberFormat="1" applyFont="1" applyFill="1" applyBorder="1" applyAlignment="1">
      <alignment horizontal="center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165" fontId="8" fillId="2" borderId="18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3" xfId="0" applyFont="1" applyFill="1" applyBorder="1" applyAlignment="1" applyProtection="1">
      <alignment horizontal="center" vertical="center" wrapText="1"/>
      <protection locked="0"/>
    </xf>
    <xf numFmtId="165" fontId="6" fillId="2" borderId="43" xfId="0" applyNumberFormat="1" applyFont="1" applyFill="1" applyBorder="1" applyAlignment="1">
      <alignment horizontal="center"/>
    </xf>
    <xf numFmtId="165" fontId="6" fillId="2" borderId="44" xfId="0" applyNumberFormat="1" applyFont="1" applyFill="1" applyBorder="1" applyAlignment="1">
      <alignment horizontal="center"/>
    </xf>
    <xf numFmtId="165" fontId="6" fillId="2" borderId="45" xfId="0" applyNumberFormat="1" applyFont="1" applyFill="1" applyBorder="1" applyAlignment="1">
      <alignment horizontal="center"/>
    </xf>
    <xf numFmtId="165" fontId="6" fillId="2" borderId="23" xfId="0" applyNumberFormat="1" applyFont="1" applyFill="1" applyBorder="1" applyAlignment="1">
      <alignment horizontal="center"/>
    </xf>
    <xf numFmtId="166" fontId="6" fillId="2" borderId="43" xfId="0" applyNumberFormat="1" applyFont="1" applyFill="1" applyBorder="1" applyAlignment="1">
      <alignment horizontal="center"/>
    </xf>
    <xf numFmtId="166" fontId="6" fillId="2" borderId="4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4" xfId="0" applyFont="1" applyFill="1" applyBorder="1" applyAlignment="1" applyProtection="1">
      <alignment horizontal="center" vertical="center" wrapText="1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6" fillId="2" borderId="47" xfId="0" applyFont="1" applyFill="1" applyBorder="1" applyAlignment="1" applyProtection="1">
      <alignment horizontal="center" vertical="center" wrapText="1"/>
      <protection locked="0"/>
    </xf>
    <xf numFmtId="165" fontId="6" fillId="2" borderId="48" xfId="0" applyNumberFormat="1" applyFont="1" applyFill="1" applyBorder="1" applyAlignment="1">
      <alignment horizontal="center"/>
    </xf>
    <xf numFmtId="165" fontId="6" fillId="2" borderId="32" xfId="0" applyNumberFormat="1" applyFont="1" applyFill="1" applyBorder="1" applyAlignment="1">
      <alignment horizontal="center"/>
    </xf>
    <xf numFmtId="165" fontId="6" fillId="2" borderId="49" xfId="0" applyNumberFormat="1" applyFont="1" applyFill="1" applyBorder="1" applyAlignment="1">
      <alignment horizontal="center"/>
    </xf>
    <xf numFmtId="165" fontId="6" fillId="2" borderId="47" xfId="0" applyNumberFormat="1" applyFont="1" applyFill="1" applyBorder="1" applyAlignment="1">
      <alignment horizontal="center"/>
    </xf>
    <xf numFmtId="166" fontId="8" fillId="2" borderId="48" xfId="0" applyNumberFormat="1" applyFont="1" applyFill="1" applyBorder="1" applyAlignment="1">
      <alignment horizontal="center"/>
    </xf>
    <xf numFmtId="166" fontId="8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2" xfId="0" applyFont="1" applyFill="1" applyBorder="1" applyAlignment="1" applyProtection="1">
      <alignment horizontal="center" vertical="center" wrapText="1"/>
      <protection locked="0"/>
    </xf>
    <xf numFmtId="0" fontId="8" fillId="2" borderId="33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Protection="1"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horizontal="right" vertical="center" wrapText="1"/>
      <protection locked="0"/>
    </xf>
    <xf numFmtId="0" fontId="6" fillId="2" borderId="5" xfId="0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16" fillId="0" borderId="0" xfId="0" applyFont="1"/>
    <xf numFmtId="0" fontId="17" fillId="0" borderId="0" xfId="0" applyFont="1" applyAlignment="1"/>
    <xf numFmtId="0" fontId="15" fillId="0" borderId="0" xfId="0" applyFont="1" applyAlignment="1"/>
    <xf numFmtId="4" fontId="15" fillId="4" borderId="57" xfId="0" applyNumberFormat="1" applyFont="1" applyFill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4" fontId="3" fillId="0" borderId="57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4" fontId="3" fillId="0" borderId="57" xfId="0" applyNumberFormat="1" applyFont="1" applyBorder="1" applyAlignment="1">
      <alignment horizontal="center" vertical="center"/>
    </xf>
    <xf numFmtId="4" fontId="3" fillId="3" borderId="57" xfId="0" applyNumberFormat="1" applyFont="1" applyFill="1" applyBorder="1" applyAlignment="1">
      <alignment horizontal="center" vertical="center" wrapText="1"/>
    </xf>
    <xf numFmtId="3" fontId="3" fillId="3" borderId="57" xfId="0" applyNumberFormat="1" applyFont="1" applyFill="1" applyBorder="1" applyAlignment="1">
      <alignment horizontal="center" vertical="center"/>
    </xf>
    <xf numFmtId="4" fontId="3" fillId="3" borderId="57" xfId="0" applyNumberFormat="1" applyFont="1" applyFill="1" applyBorder="1" applyAlignment="1">
      <alignment horizontal="center" vertical="center"/>
    </xf>
    <xf numFmtId="0" fontId="18" fillId="0" borderId="0" xfId="0" applyFont="1"/>
    <xf numFmtId="0" fontId="19" fillId="0" borderId="4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20" fillId="0" borderId="0" xfId="0" applyFont="1" applyBorder="1" applyProtection="1">
      <protection locked="0"/>
    </xf>
    <xf numFmtId="0" fontId="20" fillId="0" borderId="0" xfId="0" applyFont="1" applyBorder="1" applyAlignment="1" applyProtection="1">
      <alignment horizontal="right"/>
      <protection locked="0"/>
    </xf>
    <xf numFmtId="3" fontId="8" fillId="2" borderId="58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2" fontId="8" fillId="2" borderId="54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58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59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60" xfId="0" applyNumberFormat="1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2" fontId="6" fillId="2" borderId="61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60" xfId="0" applyNumberFormat="1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2" fontId="8" fillId="2" borderId="62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60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61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10" xfId="0" applyNumberFormat="1" applyFont="1" applyFill="1" applyBorder="1" applyAlignment="1">
      <alignment horizontal="center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2" fontId="8" fillId="2" borderId="41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63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60" xfId="0" applyNumberFormat="1" applyFont="1" applyFill="1" applyBorder="1" applyAlignment="1" applyProtection="1">
      <alignment horizontal="center"/>
      <protection locked="0"/>
    </xf>
    <xf numFmtId="2" fontId="6" fillId="2" borderId="62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60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61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0" xfId="0" applyNumberFormat="1" applyFont="1" applyFill="1" applyBorder="1" applyAlignment="1">
      <alignment horizontal="center"/>
    </xf>
    <xf numFmtId="2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54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6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right" vertical="center" textRotation="90" wrapText="1"/>
      <protection locked="0"/>
    </xf>
    <xf numFmtId="0" fontId="6" fillId="0" borderId="18" xfId="0" applyFont="1" applyBorder="1" applyAlignment="1" applyProtection="1">
      <alignment horizontal="right" vertical="center" textRotation="90" wrapText="1"/>
      <protection locked="0"/>
    </xf>
    <xf numFmtId="0" fontId="6" fillId="0" borderId="32" xfId="0" applyFont="1" applyBorder="1" applyAlignment="1" applyProtection="1">
      <alignment horizontal="right" vertical="center" textRotation="90" wrapText="1"/>
      <protection locked="0"/>
    </xf>
    <xf numFmtId="0" fontId="6" fillId="0" borderId="7" xfId="0" applyFont="1" applyBorder="1" applyAlignment="1" applyProtection="1">
      <alignment horizontal="center" vertical="center" textRotation="90" wrapText="1"/>
      <protection locked="0"/>
    </xf>
    <xf numFmtId="0" fontId="6" fillId="0" borderId="17" xfId="0" applyFont="1" applyBorder="1" applyAlignment="1" applyProtection="1">
      <alignment horizontal="center" vertical="center" textRotation="90" wrapText="1"/>
      <protection locked="0"/>
    </xf>
    <xf numFmtId="0" fontId="6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6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23" xfId="0" applyFont="1" applyBorder="1" applyAlignment="1" applyProtection="1">
      <alignment horizontal="center" vertical="center" textRotation="90" wrapText="1"/>
      <protection locked="0"/>
    </xf>
    <xf numFmtId="0" fontId="6" fillId="0" borderId="21" xfId="0" applyFont="1" applyBorder="1" applyAlignment="1" applyProtection="1">
      <alignment horizontal="center" vertical="center" textRotation="90" wrapText="1"/>
      <protection locked="0"/>
    </xf>
    <xf numFmtId="0" fontId="6" fillId="0" borderId="25" xfId="0" applyFont="1" applyBorder="1" applyAlignment="1" applyProtection="1">
      <alignment horizontal="center" vertical="center" textRotation="90" wrapText="1"/>
      <protection locked="0"/>
    </xf>
    <xf numFmtId="0" fontId="6" fillId="0" borderId="9" xfId="0" applyFont="1" applyBorder="1" applyAlignment="1" applyProtection="1">
      <alignment horizontal="center" vertical="center" textRotation="90" wrapText="1"/>
      <protection locked="0"/>
    </xf>
    <xf numFmtId="0" fontId="6" fillId="0" borderId="19" xfId="0" applyFont="1" applyBorder="1" applyAlignment="1" applyProtection="1">
      <alignment horizontal="center" vertical="center" textRotation="90" wrapText="1"/>
      <protection locked="0"/>
    </xf>
    <xf numFmtId="0" fontId="6" fillId="0" borderId="33" xfId="0" applyFont="1" applyBorder="1" applyAlignment="1" applyProtection="1">
      <alignment horizontal="center" vertical="center" textRotation="90" wrapText="1"/>
      <protection locked="0"/>
    </xf>
    <xf numFmtId="0" fontId="6" fillId="0" borderId="8" xfId="0" applyFont="1" applyBorder="1" applyAlignment="1" applyProtection="1">
      <alignment horizontal="left" vertical="center" textRotation="90" wrapText="1"/>
      <protection locked="0"/>
    </xf>
    <xf numFmtId="0" fontId="6" fillId="0" borderId="18" xfId="0" applyFont="1" applyBorder="1" applyAlignment="1" applyProtection="1">
      <alignment horizontal="left" vertical="center" textRotation="90" wrapText="1"/>
      <protection locked="0"/>
    </xf>
    <xf numFmtId="0" fontId="6" fillId="0" borderId="32" xfId="0" applyFont="1" applyBorder="1" applyAlignment="1" applyProtection="1">
      <alignment horizontal="left" vertical="center" textRotation="90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24" xfId="0" applyFont="1" applyBorder="1" applyAlignment="1" applyProtection="1">
      <alignment horizontal="center" vertical="center" textRotation="90" wrapText="1"/>
      <protection locked="0"/>
    </xf>
    <xf numFmtId="0" fontId="6" fillId="0" borderId="22" xfId="0" applyFont="1" applyBorder="1" applyAlignment="1" applyProtection="1">
      <alignment horizontal="center" vertical="center" textRotation="90" wrapText="1"/>
      <protection locked="0"/>
    </xf>
    <xf numFmtId="0" fontId="6" fillId="0" borderId="26" xfId="0" applyFont="1" applyBorder="1" applyAlignment="1" applyProtection="1">
      <alignment horizontal="center" vertical="center" textRotation="90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4" fillId="2" borderId="54" xfId="0" applyFont="1" applyFill="1" applyBorder="1" applyAlignment="1" applyProtection="1">
      <alignment horizontal="left" vertical="center"/>
      <protection locked="0"/>
    </xf>
    <xf numFmtId="2" fontId="6" fillId="3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52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50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5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7" xfId="0" applyFont="1" applyFill="1" applyBorder="1" applyAlignment="1" applyProtection="1">
      <alignment horizontal="center" vertical="center" wrapText="1"/>
      <protection locked="0"/>
    </xf>
    <xf numFmtId="0" fontId="6" fillId="3" borderId="51" xfId="0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 applyProtection="1">
      <alignment horizontal="right" vertical="center" wrapText="1"/>
      <protection locked="0"/>
    </xf>
    <xf numFmtId="0" fontId="8" fillId="0" borderId="28" xfId="0" applyFont="1" applyBorder="1" applyAlignment="1" applyProtection="1">
      <alignment horizontal="right" vertical="center" wrapText="1"/>
      <protection locked="0"/>
    </xf>
    <xf numFmtId="0" fontId="8" fillId="0" borderId="29" xfId="0" applyFont="1" applyBorder="1" applyAlignment="1" applyProtection="1">
      <alignment horizontal="right" vertical="center" wrapText="1"/>
      <protection locked="0"/>
    </xf>
    <xf numFmtId="0" fontId="8" fillId="0" borderId="54" xfId="0" applyFont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right" vertical="center" wrapText="1"/>
      <protection locked="0"/>
    </xf>
    <xf numFmtId="0" fontId="6" fillId="2" borderId="5" xfId="0" applyFont="1" applyFill="1" applyBorder="1" applyAlignment="1" applyProtection="1">
      <alignment horizontal="right" vertical="center" wrapText="1"/>
      <protection locked="0"/>
    </xf>
    <xf numFmtId="0" fontId="8" fillId="0" borderId="4" xfId="0" applyFont="1" applyBorder="1" applyAlignment="1" applyProtection="1">
      <alignment horizontal="right" wrapText="1"/>
    </xf>
    <xf numFmtId="0" fontId="8" fillId="0" borderId="0" xfId="0" applyFont="1" applyBorder="1" applyAlignment="1" applyProtection="1">
      <alignment horizontal="right" wrapText="1"/>
    </xf>
    <xf numFmtId="0" fontId="8" fillId="0" borderId="5" xfId="0" applyFont="1" applyBorder="1" applyAlignment="1" applyProtection="1">
      <alignment horizontal="right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center" vertical="center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4" fontId="15" fillId="4" borderId="14" xfId="0" applyNumberFormat="1" applyFont="1" applyFill="1" applyBorder="1" applyAlignment="1">
      <alignment horizontal="center" vertical="center" wrapText="1"/>
    </xf>
    <xf numFmtId="4" fontId="15" fillId="4" borderId="15" xfId="0" applyNumberFormat="1" applyFont="1" applyFill="1" applyBorder="1" applyAlignment="1">
      <alignment horizontal="center" vertical="center" wrapText="1"/>
    </xf>
    <xf numFmtId="4" fontId="15" fillId="4" borderId="16" xfId="0" applyNumberFormat="1" applyFont="1" applyFill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87;&#1072;&#1089;&#1087;&#1086;&#1088;&#1090;%20140%20&#1085;&#1086;&#1074;&#1080;&#1081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 розрахунок"/>
      <sheetName val="додаток"/>
      <sheetName val="variablesList"/>
    </sheetNames>
    <sheetDataSet>
      <sheetData sheetId="0">
        <row r="42">
          <cell r="R42">
            <v>9340.7689919247023</v>
          </cell>
          <cell r="S42">
            <v>39.107931063186342</v>
          </cell>
          <cell r="T42">
            <v>10.86331418421843</v>
          </cell>
        </row>
      </sheetData>
      <sheetData sheetId="1">
        <row r="7">
          <cell r="D7">
            <v>9805.2000000000007</v>
          </cell>
        </row>
        <row r="8">
          <cell r="D8">
            <v>9252.74</v>
          </cell>
        </row>
        <row r="9">
          <cell r="D9">
            <v>9023.02</v>
          </cell>
        </row>
        <row r="10">
          <cell r="D10">
            <v>8667.99</v>
          </cell>
        </row>
        <row r="11">
          <cell r="D11">
            <v>8996.34</v>
          </cell>
        </row>
        <row r="12">
          <cell r="D12">
            <v>9188.06</v>
          </cell>
        </row>
        <row r="13">
          <cell r="D13">
            <v>8517.66</v>
          </cell>
        </row>
        <row r="14">
          <cell r="D14">
            <v>7917.3</v>
          </cell>
        </row>
        <row r="15">
          <cell r="D15">
            <v>8107.15</v>
          </cell>
        </row>
        <row r="16">
          <cell r="D16">
            <v>7653.48</v>
          </cell>
        </row>
        <row r="17">
          <cell r="D17">
            <v>7581.18</v>
          </cell>
        </row>
        <row r="18">
          <cell r="D18">
            <v>8743.98</v>
          </cell>
        </row>
        <row r="19">
          <cell r="D19">
            <v>8844.25</v>
          </cell>
        </row>
        <row r="20">
          <cell r="D20">
            <v>8522.27</v>
          </cell>
        </row>
        <row r="21">
          <cell r="D21">
            <v>8432.65</v>
          </cell>
        </row>
        <row r="22">
          <cell r="D22">
            <v>8953.8799999999992</v>
          </cell>
        </row>
        <row r="23">
          <cell r="D23">
            <v>9026.2900000000009</v>
          </cell>
        </row>
        <row r="24">
          <cell r="D24">
            <v>9173.1200000000008</v>
          </cell>
        </row>
        <row r="25">
          <cell r="D25">
            <v>9568.99</v>
          </cell>
        </row>
        <row r="26">
          <cell r="D26">
            <v>9465.73</v>
          </cell>
        </row>
        <row r="27">
          <cell r="D27">
            <v>8675.17</v>
          </cell>
        </row>
        <row r="28">
          <cell r="D28">
            <v>7899.91</v>
          </cell>
        </row>
        <row r="29">
          <cell r="D29">
            <v>7723.66</v>
          </cell>
        </row>
        <row r="30">
          <cell r="D30">
            <v>7242.14</v>
          </cell>
        </row>
        <row r="31">
          <cell r="D31">
            <v>7227.38</v>
          </cell>
        </row>
        <row r="32">
          <cell r="D32">
            <v>7754.32</v>
          </cell>
        </row>
        <row r="33">
          <cell r="D33">
            <v>9365.61</v>
          </cell>
        </row>
        <row r="34">
          <cell r="D34">
            <v>8434.1299999999992</v>
          </cell>
        </row>
        <row r="35">
          <cell r="D35">
            <v>7739.97</v>
          </cell>
        </row>
        <row r="36">
          <cell r="D36">
            <v>8383.02</v>
          </cell>
        </row>
        <row r="37">
          <cell r="D37">
            <v>8754.1299999999992</v>
          </cell>
        </row>
        <row r="38">
          <cell r="D38">
            <v>264640.72000000003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2"/>
  <sheetViews>
    <sheetView topLeftCell="A10" zoomScale="50" zoomScaleNormal="50" workbookViewId="0">
      <selection activeCell="B50" sqref="B50:AA50"/>
    </sheetView>
  </sheetViews>
  <sheetFormatPr defaultRowHeight="14.4" x14ac:dyDescent="0.3"/>
  <sheetData>
    <row r="1" spans="1:28" ht="15.6" x14ac:dyDescent="0.3">
      <c r="A1" s="1" t="s">
        <v>7</v>
      </c>
      <c r="B1" s="2"/>
      <c r="C1" s="2"/>
      <c r="D1" s="2"/>
      <c r="E1" s="3"/>
      <c r="F1" s="3"/>
      <c r="G1" s="151" t="s">
        <v>31</v>
      </c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44"/>
      <c r="AA1" s="144"/>
      <c r="AB1" s="145"/>
    </row>
    <row r="2" spans="1:28" ht="15.6" x14ac:dyDescent="0.3">
      <c r="A2" s="4" t="s">
        <v>33</v>
      </c>
      <c r="B2" s="5"/>
      <c r="C2" s="6"/>
      <c r="D2" s="5"/>
      <c r="E2" s="7"/>
      <c r="F2" s="5"/>
      <c r="G2" s="152" t="s">
        <v>35</v>
      </c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8"/>
      <c r="AA2" s="8"/>
      <c r="AB2" s="9"/>
    </row>
    <row r="3" spans="1:28" ht="15.6" x14ac:dyDescent="0.3">
      <c r="A3" s="4" t="s">
        <v>34</v>
      </c>
      <c r="B3" s="7"/>
      <c r="C3" s="10"/>
      <c r="D3" s="7"/>
      <c r="E3" s="7"/>
      <c r="F3" s="5"/>
      <c r="G3" s="147" t="s">
        <v>37</v>
      </c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1"/>
      <c r="AA3" s="11"/>
      <c r="AB3" s="9"/>
    </row>
    <row r="4" spans="1:28" ht="15.6" x14ac:dyDescent="0.3">
      <c r="A4" s="12" t="s">
        <v>8</v>
      </c>
      <c r="B4" s="7"/>
      <c r="C4" s="7"/>
      <c r="D4" s="7"/>
      <c r="E4" s="7"/>
      <c r="F4" s="7"/>
      <c r="G4" s="11"/>
      <c r="H4" s="11"/>
      <c r="I4" s="11"/>
      <c r="J4" s="11"/>
      <c r="K4" s="11"/>
      <c r="L4" s="11"/>
      <c r="M4" s="147" t="s">
        <v>32</v>
      </c>
      <c r="N4" s="147"/>
      <c r="O4" s="147"/>
      <c r="P4" s="147"/>
      <c r="Q4" s="147"/>
      <c r="R4" s="11"/>
      <c r="S4" s="11"/>
      <c r="T4" s="11"/>
      <c r="U4" s="11"/>
      <c r="V4" s="11"/>
      <c r="W4" s="11"/>
      <c r="X4" s="11"/>
      <c r="Y4" s="11"/>
      <c r="Z4" s="11"/>
      <c r="AA4" s="11"/>
      <c r="AB4" s="9"/>
    </row>
    <row r="5" spans="1:28" ht="15.6" x14ac:dyDescent="0.3">
      <c r="A5" s="12" t="s">
        <v>41</v>
      </c>
      <c r="B5" s="7"/>
      <c r="C5" s="7"/>
      <c r="D5" s="7"/>
      <c r="E5" s="7"/>
      <c r="F5" s="5"/>
      <c r="G5" s="5"/>
      <c r="H5" s="5"/>
      <c r="I5" s="13"/>
      <c r="J5" s="13"/>
      <c r="K5" s="152" t="s">
        <v>36</v>
      </c>
      <c r="L5" s="152"/>
      <c r="M5" s="152"/>
      <c r="N5" s="152"/>
      <c r="O5" s="152"/>
      <c r="P5" s="152"/>
      <c r="Q5" s="152"/>
      <c r="R5" s="13"/>
      <c r="S5" s="13"/>
      <c r="T5" s="13"/>
      <c r="U5" s="13"/>
      <c r="V5" s="150" t="s">
        <v>23</v>
      </c>
      <c r="W5" s="150"/>
      <c r="X5" s="146">
        <v>42795</v>
      </c>
      <c r="Y5" s="146"/>
      <c r="Z5" s="14" t="s">
        <v>24</v>
      </c>
      <c r="AA5" s="148">
        <v>42825</v>
      </c>
      <c r="AB5" s="149"/>
    </row>
    <row r="6" spans="1:28" ht="15" thickBot="1" x14ac:dyDescent="0.35">
      <c r="A6" s="1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6"/>
    </row>
    <row r="7" spans="1:28" ht="15" thickBot="1" x14ac:dyDescent="0.35">
      <c r="A7" s="165" t="s">
        <v>0</v>
      </c>
      <c r="B7" s="153" t="s">
        <v>1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5"/>
      <c r="N7" s="153" t="s">
        <v>9</v>
      </c>
      <c r="O7" s="154"/>
      <c r="P7" s="154"/>
      <c r="Q7" s="154"/>
      <c r="R7" s="154"/>
      <c r="S7" s="154"/>
      <c r="T7" s="154"/>
      <c r="U7" s="154"/>
      <c r="V7" s="154"/>
      <c r="W7" s="154"/>
      <c r="X7" s="162" t="s">
        <v>38</v>
      </c>
      <c r="Y7" s="159" t="s">
        <v>39</v>
      </c>
      <c r="Z7" s="173" t="s">
        <v>42</v>
      </c>
      <c r="AA7" s="173" t="s">
        <v>43</v>
      </c>
      <c r="AB7" s="170" t="s">
        <v>44</v>
      </c>
    </row>
    <row r="8" spans="1:28" ht="15" thickBot="1" x14ac:dyDescent="0.35">
      <c r="A8" s="166"/>
      <c r="B8" s="156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8"/>
      <c r="N8" s="165" t="s">
        <v>45</v>
      </c>
      <c r="O8" s="181" t="s">
        <v>46</v>
      </c>
      <c r="P8" s="182"/>
      <c r="Q8" s="182"/>
      <c r="R8" s="182"/>
      <c r="S8" s="182"/>
      <c r="T8" s="182"/>
      <c r="U8" s="182"/>
      <c r="V8" s="182"/>
      <c r="W8" s="183"/>
      <c r="X8" s="163"/>
      <c r="Y8" s="160"/>
      <c r="Z8" s="174"/>
      <c r="AA8" s="174"/>
      <c r="AB8" s="171"/>
    </row>
    <row r="9" spans="1:28" ht="15" thickBot="1" x14ac:dyDescent="0.35">
      <c r="A9" s="166"/>
      <c r="B9" s="184" t="s">
        <v>10</v>
      </c>
      <c r="C9" s="168" t="s">
        <v>11</v>
      </c>
      <c r="D9" s="168" t="s">
        <v>12</v>
      </c>
      <c r="E9" s="168" t="s">
        <v>17</v>
      </c>
      <c r="F9" s="168" t="s">
        <v>18</v>
      </c>
      <c r="G9" s="168" t="s">
        <v>15</v>
      </c>
      <c r="H9" s="168" t="s">
        <v>19</v>
      </c>
      <c r="I9" s="168" t="s">
        <v>16</v>
      </c>
      <c r="J9" s="168" t="s">
        <v>14</v>
      </c>
      <c r="K9" s="168" t="s">
        <v>13</v>
      </c>
      <c r="L9" s="168" t="s">
        <v>20</v>
      </c>
      <c r="M9" s="186" t="s">
        <v>21</v>
      </c>
      <c r="N9" s="166"/>
      <c r="O9" s="178" t="s">
        <v>28</v>
      </c>
      <c r="P9" s="179"/>
      <c r="Q9" s="180"/>
      <c r="R9" s="188" t="s">
        <v>29</v>
      </c>
      <c r="S9" s="189"/>
      <c r="T9" s="190"/>
      <c r="U9" s="178" t="s">
        <v>30</v>
      </c>
      <c r="V9" s="179"/>
      <c r="W9" s="180"/>
      <c r="X9" s="163"/>
      <c r="Y9" s="160"/>
      <c r="Z9" s="174"/>
      <c r="AA9" s="174"/>
      <c r="AB9" s="171"/>
    </row>
    <row r="10" spans="1:28" ht="29.4" thickBot="1" x14ac:dyDescent="0.35">
      <c r="A10" s="167"/>
      <c r="B10" s="185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87"/>
      <c r="N10" s="167"/>
      <c r="O10" s="17" t="s">
        <v>25</v>
      </c>
      <c r="P10" s="18" t="s">
        <v>26</v>
      </c>
      <c r="Q10" s="19" t="s">
        <v>27</v>
      </c>
      <c r="R10" s="20" t="s">
        <v>25</v>
      </c>
      <c r="S10" s="21" t="s">
        <v>26</v>
      </c>
      <c r="T10" s="22" t="s">
        <v>27</v>
      </c>
      <c r="U10" s="23" t="s">
        <v>25</v>
      </c>
      <c r="V10" s="21" t="s">
        <v>26</v>
      </c>
      <c r="W10" s="22" t="s">
        <v>27</v>
      </c>
      <c r="X10" s="164"/>
      <c r="Y10" s="161"/>
      <c r="Z10" s="175"/>
      <c r="AA10" s="175"/>
      <c r="AB10" s="172"/>
    </row>
    <row r="11" spans="1:28" x14ac:dyDescent="0.3">
      <c r="A11" s="24">
        <v>1</v>
      </c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28"/>
      <c r="O11" s="117">
        <f>P11*238.8459</f>
        <v>8476.6409910000002</v>
      </c>
      <c r="P11" s="118">
        <v>35.49</v>
      </c>
      <c r="Q11" s="119">
        <f t="shared" ref="Q11:Q41" si="0">P11/3.6</f>
        <v>9.8583333333333343</v>
      </c>
      <c r="R11" s="120">
        <f>S11*238.8459</f>
        <v>9381.8669520000003</v>
      </c>
      <c r="S11" s="121">
        <v>39.28</v>
      </c>
      <c r="T11" s="122">
        <f t="shared" ref="T11:T41" si="1">S11/3.6</f>
        <v>10.911111111111111</v>
      </c>
      <c r="U11" s="123"/>
      <c r="V11" s="124"/>
      <c r="W11" s="125"/>
      <c r="X11" s="29"/>
      <c r="Y11" s="30"/>
      <c r="Z11" s="31"/>
      <c r="AA11" s="31"/>
      <c r="AB11" s="32"/>
    </row>
    <row r="12" spans="1:28" x14ac:dyDescent="0.3">
      <c r="A12" s="33">
        <v>2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126">
        <f t="shared" ref="O12:O41" si="2">P12*238.8459</f>
        <v>8476.6409910000002</v>
      </c>
      <c r="P12" s="127">
        <v>35.49</v>
      </c>
      <c r="Q12" s="128">
        <f t="shared" si="0"/>
        <v>9.8583333333333343</v>
      </c>
      <c r="R12" s="129">
        <f t="shared" ref="R12:R41" si="3">S12*238.8459</f>
        <v>9381.8669520000003</v>
      </c>
      <c r="S12" s="130">
        <v>39.28</v>
      </c>
      <c r="T12" s="131">
        <f t="shared" si="1"/>
        <v>10.911111111111111</v>
      </c>
      <c r="U12" s="123"/>
      <c r="V12" s="132"/>
      <c r="W12" s="125"/>
      <c r="X12" s="38"/>
      <c r="Y12" s="39"/>
      <c r="Z12" s="40"/>
      <c r="AA12" s="40"/>
      <c r="AB12" s="41"/>
    </row>
    <row r="13" spans="1:28" x14ac:dyDescent="0.3">
      <c r="A13" s="33">
        <v>3</v>
      </c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5"/>
      <c r="O13" s="126">
        <f t="shared" si="2"/>
        <v>8476.6409910000002</v>
      </c>
      <c r="P13" s="127">
        <v>35.49</v>
      </c>
      <c r="Q13" s="128">
        <f t="shared" si="0"/>
        <v>9.8583333333333343</v>
      </c>
      <c r="R13" s="129">
        <f t="shared" si="3"/>
        <v>9381.8669520000003</v>
      </c>
      <c r="S13" s="130">
        <v>39.28</v>
      </c>
      <c r="T13" s="131">
        <f t="shared" si="1"/>
        <v>10.911111111111111</v>
      </c>
      <c r="U13" s="123"/>
      <c r="V13" s="132"/>
      <c r="W13" s="125"/>
      <c r="X13" s="46"/>
      <c r="Y13" s="39"/>
      <c r="Z13" s="40"/>
      <c r="AA13" s="40"/>
      <c r="AB13" s="41"/>
    </row>
    <row r="14" spans="1:28" x14ac:dyDescent="0.3">
      <c r="A14" s="33">
        <v>4</v>
      </c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4"/>
      <c r="N14" s="45"/>
      <c r="O14" s="126">
        <f t="shared" si="2"/>
        <v>8476.6409910000002</v>
      </c>
      <c r="P14" s="127">
        <v>35.49</v>
      </c>
      <c r="Q14" s="128">
        <f t="shared" si="0"/>
        <v>9.8583333333333343</v>
      </c>
      <c r="R14" s="129">
        <f t="shared" si="3"/>
        <v>9381.8669520000003</v>
      </c>
      <c r="S14" s="130">
        <v>39.28</v>
      </c>
      <c r="T14" s="131">
        <f t="shared" si="1"/>
        <v>10.911111111111111</v>
      </c>
      <c r="U14" s="123"/>
      <c r="V14" s="132"/>
      <c r="W14" s="125"/>
      <c r="X14" s="46"/>
      <c r="Y14" s="39"/>
      <c r="Z14" s="40"/>
      <c r="AA14" s="40"/>
      <c r="AB14" s="41"/>
    </row>
    <row r="15" spans="1:28" x14ac:dyDescent="0.3">
      <c r="A15" s="47">
        <v>5</v>
      </c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0"/>
      <c r="N15" s="51"/>
      <c r="O15" s="126">
        <f t="shared" si="2"/>
        <v>8476.6409910000002</v>
      </c>
      <c r="P15" s="133">
        <v>35.49</v>
      </c>
      <c r="Q15" s="119">
        <f t="shared" si="0"/>
        <v>9.8583333333333343</v>
      </c>
      <c r="R15" s="129">
        <f t="shared" si="3"/>
        <v>9310.2131819999995</v>
      </c>
      <c r="S15" s="134">
        <v>38.979999999999997</v>
      </c>
      <c r="T15" s="135">
        <f t="shared" si="1"/>
        <v>10.827777777777778</v>
      </c>
      <c r="U15" s="123"/>
      <c r="V15" s="132"/>
      <c r="W15" s="125"/>
      <c r="X15" s="52"/>
      <c r="Y15" s="53"/>
      <c r="Z15" s="54"/>
      <c r="AA15" s="54"/>
      <c r="AB15" s="55"/>
    </row>
    <row r="16" spans="1:28" x14ac:dyDescent="0.3">
      <c r="A16" s="33">
        <v>6</v>
      </c>
      <c r="B16" s="42">
        <v>89.212599999999995</v>
      </c>
      <c r="C16" s="43">
        <v>5.4932999999999996</v>
      </c>
      <c r="D16" s="43">
        <v>1.708</v>
      </c>
      <c r="E16" s="43">
        <v>0.20250000000000001</v>
      </c>
      <c r="F16" s="43">
        <v>0.33379999999999999</v>
      </c>
      <c r="G16" s="43">
        <v>3.8999999999999998E-3</v>
      </c>
      <c r="H16" s="43">
        <v>8.1000000000000003E-2</v>
      </c>
      <c r="I16" s="43">
        <v>6.8099999999999994E-2</v>
      </c>
      <c r="J16" s="43">
        <v>0.1116</v>
      </c>
      <c r="K16" s="43">
        <v>1.1000000000000001E-3</v>
      </c>
      <c r="L16" s="43">
        <v>0.37309999999999999</v>
      </c>
      <c r="M16" s="44">
        <v>2.411</v>
      </c>
      <c r="N16" s="45">
        <v>0.76680000000000004</v>
      </c>
      <c r="O16" s="136">
        <f t="shared" si="2"/>
        <v>8490.4223994299991</v>
      </c>
      <c r="P16" s="132">
        <v>35.547699999999999</v>
      </c>
      <c r="Q16" s="137">
        <f t="shared" si="0"/>
        <v>9.87436111111111</v>
      </c>
      <c r="R16" s="138">
        <f t="shared" si="3"/>
        <v>9397.6307813999993</v>
      </c>
      <c r="S16" s="132">
        <v>39.345999999999997</v>
      </c>
      <c r="T16" s="139">
        <f t="shared" si="1"/>
        <v>10.929444444444444</v>
      </c>
      <c r="U16" s="123">
        <f t="shared" ref="U16:U37" si="4" xml:space="preserve"> (V16*238.8459)</f>
        <v>11777.63463654</v>
      </c>
      <c r="V16" s="132">
        <v>49.310600000000001</v>
      </c>
      <c r="W16" s="125">
        <f t="shared" ref="W16:W37" si="5">V16/3.6</f>
        <v>13.697388888888888</v>
      </c>
      <c r="X16" s="46">
        <v>-8.6</v>
      </c>
      <c r="Y16" s="39">
        <v>-4</v>
      </c>
      <c r="Z16" s="40"/>
      <c r="AA16" s="40"/>
      <c r="AB16" s="41"/>
    </row>
    <row r="17" spans="1:28" x14ac:dyDescent="0.3">
      <c r="A17" s="47">
        <v>7</v>
      </c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0"/>
      <c r="N17" s="51"/>
      <c r="O17" s="126">
        <f t="shared" si="2"/>
        <v>8490.4223994299991</v>
      </c>
      <c r="P17" s="140">
        <v>35.547699999999999</v>
      </c>
      <c r="Q17" s="119">
        <f t="shared" si="0"/>
        <v>9.87436111111111</v>
      </c>
      <c r="R17" s="129">
        <f t="shared" si="3"/>
        <v>9397.6307813999993</v>
      </c>
      <c r="S17" s="140">
        <v>39.345999999999997</v>
      </c>
      <c r="T17" s="135">
        <f t="shared" si="1"/>
        <v>10.929444444444444</v>
      </c>
      <c r="U17" s="123"/>
      <c r="V17" s="132"/>
      <c r="W17" s="125"/>
      <c r="X17" s="52"/>
      <c r="Y17" s="53"/>
      <c r="Z17" s="54"/>
      <c r="AA17" s="54"/>
      <c r="AB17" s="55"/>
    </row>
    <row r="18" spans="1:28" x14ac:dyDescent="0.3">
      <c r="A18" s="33">
        <v>8</v>
      </c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126">
        <f t="shared" si="2"/>
        <v>8490.4223994299991</v>
      </c>
      <c r="P18" s="140">
        <v>35.547699999999999</v>
      </c>
      <c r="Q18" s="128">
        <f t="shared" si="0"/>
        <v>9.87436111111111</v>
      </c>
      <c r="R18" s="129">
        <f t="shared" si="3"/>
        <v>9397.6307813999993</v>
      </c>
      <c r="S18" s="140">
        <v>39.345999999999997</v>
      </c>
      <c r="T18" s="131">
        <f t="shared" si="1"/>
        <v>10.929444444444444</v>
      </c>
      <c r="U18" s="123"/>
      <c r="V18" s="132"/>
      <c r="W18" s="125"/>
      <c r="X18" s="46"/>
      <c r="Y18" s="39"/>
      <c r="Z18" s="40"/>
      <c r="AA18" s="40"/>
      <c r="AB18" s="41"/>
    </row>
    <row r="19" spans="1:28" x14ac:dyDescent="0.3">
      <c r="A19" s="33">
        <v>9</v>
      </c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126">
        <f t="shared" si="2"/>
        <v>8490.4223994299991</v>
      </c>
      <c r="P19" s="140">
        <v>35.547699999999999</v>
      </c>
      <c r="Q19" s="128">
        <f t="shared" si="0"/>
        <v>9.87436111111111</v>
      </c>
      <c r="R19" s="129">
        <f t="shared" si="3"/>
        <v>9397.6307813999993</v>
      </c>
      <c r="S19" s="140">
        <v>39.345999999999997</v>
      </c>
      <c r="T19" s="131">
        <f t="shared" si="1"/>
        <v>10.929444444444444</v>
      </c>
      <c r="U19" s="123"/>
      <c r="V19" s="132"/>
      <c r="W19" s="125"/>
      <c r="X19" s="46"/>
      <c r="Y19" s="39"/>
      <c r="Z19" s="40"/>
      <c r="AA19" s="40"/>
      <c r="AB19" s="41"/>
    </row>
    <row r="20" spans="1:28" x14ac:dyDescent="0.3">
      <c r="A20" s="33">
        <v>10</v>
      </c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8"/>
      <c r="N20" s="45"/>
      <c r="O20" s="126">
        <f t="shared" si="2"/>
        <v>8490.4223994299991</v>
      </c>
      <c r="P20" s="140">
        <v>35.547699999999999</v>
      </c>
      <c r="Q20" s="128">
        <f t="shared" si="0"/>
        <v>9.87436111111111</v>
      </c>
      <c r="R20" s="129">
        <f t="shared" si="3"/>
        <v>9397.6307813999993</v>
      </c>
      <c r="S20" s="140">
        <v>39.345999999999997</v>
      </c>
      <c r="T20" s="131">
        <f t="shared" si="1"/>
        <v>10.929444444444444</v>
      </c>
      <c r="U20" s="123"/>
      <c r="V20" s="132"/>
      <c r="W20" s="125"/>
      <c r="X20" s="46"/>
      <c r="Y20" s="39"/>
      <c r="Z20" s="40"/>
      <c r="AA20" s="40"/>
      <c r="AB20" s="41"/>
    </row>
    <row r="21" spans="1:28" x14ac:dyDescent="0.3">
      <c r="A21" s="33">
        <v>11</v>
      </c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8"/>
      <c r="N21" s="45"/>
      <c r="O21" s="126">
        <f t="shared" si="2"/>
        <v>8490.4223994299991</v>
      </c>
      <c r="P21" s="140">
        <v>35.547699999999999</v>
      </c>
      <c r="Q21" s="128">
        <f t="shared" si="0"/>
        <v>9.87436111111111</v>
      </c>
      <c r="R21" s="129">
        <f t="shared" si="3"/>
        <v>9397.6307813999993</v>
      </c>
      <c r="S21" s="140">
        <v>39.345999999999997</v>
      </c>
      <c r="T21" s="131">
        <f t="shared" si="1"/>
        <v>10.929444444444444</v>
      </c>
      <c r="U21" s="123"/>
      <c r="V21" s="132"/>
      <c r="W21" s="125"/>
      <c r="X21" s="46"/>
      <c r="Y21" s="39"/>
      <c r="Z21" s="40"/>
      <c r="AA21" s="40"/>
      <c r="AB21" s="41"/>
    </row>
    <row r="22" spans="1:28" x14ac:dyDescent="0.3">
      <c r="A22" s="47">
        <v>12</v>
      </c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1"/>
      <c r="N22" s="51"/>
      <c r="O22" s="126">
        <f t="shared" si="2"/>
        <v>8490.4223994299991</v>
      </c>
      <c r="P22" s="140">
        <v>35.547699999999999</v>
      </c>
      <c r="Q22" s="119">
        <f t="shared" si="0"/>
        <v>9.87436111111111</v>
      </c>
      <c r="R22" s="129">
        <f t="shared" si="3"/>
        <v>9397.6307813999993</v>
      </c>
      <c r="S22" s="140">
        <v>39.345999999999997</v>
      </c>
      <c r="T22" s="135">
        <f t="shared" si="1"/>
        <v>10.929444444444444</v>
      </c>
      <c r="U22" s="123"/>
      <c r="V22" s="132"/>
      <c r="W22" s="125"/>
      <c r="X22" s="52"/>
      <c r="Y22" s="53"/>
      <c r="Z22" s="54"/>
      <c r="AA22" s="54"/>
      <c r="AB22" s="55"/>
    </row>
    <row r="23" spans="1:28" x14ac:dyDescent="0.3">
      <c r="A23" s="33">
        <v>13</v>
      </c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  <c r="N23" s="45"/>
      <c r="O23" s="126">
        <f t="shared" si="2"/>
        <v>8490.4223994299991</v>
      </c>
      <c r="P23" s="140">
        <v>35.547699999999999</v>
      </c>
      <c r="Q23" s="128">
        <f t="shared" si="0"/>
        <v>9.87436111111111</v>
      </c>
      <c r="R23" s="129">
        <f t="shared" si="3"/>
        <v>9397.6307813999993</v>
      </c>
      <c r="S23" s="140">
        <v>39.345999999999997</v>
      </c>
      <c r="T23" s="131">
        <f t="shared" si="1"/>
        <v>10.929444444444444</v>
      </c>
      <c r="U23" s="123"/>
      <c r="V23" s="132"/>
      <c r="W23" s="125"/>
      <c r="X23" s="46"/>
      <c r="Y23" s="39"/>
      <c r="Z23" s="40"/>
      <c r="AA23" s="40"/>
      <c r="AB23" s="41"/>
    </row>
    <row r="24" spans="1:28" x14ac:dyDescent="0.3">
      <c r="A24" s="47">
        <v>14</v>
      </c>
      <c r="B24" s="59">
        <v>89.820899999999995</v>
      </c>
      <c r="C24" s="60">
        <v>5.3029000000000002</v>
      </c>
      <c r="D24" s="60">
        <v>1.5464</v>
      </c>
      <c r="E24" s="60">
        <v>0.18240000000000001</v>
      </c>
      <c r="F24" s="60">
        <v>0.27210000000000001</v>
      </c>
      <c r="G24" s="60">
        <v>4.3E-3</v>
      </c>
      <c r="H24" s="60">
        <v>6.6500000000000004E-2</v>
      </c>
      <c r="I24" s="60">
        <v>5.0500000000000003E-2</v>
      </c>
      <c r="J24" s="60">
        <v>8.8999999999999996E-2</v>
      </c>
      <c r="K24" s="60">
        <v>1.5E-3</v>
      </c>
      <c r="L24" s="60">
        <v>0.35039999999999999</v>
      </c>
      <c r="M24" s="61">
        <v>2.3130000000000002</v>
      </c>
      <c r="N24" s="51">
        <v>0.75970000000000004</v>
      </c>
      <c r="O24" s="136">
        <f t="shared" si="2"/>
        <v>8438.0196089700003</v>
      </c>
      <c r="P24" s="141">
        <v>35.328299999999999</v>
      </c>
      <c r="Q24" s="142">
        <f t="shared" si="0"/>
        <v>9.8134166666666669</v>
      </c>
      <c r="R24" s="138">
        <f t="shared" si="3"/>
        <v>9341.8602637499989</v>
      </c>
      <c r="S24" s="141">
        <v>39.112499999999997</v>
      </c>
      <c r="T24" s="143">
        <f t="shared" si="1"/>
        <v>10.864583333333332</v>
      </c>
      <c r="U24" s="123">
        <f t="shared" si="4"/>
        <v>11762.515691070001</v>
      </c>
      <c r="V24" s="132">
        <v>49.247300000000003</v>
      </c>
      <c r="W24" s="125">
        <f t="shared" si="5"/>
        <v>13.679805555555555</v>
      </c>
      <c r="X24" s="52">
        <v>-4.0999999999999996</v>
      </c>
      <c r="Y24" s="53">
        <v>-2.2000000000000002</v>
      </c>
      <c r="Z24" s="54"/>
      <c r="AA24" s="54"/>
      <c r="AB24" s="55"/>
    </row>
    <row r="25" spans="1:28" x14ac:dyDescent="0.3">
      <c r="A25" s="33">
        <v>15</v>
      </c>
      <c r="B25" s="5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8"/>
      <c r="N25" s="45"/>
      <c r="O25" s="126">
        <f t="shared" si="2"/>
        <v>8438.0196089700003</v>
      </c>
      <c r="P25" s="130">
        <v>35.328299999999999</v>
      </c>
      <c r="Q25" s="128">
        <f t="shared" si="0"/>
        <v>9.8134166666666669</v>
      </c>
      <c r="R25" s="129">
        <f t="shared" si="3"/>
        <v>9341.8602637499989</v>
      </c>
      <c r="S25" s="130">
        <v>39.112499999999997</v>
      </c>
      <c r="T25" s="131">
        <f t="shared" si="1"/>
        <v>10.864583333333332</v>
      </c>
      <c r="U25" s="123"/>
      <c r="V25" s="132"/>
      <c r="W25" s="125"/>
      <c r="X25" s="46"/>
      <c r="Y25" s="39"/>
      <c r="Z25" s="54"/>
      <c r="AA25" s="54"/>
      <c r="AB25" s="55"/>
    </row>
    <row r="26" spans="1:28" x14ac:dyDescent="0.3">
      <c r="A26" s="33">
        <v>16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45"/>
      <c r="O26" s="126">
        <f t="shared" si="2"/>
        <v>8438.0196089700003</v>
      </c>
      <c r="P26" s="130">
        <v>35.328299999999999</v>
      </c>
      <c r="Q26" s="128">
        <f t="shared" si="0"/>
        <v>9.8134166666666669</v>
      </c>
      <c r="R26" s="129">
        <f t="shared" si="3"/>
        <v>9341.8602637499989</v>
      </c>
      <c r="S26" s="130">
        <v>39.112499999999997</v>
      </c>
      <c r="T26" s="131">
        <f t="shared" si="1"/>
        <v>10.864583333333332</v>
      </c>
      <c r="U26" s="123"/>
      <c r="V26" s="132"/>
      <c r="W26" s="125"/>
      <c r="X26" s="46"/>
      <c r="Y26" s="39"/>
      <c r="Z26" s="54"/>
      <c r="AA26" s="54"/>
      <c r="AB26" s="55"/>
    </row>
    <row r="27" spans="1:28" x14ac:dyDescent="0.3">
      <c r="A27" s="33">
        <v>17</v>
      </c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8"/>
      <c r="N27" s="45"/>
      <c r="O27" s="126">
        <f t="shared" si="2"/>
        <v>8438.0196089700003</v>
      </c>
      <c r="P27" s="130">
        <v>35.328299999999999</v>
      </c>
      <c r="Q27" s="128">
        <f t="shared" si="0"/>
        <v>9.8134166666666669</v>
      </c>
      <c r="R27" s="129">
        <f t="shared" si="3"/>
        <v>9341.8602637499989</v>
      </c>
      <c r="S27" s="130">
        <v>39.112499999999997</v>
      </c>
      <c r="T27" s="131">
        <f t="shared" si="1"/>
        <v>10.864583333333332</v>
      </c>
      <c r="U27" s="123"/>
      <c r="V27" s="132"/>
      <c r="W27" s="125"/>
      <c r="X27" s="46"/>
      <c r="Y27" s="39"/>
      <c r="Z27" s="54"/>
      <c r="AA27" s="54"/>
      <c r="AB27" s="55"/>
    </row>
    <row r="28" spans="1:28" x14ac:dyDescent="0.3">
      <c r="A28" s="33">
        <v>18</v>
      </c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N28" s="45"/>
      <c r="O28" s="126">
        <f t="shared" si="2"/>
        <v>8438.0196089700003</v>
      </c>
      <c r="P28" s="130">
        <v>35.328299999999999</v>
      </c>
      <c r="Q28" s="128">
        <f t="shared" si="0"/>
        <v>9.8134166666666669</v>
      </c>
      <c r="R28" s="129">
        <f t="shared" si="3"/>
        <v>9341.8602637499989</v>
      </c>
      <c r="S28" s="130">
        <v>39.112499999999997</v>
      </c>
      <c r="T28" s="131">
        <f t="shared" si="1"/>
        <v>10.864583333333332</v>
      </c>
      <c r="U28" s="123"/>
      <c r="V28" s="132"/>
      <c r="W28" s="125"/>
      <c r="X28" s="46"/>
      <c r="Y28" s="39"/>
      <c r="Z28" s="54"/>
      <c r="AA28" s="54"/>
      <c r="AB28" s="55"/>
    </row>
    <row r="29" spans="1:28" x14ac:dyDescent="0.3">
      <c r="A29" s="47">
        <v>19</v>
      </c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1"/>
      <c r="N29" s="51"/>
      <c r="O29" s="126">
        <f t="shared" si="2"/>
        <v>8438.0196089700003</v>
      </c>
      <c r="P29" s="130">
        <v>35.328299999999999</v>
      </c>
      <c r="Q29" s="119">
        <f t="shared" si="0"/>
        <v>9.8134166666666669</v>
      </c>
      <c r="R29" s="129">
        <f t="shared" si="3"/>
        <v>9341.8602637499989</v>
      </c>
      <c r="S29" s="130">
        <v>39.112499999999997</v>
      </c>
      <c r="T29" s="135">
        <f t="shared" si="1"/>
        <v>10.864583333333332</v>
      </c>
      <c r="U29" s="123"/>
      <c r="V29" s="132"/>
      <c r="W29" s="125"/>
      <c r="X29" s="52"/>
      <c r="Y29" s="53"/>
      <c r="Z29" s="54"/>
      <c r="AA29" s="54"/>
      <c r="AB29" s="55"/>
    </row>
    <row r="30" spans="1:28" x14ac:dyDescent="0.3">
      <c r="A30" s="33">
        <v>20</v>
      </c>
      <c r="B30" s="56">
        <v>90.592799999999997</v>
      </c>
      <c r="C30" s="57">
        <v>4.9020000000000001</v>
      </c>
      <c r="D30" s="57">
        <v>1.3686</v>
      </c>
      <c r="E30" s="57">
        <v>0.15840000000000001</v>
      </c>
      <c r="F30" s="57">
        <v>0.21260000000000001</v>
      </c>
      <c r="G30" s="57">
        <v>3.7000000000000002E-3</v>
      </c>
      <c r="H30" s="57">
        <v>5.2900000000000003E-2</v>
      </c>
      <c r="I30" s="57">
        <v>3.5900000000000001E-2</v>
      </c>
      <c r="J30" s="57">
        <v>6.9599999999999995E-2</v>
      </c>
      <c r="K30" s="57">
        <v>1.5E-3</v>
      </c>
      <c r="L30" s="57">
        <v>0.2772</v>
      </c>
      <c r="M30" s="58">
        <v>2.3250000000000002</v>
      </c>
      <c r="N30" s="45">
        <v>0.75229999999999997</v>
      </c>
      <c r="O30" s="136">
        <f t="shared" si="2"/>
        <v>8367.1062612599999</v>
      </c>
      <c r="P30" s="132">
        <v>35.031399999999998</v>
      </c>
      <c r="Q30" s="137">
        <f t="shared" si="0"/>
        <v>9.7309444444444431</v>
      </c>
      <c r="R30" s="138">
        <f t="shared" si="3"/>
        <v>9266.0744596799996</v>
      </c>
      <c r="S30" s="132">
        <v>38.795200000000001</v>
      </c>
      <c r="T30" s="139">
        <f t="shared" si="1"/>
        <v>10.776444444444445</v>
      </c>
      <c r="U30" s="123">
        <f t="shared" si="4"/>
        <v>11724.27646248</v>
      </c>
      <c r="V30" s="132">
        <v>49.087200000000003</v>
      </c>
      <c r="W30" s="125">
        <f t="shared" si="5"/>
        <v>13.635333333333334</v>
      </c>
      <c r="X30" s="46">
        <v>-8</v>
      </c>
      <c r="Y30" s="39">
        <v>-13</v>
      </c>
      <c r="Z30" s="54">
        <v>1.03</v>
      </c>
      <c r="AA30" s="54">
        <v>0.97</v>
      </c>
      <c r="AB30" s="55" t="s">
        <v>40</v>
      </c>
    </row>
    <row r="31" spans="1:28" x14ac:dyDescent="0.3">
      <c r="A31" s="47">
        <v>21</v>
      </c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1"/>
      <c r="N31" s="51"/>
      <c r="O31" s="126">
        <f t="shared" si="2"/>
        <v>8367.1062612599999</v>
      </c>
      <c r="P31" s="140">
        <v>35.031399999999998</v>
      </c>
      <c r="Q31" s="119">
        <f t="shared" si="0"/>
        <v>9.7309444444444431</v>
      </c>
      <c r="R31" s="129">
        <f t="shared" si="3"/>
        <v>9266.0744596799996</v>
      </c>
      <c r="S31" s="140">
        <v>38.795200000000001</v>
      </c>
      <c r="T31" s="135">
        <f t="shared" si="1"/>
        <v>10.776444444444445</v>
      </c>
      <c r="U31" s="123"/>
      <c r="V31" s="132"/>
      <c r="W31" s="125"/>
      <c r="X31" s="62"/>
      <c r="Y31" s="53"/>
      <c r="Z31" s="31"/>
      <c r="AA31" s="31"/>
      <c r="AB31" s="32"/>
    </row>
    <row r="32" spans="1:28" x14ac:dyDescent="0.3">
      <c r="A32" s="33">
        <v>22</v>
      </c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8"/>
      <c r="N32" s="45"/>
      <c r="O32" s="126">
        <f t="shared" si="2"/>
        <v>8367.1062612599999</v>
      </c>
      <c r="P32" s="140">
        <v>35.031399999999998</v>
      </c>
      <c r="Q32" s="128">
        <f t="shared" si="0"/>
        <v>9.7309444444444431</v>
      </c>
      <c r="R32" s="129">
        <f t="shared" si="3"/>
        <v>9266.0744596799996</v>
      </c>
      <c r="S32" s="140">
        <v>38.795200000000001</v>
      </c>
      <c r="T32" s="131">
        <f t="shared" si="1"/>
        <v>10.776444444444445</v>
      </c>
      <c r="U32" s="123"/>
      <c r="V32" s="132"/>
      <c r="W32" s="125"/>
      <c r="X32" s="46"/>
      <c r="Y32" s="39"/>
      <c r="Z32" s="35"/>
      <c r="AA32" s="35"/>
      <c r="AB32" s="63"/>
    </row>
    <row r="33" spans="1:28" x14ac:dyDescent="0.3">
      <c r="A33" s="33">
        <v>23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45"/>
      <c r="O33" s="126">
        <f t="shared" si="2"/>
        <v>8367.1062612599999</v>
      </c>
      <c r="P33" s="140">
        <v>35.031399999999998</v>
      </c>
      <c r="Q33" s="128">
        <f t="shared" si="0"/>
        <v>9.7309444444444431</v>
      </c>
      <c r="R33" s="129">
        <f t="shared" si="3"/>
        <v>9266.0744596799996</v>
      </c>
      <c r="S33" s="140">
        <v>38.795200000000001</v>
      </c>
      <c r="T33" s="131">
        <f t="shared" si="1"/>
        <v>10.776444444444445</v>
      </c>
      <c r="U33" s="123"/>
      <c r="V33" s="132"/>
      <c r="W33" s="125"/>
      <c r="X33" s="64"/>
      <c r="Y33" s="39"/>
      <c r="Z33" s="65"/>
      <c r="AA33" s="65"/>
      <c r="AB33" s="66"/>
    </row>
    <row r="34" spans="1:28" x14ac:dyDescent="0.3">
      <c r="A34" s="33">
        <v>24</v>
      </c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8"/>
      <c r="N34" s="45"/>
      <c r="O34" s="126">
        <f t="shared" si="2"/>
        <v>8367.1062612599999</v>
      </c>
      <c r="P34" s="140">
        <v>35.031399999999998</v>
      </c>
      <c r="Q34" s="128">
        <f t="shared" si="0"/>
        <v>9.7309444444444431</v>
      </c>
      <c r="R34" s="129">
        <f t="shared" si="3"/>
        <v>9266.0744596799996</v>
      </c>
      <c r="S34" s="140">
        <v>38.795200000000001</v>
      </c>
      <c r="T34" s="131">
        <f t="shared" si="1"/>
        <v>10.776444444444445</v>
      </c>
      <c r="U34" s="123"/>
      <c r="V34" s="132"/>
      <c r="W34" s="125"/>
      <c r="X34" s="64"/>
      <c r="Y34" s="39"/>
      <c r="Z34" s="65"/>
      <c r="AA34" s="65"/>
      <c r="AB34" s="66"/>
    </row>
    <row r="35" spans="1:28" x14ac:dyDescent="0.3">
      <c r="A35" s="33">
        <v>25</v>
      </c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8"/>
      <c r="N35" s="45"/>
      <c r="O35" s="126">
        <f t="shared" si="2"/>
        <v>8367.1062612599999</v>
      </c>
      <c r="P35" s="140">
        <v>35.031399999999998</v>
      </c>
      <c r="Q35" s="128">
        <f t="shared" si="0"/>
        <v>9.7309444444444431</v>
      </c>
      <c r="R35" s="129">
        <f t="shared" si="3"/>
        <v>9266.0744596799996</v>
      </c>
      <c r="S35" s="140">
        <v>38.795200000000001</v>
      </c>
      <c r="T35" s="131">
        <f t="shared" si="1"/>
        <v>10.776444444444445</v>
      </c>
      <c r="U35" s="123"/>
      <c r="V35" s="132"/>
      <c r="W35" s="125"/>
      <c r="X35" s="64"/>
      <c r="Y35" s="39"/>
      <c r="Z35" s="67"/>
      <c r="AA35" s="67"/>
      <c r="AB35" s="68"/>
    </row>
    <row r="36" spans="1:28" x14ac:dyDescent="0.3">
      <c r="A36" s="47">
        <v>26</v>
      </c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1"/>
      <c r="N36" s="51"/>
      <c r="O36" s="126">
        <f t="shared" si="2"/>
        <v>8367.1062612599999</v>
      </c>
      <c r="P36" s="140">
        <v>35.031399999999998</v>
      </c>
      <c r="Q36" s="119">
        <f t="shared" si="0"/>
        <v>9.7309444444444431</v>
      </c>
      <c r="R36" s="129">
        <f t="shared" si="3"/>
        <v>9266.0744596799996</v>
      </c>
      <c r="S36" s="140">
        <v>38.795200000000001</v>
      </c>
      <c r="T36" s="135">
        <f>S36/3.6</f>
        <v>10.776444444444445</v>
      </c>
      <c r="U36" s="123"/>
      <c r="V36" s="132"/>
      <c r="W36" s="125"/>
      <c r="X36" s="62"/>
      <c r="Y36" s="53"/>
      <c r="Z36" s="31"/>
      <c r="AA36" s="31"/>
      <c r="AB36" s="32"/>
    </row>
    <row r="37" spans="1:28" x14ac:dyDescent="0.3">
      <c r="A37" s="33">
        <v>27</v>
      </c>
      <c r="B37" s="56">
        <v>90.070800000000006</v>
      </c>
      <c r="C37" s="57">
        <v>5.3715999999999999</v>
      </c>
      <c r="D37" s="57">
        <v>1.4750000000000001</v>
      </c>
      <c r="E37" s="57">
        <v>0.1613</v>
      </c>
      <c r="F37" s="57">
        <v>0.214</v>
      </c>
      <c r="G37" s="57">
        <v>3.8E-3</v>
      </c>
      <c r="H37" s="57">
        <v>5.3400000000000003E-2</v>
      </c>
      <c r="I37" s="57">
        <v>3.8600000000000002E-2</v>
      </c>
      <c r="J37" s="57">
        <v>7.17E-2</v>
      </c>
      <c r="K37" s="57">
        <v>1.6999999999999999E-3</v>
      </c>
      <c r="L37" s="57">
        <v>0.35089999999999999</v>
      </c>
      <c r="M37" s="58">
        <v>2.1873</v>
      </c>
      <c r="N37" s="45">
        <v>0.75529999999999997</v>
      </c>
      <c r="O37" s="136">
        <f t="shared" si="2"/>
        <v>8417.0728235400002</v>
      </c>
      <c r="P37" s="132">
        <v>35.240600000000001</v>
      </c>
      <c r="Q37" s="137">
        <f t="shared" si="0"/>
        <v>9.7890555555555547</v>
      </c>
      <c r="R37" s="138">
        <f t="shared" si="3"/>
        <v>9319.7670180000005</v>
      </c>
      <c r="S37" s="132">
        <v>39.020000000000003</v>
      </c>
      <c r="T37" s="139">
        <f t="shared" si="1"/>
        <v>10.83888888888889</v>
      </c>
      <c r="U37" s="123">
        <f t="shared" si="4"/>
        <v>11768.892876600001</v>
      </c>
      <c r="V37" s="132">
        <v>49.274000000000001</v>
      </c>
      <c r="W37" s="125">
        <f t="shared" si="5"/>
        <v>13.687222222222221</v>
      </c>
      <c r="X37" s="46">
        <v>-3.3</v>
      </c>
      <c r="Y37" s="39">
        <v>-6.8</v>
      </c>
      <c r="Z37" s="65"/>
      <c r="AA37" s="65"/>
      <c r="AB37" s="66"/>
    </row>
    <row r="38" spans="1:28" x14ac:dyDescent="0.3">
      <c r="A38" s="47">
        <v>28</v>
      </c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1"/>
      <c r="N38" s="51"/>
      <c r="O38" s="126">
        <f t="shared" si="2"/>
        <v>8417.0728235400002</v>
      </c>
      <c r="P38" s="140">
        <v>35.240600000000001</v>
      </c>
      <c r="Q38" s="119">
        <f t="shared" si="0"/>
        <v>9.7890555555555547</v>
      </c>
      <c r="R38" s="129">
        <f t="shared" si="3"/>
        <v>9319.7670180000005</v>
      </c>
      <c r="S38" s="140">
        <v>39.020000000000003</v>
      </c>
      <c r="T38" s="135">
        <f t="shared" si="1"/>
        <v>10.83888888888889</v>
      </c>
      <c r="U38" s="123"/>
      <c r="V38" s="140">
        <v>49.274000000000001</v>
      </c>
      <c r="W38" s="125"/>
      <c r="X38" s="62"/>
      <c r="Y38" s="53"/>
      <c r="Z38" s="31"/>
      <c r="AA38" s="31"/>
      <c r="AB38" s="32"/>
    </row>
    <row r="39" spans="1:28" x14ac:dyDescent="0.3">
      <c r="A39" s="33">
        <v>29</v>
      </c>
      <c r="B39" s="56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8"/>
      <c r="N39" s="45"/>
      <c r="O39" s="126">
        <f t="shared" si="2"/>
        <v>8417.0728235400002</v>
      </c>
      <c r="P39" s="140">
        <v>35.240600000000001</v>
      </c>
      <c r="Q39" s="119">
        <f t="shared" si="0"/>
        <v>9.7890555555555547</v>
      </c>
      <c r="R39" s="129">
        <f t="shared" si="3"/>
        <v>9319.7670180000005</v>
      </c>
      <c r="S39" s="140">
        <v>39.020000000000003</v>
      </c>
      <c r="T39" s="135">
        <f t="shared" si="1"/>
        <v>10.83888888888889</v>
      </c>
      <c r="U39" s="123"/>
      <c r="V39" s="140">
        <v>49.274000000000001</v>
      </c>
      <c r="W39" s="125"/>
      <c r="X39" s="46"/>
      <c r="Y39" s="39"/>
      <c r="Z39" s="65"/>
      <c r="AA39" s="65"/>
      <c r="AB39" s="66"/>
    </row>
    <row r="40" spans="1:28" x14ac:dyDescent="0.3">
      <c r="A40" s="69">
        <v>30</v>
      </c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2"/>
      <c r="N40" s="73"/>
      <c r="O40" s="126">
        <f t="shared" si="2"/>
        <v>8417.0728235400002</v>
      </c>
      <c r="P40" s="140">
        <v>35.240600000000001</v>
      </c>
      <c r="Q40" s="119">
        <f t="shared" si="0"/>
        <v>9.7890555555555547</v>
      </c>
      <c r="R40" s="129">
        <f t="shared" si="3"/>
        <v>9319.7670180000005</v>
      </c>
      <c r="S40" s="140">
        <v>39.020000000000003</v>
      </c>
      <c r="T40" s="135">
        <f t="shared" si="1"/>
        <v>10.83888888888889</v>
      </c>
      <c r="U40" s="123"/>
      <c r="V40" s="140">
        <v>49.274000000000001</v>
      </c>
      <c r="W40" s="125"/>
      <c r="X40" s="74"/>
      <c r="Y40" s="75"/>
      <c r="Z40" s="76"/>
      <c r="AA40" s="76"/>
      <c r="AB40" s="77"/>
    </row>
    <row r="41" spans="1:28" ht="15" thickBot="1" x14ac:dyDescent="0.35">
      <c r="A41" s="78">
        <v>31</v>
      </c>
      <c r="B41" s="79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1"/>
      <c r="N41" s="82"/>
      <c r="O41" s="126">
        <f t="shared" si="2"/>
        <v>8417.0728235400002</v>
      </c>
      <c r="P41" s="140">
        <v>35.240600000000001</v>
      </c>
      <c r="Q41" s="119">
        <f t="shared" si="0"/>
        <v>9.7890555555555547</v>
      </c>
      <c r="R41" s="129">
        <f t="shared" si="3"/>
        <v>9319.7670180000005</v>
      </c>
      <c r="S41" s="140">
        <v>39.020000000000003</v>
      </c>
      <c r="T41" s="135">
        <f t="shared" si="1"/>
        <v>10.83888888888889</v>
      </c>
      <c r="U41" s="123"/>
      <c r="V41" s="140">
        <v>49.274000000000001</v>
      </c>
      <c r="W41" s="125"/>
      <c r="X41" s="83"/>
      <c r="Y41" s="84"/>
      <c r="Z41" s="85"/>
      <c r="AA41" s="85"/>
      <c r="AB41" s="86"/>
    </row>
    <row r="42" spans="1:28" ht="15" customHeight="1" thickBot="1" x14ac:dyDescent="0.35">
      <c r="A42" s="87"/>
      <c r="B42" s="88"/>
      <c r="C42" s="88"/>
      <c r="D42" s="176" t="s">
        <v>57</v>
      </c>
      <c r="E42" s="176"/>
      <c r="F42" s="176"/>
      <c r="G42" s="176"/>
      <c r="H42" s="176"/>
      <c r="I42" s="176"/>
      <c r="J42" s="176"/>
      <c r="K42" s="176"/>
      <c r="L42" s="176"/>
      <c r="M42" s="176"/>
      <c r="N42" s="177"/>
      <c r="O42" s="196">
        <f>SUMPRODUCT(O11:O41,'[1] розрахунок'!D7:D37)/'[1] розрахунок'!D38</f>
        <v>8439.493497247071</v>
      </c>
      <c r="P42" s="192">
        <f>SUMPRODUCT(P11:P41,'[1] розрахунок'!D7:D37)/'[1] розрахунок'!D38</f>
        <v>35.334470875351293</v>
      </c>
      <c r="Q42" s="194">
        <f>SUMPRODUCT(Q11:Q41,'[1] розрахунок'!D7:D37)/'[1] розрахунок'!D38</f>
        <v>9.8151307987086955</v>
      </c>
      <c r="R42" s="196">
        <v>9341</v>
      </c>
      <c r="S42" s="192">
        <f>SUMPRODUCT(S11:S41,'[1] розрахунок'!D7:D37)/'[1] розрахунок'!D38</f>
        <v>39.107931063186342</v>
      </c>
      <c r="T42" s="194">
        <f>SUMPRODUCT(T11:T41,'[1] розрахунок'!D7:D37)/'[1] розрахунок'!D38</f>
        <v>10.86331418421843</v>
      </c>
      <c r="U42" s="207"/>
      <c r="V42" s="208"/>
      <c r="W42" s="208"/>
      <c r="X42" s="208"/>
      <c r="Y42" s="208"/>
      <c r="Z42" s="208"/>
      <c r="AA42" s="208"/>
      <c r="AB42" s="209"/>
    </row>
    <row r="43" spans="1:28" ht="15" thickBot="1" x14ac:dyDescent="0.35">
      <c r="A43" s="89"/>
      <c r="B43" s="90"/>
      <c r="C43" s="90"/>
      <c r="D43" s="90"/>
      <c r="E43" s="90"/>
      <c r="F43" s="90"/>
      <c r="G43" s="90"/>
      <c r="H43" s="198" t="s">
        <v>2</v>
      </c>
      <c r="I43" s="199"/>
      <c r="J43" s="199"/>
      <c r="K43" s="199"/>
      <c r="L43" s="199"/>
      <c r="M43" s="199"/>
      <c r="N43" s="200"/>
      <c r="O43" s="197"/>
      <c r="P43" s="193"/>
      <c r="Q43" s="195"/>
      <c r="R43" s="197"/>
      <c r="S43" s="193"/>
      <c r="T43" s="195"/>
      <c r="U43" s="204"/>
      <c r="V43" s="205"/>
      <c r="W43" s="205"/>
      <c r="X43" s="205"/>
      <c r="Y43" s="205"/>
      <c r="Z43" s="205"/>
      <c r="AA43" s="205"/>
      <c r="AB43" s="206"/>
    </row>
    <row r="44" spans="1:28" x14ac:dyDescent="0.3">
      <c r="A44" s="1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02"/>
      <c r="V44" s="202"/>
      <c r="W44" s="202"/>
      <c r="X44" s="202"/>
      <c r="Y44" s="202"/>
      <c r="Z44" s="202"/>
      <c r="AA44" s="202"/>
      <c r="AB44" s="203"/>
    </row>
    <row r="45" spans="1:28" x14ac:dyDescent="0.3">
      <c r="A45" s="15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91"/>
      <c r="V45" s="91"/>
      <c r="W45" s="91"/>
      <c r="X45" s="91"/>
      <c r="Y45" s="91"/>
      <c r="Z45" s="91"/>
      <c r="AA45" s="91"/>
      <c r="AB45" s="92"/>
    </row>
    <row r="46" spans="1:28" x14ac:dyDescent="0.3">
      <c r="A46" s="15"/>
      <c r="B46" s="201" t="s">
        <v>58</v>
      </c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16"/>
    </row>
    <row r="47" spans="1:28" x14ac:dyDescent="0.3">
      <c r="A47" s="15"/>
      <c r="B47" s="7"/>
      <c r="C47" s="93" t="s">
        <v>3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93" t="s">
        <v>4</v>
      </c>
      <c r="P47" s="7"/>
      <c r="Q47" s="7"/>
      <c r="R47" s="93" t="s">
        <v>5</v>
      </c>
      <c r="S47" s="7"/>
      <c r="T47" s="7"/>
      <c r="U47" s="7"/>
      <c r="V47" s="93" t="s">
        <v>6</v>
      </c>
      <c r="W47" s="7"/>
      <c r="X47" s="7"/>
      <c r="Y47" s="7"/>
      <c r="Z47" s="7"/>
      <c r="AA47" s="7"/>
      <c r="AB47" s="16"/>
    </row>
    <row r="48" spans="1:28" x14ac:dyDescent="0.3">
      <c r="A48" s="15"/>
      <c r="B48" s="201" t="s">
        <v>59</v>
      </c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16"/>
    </row>
    <row r="49" spans="1:28" x14ac:dyDescent="0.3">
      <c r="A49" s="15"/>
      <c r="B49" s="7"/>
      <c r="C49" s="93" t="s">
        <v>22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93" t="s">
        <v>4</v>
      </c>
      <c r="P49" s="7"/>
      <c r="Q49" s="7"/>
      <c r="R49" s="93" t="s">
        <v>5</v>
      </c>
      <c r="S49" s="7"/>
      <c r="T49" s="7"/>
      <c r="U49" s="7"/>
      <c r="V49" s="93" t="s">
        <v>6</v>
      </c>
      <c r="W49" s="7"/>
      <c r="X49" s="7"/>
      <c r="Y49" s="7"/>
      <c r="Z49" s="7"/>
      <c r="AA49" s="7"/>
      <c r="AB49" s="16"/>
    </row>
    <row r="50" spans="1:28" x14ac:dyDescent="0.3">
      <c r="A50" s="15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6"/>
    </row>
    <row r="51" spans="1:28" x14ac:dyDescent="0.3">
      <c r="A51" s="15"/>
      <c r="B51" s="7"/>
      <c r="C51" s="93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93"/>
      <c r="P51" s="7"/>
      <c r="Q51" s="7"/>
      <c r="R51" s="93"/>
      <c r="S51" s="7"/>
      <c r="T51" s="7"/>
      <c r="U51" s="7"/>
      <c r="V51" s="93"/>
      <c r="W51" s="7"/>
      <c r="X51" s="7"/>
      <c r="Y51" s="7"/>
      <c r="Z51" s="7"/>
      <c r="AA51" s="7"/>
      <c r="AB51" s="16"/>
    </row>
    <row r="52" spans="1:28" ht="15" thickBot="1" x14ac:dyDescent="0.35">
      <c r="A52" s="94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6"/>
    </row>
  </sheetData>
  <mergeCells count="48">
    <mergeCell ref="B50:AA50"/>
    <mergeCell ref="L9:L10"/>
    <mergeCell ref="S42:S43"/>
    <mergeCell ref="T42:T43"/>
    <mergeCell ref="O42:O43"/>
    <mergeCell ref="H43:N43"/>
    <mergeCell ref="P42:P43"/>
    <mergeCell ref="Q42:Q43"/>
    <mergeCell ref="R42:R43"/>
    <mergeCell ref="J9:J10"/>
    <mergeCell ref="Z7:Z10"/>
    <mergeCell ref="B46:AA46"/>
    <mergeCell ref="B48:AA48"/>
    <mergeCell ref="U44:AB44"/>
    <mergeCell ref="U43:AB43"/>
    <mergeCell ref="U42:AB42"/>
    <mergeCell ref="AB7:AB10"/>
    <mergeCell ref="I9:I10"/>
    <mergeCell ref="AA7:AA10"/>
    <mergeCell ref="D42:N42"/>
    <mergeCell ref="A7:A10"/>
    <mergeCell ref="U9:W9"/>
    <mergeCell ref="O8:W8"/>
    <mergeCell ref="B9:B10"/>
    <mergeCell ref="C9:C10"/>
    <mergeCell ref="F9:F10"/>
    <mergeCell ref="M9:M10"/>
    <mergeCell ref="E9:E10"/>
    <mergeCell ref="D9:D10"/>
    <mergeCell ref="N7:W7"/>
    <mergeCell ref="O9:Q9"/>
    <mergeCell ref="R9:T9"/>
    <mergeCell ref="B7:M8"/>
    <mergeCell ref="Y7:Y10"/>
    <mergeCell ref="X7:X10"/>
    <mergeCell ref="N8:N10"/>
    <mergeCell ref="K9:K10"/>
    <mergeCell ref="G9:G10"/>
    <mergeCell ref="H9:H10"/>
    <mergeCell ref="Z1:AB1"/>
    <mergeCell ref="X5:Y5"/>
    <mergeCell ref="G3:Y3"/>
    <mergeCell ref="AA5:AB5"/>
    <mergeCell ref="V5:W5"/>
    <mergeCell ref="M4:Q4"/>
    <mergeCell ref="G1:Y1"/>
    <mergeCell ref="G2:Y2"/>
    <mergeCell ref="K5:Q5"/>
  </mergeCells>
  <pageMargins left="0.7" right="0.7" top="0.75" bottom="0.75" header="0.3" footer="0.3"/>
  <pageSetup paperSize="9" scale="5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I7" sqref="I7"/>
    </sheetView>
  </sheetViews>
  <sheetFormatPr defaultRowHeight="14.4" x14ac:dyDescent="0.3"/>
  <cols>
    <col min="1" max="1" width="17" customWidth="1"/>
    <col min="2" max="2" width="15.88671875" customWidth="1"/>
    <col min="3" max="3" width="13.21875" customWidth="1"/>
    <col min="4" max="5" width="11.5546875" customWidth="1"/>
  </cols>
  <sheetData>
    <row r="1" spans="1:8" x14ac:dyDescent="0.3">
      <c r="A1" s="211"/>
      <c r="B1" s="211"/>
      <c r="C1" s="97"/>
      <c r="D1" s="97"/>
      <c r="E1" s="97"/>
      <c r="F1" s="97"/>
      <c r="G1" s="97"/>
      <c r="H1" s="97"/>
    </row>
    <row r="2" spans="1:8" x14ac:dyDescent="0.3">
      <c r="A2" s="98" t="s">
        <v>56</v>
      </c>
      <c r="B2" s="99"/>
      <c r="C2" s="99"/>
      <c r="D2" s="99"/>
      <c r="E2" s="99"/>
      <c r="F2" s="99"/>
      <c r="G2" s="99"/>
      <c r="H2" s="99"/>
    </row>
    <row r="3" spans="1:8" ht="15" thickBot="1" x14ac:dyDescent="0.35">
      <c r="A3" s="97"/>
      <c r="B3" s="97"/>
      <c r="C3" s="97"/>
      <c r="D3" s="97"/>
      <c r="E3" s="97"/>
      <c r="F3" s="97"/>
      <c r="G3" s="97"/>
      <c r="H3" s="97"/>
    </row>
    <row r="4" spans="1:8" ht="40.799999999999997" customHeight="1" thickBot="1" x14ac:dyDescent="0.35">
      <c r="A4" s="217" t="s">
        <v>51</v>
      </c>
      <c r="B4" s="217" t="s">
        <v>52</v>
      </c>
      <c r="C4" s="214" t="s">
        <v>50</v>
      </c>
      <c r="D4" s="215"/>
      <c r="E4" s="216"/>
      <c r="F4" s="97"/>
      <c r="G4" s="97"/>
      <c r="H4" s="97"/>
    </row>
    <row r="5" spans="1:8" ht="28.2" thickBot="1" x14ac:dyDescent="0.35">
      <c r="A5" s="218"/>
      <c r="B5" s="218"/>
      <c r="C5" s="100" t="s">
        <v>47</v>
      </c>
      <c r="D5" s="100" t="s">
        <v>48</v>
      </c>
      <c r="E5" s="100" t="s">
        <v>49</v>
      </c>
      <c r="F5" s="97"/>
      <c r="G5" s="97"/>
      <c r="H5" s="97"/>
    </row>
    <row r="6" spans="1:8" ht="28.2" thickBot="1" x14ac:dyDescent="0.35">
      <c r="A6" s="101" t="s">
        <v>53</v>
      </c>
      <c r="B6" s="102" t="s">
        <v>54</v>
      </c>
      <c r="C6" s="103">
        <f>[1]паспорт!S42</f>
        <v>39.107931063186342</v>
      </c>
      <c r="D6" s="104">
        <f>[1]паспорт!R42</f>
        <v>9340.7689919247023</v>
      </c>
      <c r="E6" s="105">
        <f>[1]паспорт!T42</f>
        <v>10.86331418421843</v>
      </c>
      <c r="F6" s="97"/>
      <c r="G6" s="97"/>
      <c r="H6" s="97"/>
    </row>
    <row r="7" spans="1:8" ht="42" customHeight="1" thickBot="1" x14ac:dyDescent="0.35">
      <c r="A7" s="212" t="s">
        <v>55</v>
      </c>
      <c r="B7" s="213"/>
      <c r="C7" s="106">
        <f>[1]паспорт!S42</f>
        <v>39.107931063186342</v>
      </c>
      <c r="D7" s="107">
        <f>[1]паспорт!R42</f>
        <v>9340.7689919247023</v>
      </c>
      <c r="E7" s="108">
        <f>[1]паспорт!T42</f>
        <v>10.86331418421843</v>
      </c>
      <c r="F7" s="97"/>
      <c r="G7" s="97"/>
      <c r="H7" s="97"/>
    </row>
    <row r="11" spans="1:8" x14ac:dyDescent="0.3">
      <c r="A11" s="109"/>
      <c r="B11" s="97"/>
      <c r="C11" s="97"/>
      <c r="D11" s="97"/>
      <c r="E11" s="97"/>
      <c r="F11" s="97"/>
      <c r="G11" s="97"/>
      <c r="H11" s="97"/>
    </row>
    <row r="12" spans="1:8" x14ac:dyDescent="0.3">
      <c r="A12" s="15"/>
      <c r="B12" s="7"/>
      <c r="C12" s="7"/>
      <c r="D12" s="7"/>
      <c r="E12" s="7"/>
      <c r="F12" s="7"/>
      <c r="G12" s="7"/>
      <c r="H12" s="7"/>
    </row>
    <row r="13" spans="1:8" ht="15" thickBot="1" x14ac:dyDescent="0.35">
      <c r="A13" s="219" t="s">
        <v>60</v>
      </c>
      <c r="B13" s="220"/>
      <c r="C13" s="220"/>
      <c r="D13" s="220"/>
      <c r="E13" s="220"/>
      <c r="F13" s="220"/>
      <c r="G13" s="220"/>
      <c r="H13" s="220"/>
    </row>
    <row r="14" spans="1:8" x14ac:dyDescent="0.3">
      <c r="A14" s="110" t="s">
        <v>3</v>
      </c>
      <c r="B14" s="111"/>
      <c r="C14" s="111"/>
      <c r="D14" s="112"/>
      <c r="E14" s="113" t="s">
        <v>4</v>
      </c>
      <c r="F14" s="112" t="s">
        <v>5</v>
      </c>
      <c r="G14" s="112"/>
      <c r="H14" s="114" t="s">
        <v>6</v>
      </c>
    </row>
    <row r="15" spans="1:8" ht="15" thickBot="1" x14ac:dyDescent="0.35">
      <c r="A15" s="221" t="s">
        <v>61</v>
      </c>
      <c r="B15" s="222"/>
      <c r="C15" s="222"/>
      <c r="D15" s="222"/>
      <c r="E15" s="222"/>
      <c r="F15" s="222"/>
      <c r="G15" s="222"/>
      <c r="H15" s="222"/>
    </row>
    <row r="16" spans="1:8" x14ac:dyDescent="0.3">
      <c r="A16" s="110" t="s">
        <v>22</v>
      </c>
      <c r="B16" s="111"/>
      <c r="C16" s="111"/>
      <c r="D16" s="112"/>
      <c r="E16" s="113" t="s">
        <v>4</v>
      </c>
      <c r="F16" s="114" t="s">
        <v>5</v>
      </c>
      <c r="G16" s="115"/>
      <c r="H16" s="116" t="s">
        <v>6</v>
      </c>
    </row>
    <row r="17" spans="1:8" x14ac:dyDescent="0.3">
      <c r="A17" s="15"/>
      <c r="B17" s="210"/>
      <c r="C17" s="210"/>
      <c r="D17" s="210"/>
      <c r="E17" s="210"/>
      <c r="F17" s="210"/>
      <c r="G17" s="210"/>
      <c r="H17" s="210"/>
    </row>
    <row r="18" spans="1:8" x14ac:dyDescent="0.3">
      <c r="A18" s="15"/>
      <c r="B18" s="7"/>
      <c r="C18" s="93"/>
      <c r="D18" s="7"/>
      <c r="E18" s="7"/>
      <c r="F18" s="7"/>
      <c r="G18" s="7"/>
      <c r="H18" s="7"/>
    </row>
  </sheetData>
  <mergeCells count="8">
    <mergeCell ref="B17:H17"/>
    <mergeCell ref="A1:B1"/>
    <mergeCell ref="A7:B7"/>
    <mergeCell ref="C4:E4"/>
    <mergeCell ref="B4:B5"/>
    <mergeCell ref="A4:A5"/>
    <mergeCell ref="A13:H13"/>
    <mergeCell ref="A15:H15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паспорт</vt:lpstr>
      <vt:lpstr>додаток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Корж Любовь Николаевна</dc:creator>
  <cp:lastModifiedBy>Корж Любовь Николаевна</cp:lastModifiedBy>
  <cp:lastPrinted>2017-03-01T12:35:29Z</cp:lastPrinted>
  <dcterms:created xsi:type="dcterms:W3CDTF">2017-03-01T12:19:15Z</dcterms:created>
  <dcterms:modified xsi:type="dcterms:W3CDTF">2017-04-03T07:44:53Z</dcterms:modified>
</cp:coreProperties>
</file>