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5" windowWidth="19320" windowHeight="11340" tabRatio="472" activeTab="1"/>
  </bookViews>
  <sheets>
    <sheet name="паспорт" sheetId="1" r:id="rId1"/>
    <sheet name="додаток" sheetId="2" r:id="rId2"/>
    <sheet name="variablesList" sheetId="3" state="veryHidden" r:id="rId3"/>
  </sheets>
  <definedNames>
    <definedName name="_xlnm.Print_Area" localSheetId="0">'паспорт'!$A$1:$AB$54</definedName>
  </definedNames>
  <calcPr fullCalcOnLoad="1"/>
</workbook>
</file>

<file path=xl/sharedStrings.xml><?xml version="1.0" encoding="utf-8"?>
<sst xmlns="http://schemas.openxmlformats.org/spreadsheetml/2006/main" count="160" uniqueCount="108">
  <si>
    <t>Число місяця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</si>
  <si>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</si>
  <si>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</si>
  <si>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</si>
  <si>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</si>
  <si>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</si>
  <si>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</si>
  <si>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</si>
  <si>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</si>
  <si>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</si>
  <si>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</si>
  <si>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</si>
  <si>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</si>
  <si>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</si>
  <si>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</si>
  <si>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</si>
  <si>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</si>
  <si>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</si>
  <si>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</si>
  <si>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</si>
  <si>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</si>
  <si>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</si>
  <si>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</si>
  <si>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</si>
  <si>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</si>
  <si>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</si>
  <si>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</si>
  <si>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</si>
  <si>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</si>
  <si>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</si>
  <si>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ГРС Вороновиця</t>
  </si>
  <si>
    <t>ГРС Побережне</t>
  </si>
  <si>
    <t>ГРС Іллінці</t>
  </si>
  <si>
    <t>ГРС Оратів</t>
  </si>
  <si>
    <t>ГРС Осична</t>
  </si>
  <si>
    <t>ГРС Росоша</t>
  </si>
  <si>
    <t>ГРС Погребище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</si>
  <si>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</si>
  <si>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</si>
  <si>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</si>
  <si>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indexed="8"/>
        <rFont val="Calibri"/>
        <family val="2"/>
      </rPr>
      <t>°</t>
    </r>
    <r>
      <rPr>
        <b/>
        <sz val="9.9"/>
        <color indexed="8"/>
        <rFont val="Times New Roman"/>
        <family val="1"/>
      </rPr>
      <t>С</t>
    </r>
  </si>
  <si>
    <t>ГРС Тягун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</si>
  <si>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</si>
  <si>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</si>
  <si>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</si>
  <si>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</si>
  <si>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</si>
  <si>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</si>
  <si>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</si>
  <si>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 xml:space="preserve"> ккал/м</t>
    </r>
    <r>
      <rPr>
        <b/>
        <sz val="11"/>
        <color indexed="8"/>
        <rFont val="Calibri"/>
        <family val="2"/>
      </rPr>
      <t>³</t>
    </r>
  </si>
  <si>
    <r>
      <t xml:space="preserve"> МДж/м</t>
    </r>
    <r>
      <rPr>
        <b/>
        <sz val="11"/>
        <color indexed="8"/>
        <rFont val="Calibri"/>
        <family val="2"/>
      </rPr>
      <t>³</t>
    </r>
  </si>
  <si>
    <r>
      <t>кВт⋅год/м</t>
    </r>
    <r>
      <rPr>
        <b/>
        <sz val="11"/>
        <color indexed="8"/>
        <rFont val="Calibri"/>
        <family val="2"/>
      </rPr>
      <t>³</t>
    </r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</si>
  <si>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,при 20 </t>
    </r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Times New Roman"/>
        <family val="1"/>
      </rPr>
      <t>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</si>
  <si>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 xml:space="preserve">Компонентний склад, мол. % </t>
  </si>
  <si>
    <r>
      <t>Вміст сірководню, 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</si>
  <si>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меркаптанової сірки, 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</si>
  <si>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механічних домішок, г/м</t>
    </r>
    <r>
      <rPr>
        <b/>
        <vertAlign val="superscript"/>
        <sz val="11"/>
        <color indexed="8"/>
        <rFont val="Times New Roman"/>
        <family val="1"/>
      </rPr>
      <t>3</t>
    </r>
  </si>
  <si>
    <t>ПАСПОРТ ФІЗИКО-ХІМІЧНИХ ПОКАЗНИКІВ ПРИРОДНОГО ГАЗУ  № 614</t>
  </si>
  <si>
    <t>Філія "УМГ "ХАРКІВТРАНСГАЗ"</t>
  </si>
  <si>
    <t>переданого Криворізьким  ЛВУМГ  та прийнятого  ПАТ "Криворіжгаз", ПАТ "Дніпропетровськгаз"ТОВ"ІНТЕРПАЙП НІКОТЬЮБ"</t>
  </si>
  <si>
    <t>Криворізьке ЛВУМГ</t>
  </si>
  <si>
    <t>Маршрут № 614</t>
  </si>
  <si>
    <t>Свідоцтво № ПЄ 0048/2013  чинне до  16.05.2018р.</t>
  </si>
  <si>
    <t xml:space="preserve">по газопроводу ШДО, ШДКРІ </t>
  </si>
  <si>
    <r>
      <t xml:space="preserve">Температура точки роси за вологою (Р = 3.92 МПа), </t>
    </r>
    <r>
      <rPr>
        <b/>
        <sz val="11"/>
        <rFont val="Calibri"/>
        <family val="2"/>
      </rPr>
      <t>°</t>
    </r>
    <r>
      <rPr>
        <b/>
        <sz val="11"/>
        <rFont val="Times New Roman"/>
        <family val="1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</si>
  <si>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</rPr>
      <t>°</t>
    </r>
    <r>
      <rPr>
        <b/>
        <sz val="11"/>
        <rFont val="Times New Roman"/>
        <family val="1"/>
      </rPr>
      <t>С</t>
    </r>
  </si>
  <si>
    <t>&lt;0,0001</t>
  </si>
  <si>
    <t>відсутні</t>
  </si>
  <si>
    <t>Дніпропетровська область</t>
  </si>
  <si>
    <t>Середньозважене значення вищої теплоти згоряння по маршруту № 614</t>
  </si>
  <si>
    <t xml:space="preserve">Начальник Криворізького  ЛВУМГ                                      </t>
  </si>
  <si>
    <t xml:space="preserve">Завідувач лабораторії                                                                                                                                                                              </t>
  </si>
  <si>
    <t xml:space="preserve">       </t>
  </si>
  <si>
    <t>Степанова О.Г.</t>
  </si>
  <si>
    <t>Охримчук А.О</t>
  </si>
  <si>
    <t xml:space="preserve">Начальник   Криворізького ЛВУМГ                                                                                                                                                Охримчук  А.О.                                                                </t>
  </si>
  <si>
    <t xml:space="preserve">Завідувач лабораторії                                                                                                                                                                          Степанова  О.Г.                                                                                                     </t>
  </si>
  <si>
    <t>ГРС с.Лошкарівка</t>
  </si>
  <si>
    <t>Додаток до Паспорту фізико-хімічних показників природного газу  № 614</t>
  </si>
  <si>
    <t>Рівень одоризації відповідає чинним нормативним документам</t>
  </si>
  <si>
    <t>ГРС 1 м.Кривий Ріг</t>
  </si>
  <si>
    <t>ГРС 1 А м.Кривий Ріг</t>
  </si>
  <si>
    <t>ГРС 2 м.Кривий Ріг</t>
  </si>
  <si>
    <t>ГРС с.Широке</t>
  </si>
  <si>
    <t>ГРС  Зеленодольськ</t>
  </si>
  <si>
    <t>ТОВ "ІНТЕРПАЙП НІКОТЬЮБ"</t>
  </si>
  <si>
    <t>Начальник служби ГВ та М                                                                                                                                                               Байда Ю.А.</t>
  </si>
  <si>
    <t xml:space="preserve">Начальник  служби ГВ та М               </t>
  </si>
  <si>
    <t>Байда Ю.А.</t>
  </si>
  <si>
    <t>&lt;0,0002</t>
  </si>
  <si>
    <t>ГРС Червоноармійське Солонянський р-н</t>
  </si>
  <si>
    <t>ГРС смт. Софіївка</t>
  </si>
  <si>
    <t>ГРСс. Олександрівка</t>
  </si>
  <si>
    <t>ГРС с. Лозоватка</t>
  </si>
  <si>
    <t>ГРСс.Гуляй Поле</t>
  </si>
  <si>
    <t>ГРС с.Дмитрово к-п Апостолово Червона Зірка</t>
  </si>
  <si>
    <t>ГРС с.Дмитрівка Нікопольський р-н</t>
  </si>
  <si>
    <t>ГРС с.Олексанодропіль</t>
  </si>
  <si>
    <t>ГРС м.Орджонікідзе</t>
  </si>
  <si>
    <t>ГРС 2  Нікополь</t>
  </si>
  <si>
    <t>ГРС с.Новоюлівка</t>
  </si>
  <si>
    <t>ГРСс. Сергіївка</t>
  </si>
  <si>
    <t>ГРС м.Нікополь</t>
  </si>
  <si>
    <t>ГРС м.Марганець</t>
  </si>
  <si>
    <t>ГРС  м.Апостолове</t>
  </si>
  <si>
    <t>ГРС с.Кам'яне Поле</t>
  </si>
  <si>
    <t>КПВС</t>
  </si>
  <si>
    <t>ГРС с.Кірове к-п Котовського Нікопоь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</si>
</sst>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"/>
    <numFmt numFmtId="174" formatCode="0.0"/>
    <numFmt numFmtId="175" formatCode="dd/mm/yyyy\ \р/"/>
    <numFmt numFmtId="176" formatCode="#,##0.000"/>
    <numFmt numFmtId="177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9.9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17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173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72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/>
    </xf>
    <xf numFmtId="173" fontId="60" fillId="33" borderId="0" xfId="0" applyNumberFormat="1" applyFont="1" applyFill="1" applyAlignment="1">
      <alignment/>
    </xf>
    <xf numFmtId="2" fontId="60" fillId="33" borderId="0" xfId="0" applyNumberFormat="1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 locked="0"/>
    </xf>
    <xf numFmtId="172" fontId="59" fillId="33" borderId="10" xfId="0" applyNumberFormat="1" applyFont="1" applyFill="1" applyBorder="1" applyAlignment="1">
      <alignment horizontal="center"/>
    </xf>
    <xf numFmtId="172" fontId="59" fillId="33" borderId="11" xfId="0" applyNumberFormat="1" applyFont="1" applyFill="1" applyBorder="1" applyAlignment="1">
      <alignment horizontal="center"/>
    </xf>
    <xf numFmtId="0" fontId="59" fillId="33" borderId="11" xfId="0" applyFont="1" applyFill="1" applyBorder="1" applyAlignment="1" applyProtection="1">
      <alignment horizontal="center" vertical="center" wrapText="1"/>
      <protection locked="0"/>
    </xf>
    <xf numFmtId="172" fontId="59" fillId="33" borderId="12" xfId="0" applyNumberFormat="1" applyFont="1" applyFill="1" applyBorder="1" applyAlignment="1">
      <alignment horizontal="center"/>
    </xf>
    <xf numFmtId="2" fontId="59" fillId="33" borderId="12" xfId="0" applyNumberFormat="1" applyFont="1" applyFill="1" applyBorder="1" applyAlignment="1">
      <alignment horizontal="center"/>
    </xf>
    <xf numFmtId="0" fontId="59" fillId="33" borderId="12" xfId="0" applyFont="1" applyFill="1" applyBorder="1" applyAlignment="1" applyProtection="1">
      <alignment horizontal="center" vertical="center" wrapText="1"/>
      <protection locked="0"/>
    </xf>
    <xf numFmtId="0" fontId="59" fillId="33" borderId="13" xfId="0" applyFont="1" applyFill="1" applyBorder="1" applyAlignment="1" applyProtection="1">
      <alignment horizontal="center" vertical="center" wrapText="1"/>
      <protection locked="0"/>
    </xf>
    <xf numFmtId="172" fontId="59" fillId="33" borderId="14" xfId="0" applyNumberFormat="1" applyFont="1" applyFill="1" applyBorder="1" applyAlignment="1">
      <alignment horizontal="center"/>
    </xf>
    <xf numFmtId="172" fontId="59" fillId="33" borderId="15" xfId="0" applyNumberFormat="1" applyFont="1" applyFill="1" applyBorder="1" applyAlignment="1">
      <alignment horizontal="center"/>
    </xf>
    <xf numFmtId="172" fontId="59" fillId="33" borderId="16" xfId="0" applyNumberFormat="1" applyFont="1" applyFill="1" applyBorder="1" applyAlignment="1">
      <alignment horizontal="center"/>
    </xf>
    <xf numFmtId="4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59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59" fillId="33" borderId="19" xfId="0" applyNumberFormat="1" applyFont="1" applyFill="1" applyBorder="1" applyAlignment="1" applyProtection="1">
      <alignment horizontal="center" vertical="center" wrapText="1"/>
      <protection locked="0"/>
    </xf>
    <xf numFmtId="172" fontId="59" fillId="33" borderId="20" xfId="0" applyNumberFormat="1" applyFont="1" applyFill="1" applyBorder="1" applyAlignment="1">
      <alignment horizontal="center"/>
    </xf>
    <xf numFmtId="0" fontId="61" fillId="33" borderId="21" xfId="0" applyFont="1" applyFill="1" applyBorder="1" applyAlignment="1" applyProtection="1">
      <alignment horizontal="center" vertical="center" wrapText="1"/>
      <protection locked="0"/>
    </xf>
    <xf numFmtId="0" fontId="61" fillId="33" borderId="22" xfId="0" applyFont="1" applyFill="1" applyBorder="1" applyAlignment="1" applyProtection="1">
      <alignment horizontal="center" vertical="center" wrapText="1"/>
      <protection locked="0"/>
    </xf>
    <xf numFmtId="0" fontId="61" fillId="33" borderId="23" xfId="0" applyFont="1" applyFill="1" applyBorder="1" applyAlignment="1" applyProtection="1">
      <alignment horizontal="center" vertical="center" wrapText="1"/>
      <protection locked="0"/>
    </xf>
    <xf numFmtId="0" fontId="61" fillId="33" borderId="24" xfId="0" applyFont="1" applyFill="1" applyBorder="1" applyAlignment="1" applyProtection="1">
      <alignment horizontal="center" vertical="center" wrapText="1"/>
      <protection locked="0"/>
    </xf>
    <xf numFmtId="0" fontId="61" fillId="33" borderId="25" xfId="0" applyFont="1" applyFill="1" applyBorder="1" applyAlignment="1" applyProtection="1">
      <alignment horizontal="center" vertical="center" wrapText="1"/>
      <protection locked="0"/>
    </xf>
    <xf numFmtId="0" fontId="59" fillId="33" borderId="17" xfId="0" applyFont="1" applyFill="1" applyBorder="1" applyAlignment="1" applyProtection="1">
      <alignment horizontal="center" vertical="center" wrapText="1"/>
      <protection locked="0"/>
    </xf>
    <xf numFmtId="172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4" xfId="0" applyNumberFormat="1" applyFont="1" applyFill="1" applyBorder="1" applyAlignment="1" applyProtection="1">
      <alignment horizontal="center" vertical="center" wrapText="1"/>
      <protection locked="0"/>
    </xf>
    <xf numFmtId="174" fontId="59" fillId="33" borderId="27" xfId="0" applyNumberFormat="1" applyFont="1" applyFill="1" applyBorder="1" applyAlignment="1">
      <alignment horizontal="center"/>
    </xf>
    <xf numFmtId="174" fontId="59" fillId="33" borderId="28" xfId="0" applyNumberFormat="1" applyFont="1" applyFill="1" applyBorder="1" applyAlignment="1">
      <alignment horizontal="center"/>
    </xf>
    <xf numFmtId="174" fontId="61" fillId="33" borderId="29" xfId="0" applyNumberFormat="1" applyFont="1" applyFill="1" applyBorder="1" applyAlignment="1">
      <alignment horizontal="center"/>
    </xf>
    <xf numFmtId="174" fontId="59" fillId="33" borderId="20" xfId="0" applyNumberFormat="1" applyFont="1" applyFill="1" applyBorder="1" applyAlignment="1">
      <alignment horizontal="center"/>
    </xf>
    <xf numFmtId="0" fontId="61" fillId="33" borderId="30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1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2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4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5" xfId="0" applyFont="1" applyFill="1" applyBorder="1" applyAlignment="1" applyProtection="1">
      <alignment horizontal="center" vertical="center" textRotation="90" wrapText="1"/>
      <protection locked="0"/>
    </xf>
    <xf numFmtId="0" fontId="61" fillId="33" borderId="36" xfId="0" applyFont="1" applyFill="1" applyBorder="1" applyAlignment="1" applyProtection="1">
      <alignment horizontal="center" vertical="center" textRotation="90" wrapText="1"/>
      <protection locked="0"/>
    </xf>
    <xf numFmtId="2" fontId="59" fillId="33" borderId="29" xfId="0" applyNumberFormat="1" applyFont="1" applyFill="1" applyBorder="1" applyAlignment="1">
      <alignment horizontal="center"/>
    </xf>
    <xf numFmtId="2" fontId="59" fillId="33" borderId="20" xfId="0" applyNumberFormat="1" applyFont="1" applyFill="1" applyBorder="1" applyAlignment="1">
      <alignment horizontal="center"/>
    </xf>
    <xf numFmtId="3" fontId="59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59" fillId="33" borderId="22" xfId="0" applyNumberFormat="1" applyFont="1" applyFill="1" applyBorder="1" applyAlignment="1" applyProtection="1">
      <alignment horizontal="center"/>
      <protection locked="0"/>
    </xf>
    <xf numFmtId="3" fontId="59" fillId="33" borderId="2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" fillId="0" borderId="38" xfId="0" applyFont="1" applyBorder="1" applyAlignment="1">
      <alignment/>
    </xf>
    <xf numFmtId="0" fontId="63" fillId="0" borderId="0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59" fillId="33" borderId="40" xfId="0" applyFont="1" applyFill="1" applyBorder="1" applyAlignment="1" applyProtection="1">
      <alignment horizontal="center" vertical="center" wrapText="1"/>
      <protection locked="0"/>
    </xf>
    <xf numFmtId="0" fontId="59" fillId="33" borderId="19" xfId="0" applyFont="1" applyFill="1" applyBorder="1" applyAlignment="1" applyProtection="1">
      <alignment horizontal="center" vertical="center" wrapText="1"/>
      <protection locked="0"/>
    </xf>
    <xf numFmtId="0" fontId="59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61" fillId="33" borderId="0" xfId="0" applyFont="1" applyFill="1" applyBorder="1" applyAlignment="1" applyProtection="1">
      <alignment horizontal="right" vertical="center" wrapText="1"/>
      <protection locked="0"/>
    </xf>
    <xf numFmtId="0" fontId="61" fillId="33" borderId="39" xfId="0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172" fontId="59" fillId="33" borderId="22" xfId="0" applyNumberFormat="1" applyFont="1" applyFill="1" applyBorder="1" applyAlignment="1">
      <alignment horizontal="center"/>
    </xf>
    <xf numFmtId="172" fontId="59" fillId="33" borderId="23" xfId="0" applyNumberFormat="1" applyFont="1" applyFill="1" applyBorder="1" applyAlignment="1">
      <alignment horizontal="center"/>
    </xf>
    <xf numFmtId="174" fontId="59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61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61" fillId="33" borderId="13" xfId="0" applyNumberFormat="1" applyFont="1" applyFill="1" applyBorder="1" applyAlignment="1" applyProtection="1">
      <alignment horizontal="center" vertical="center" wrapText="1"/>
      <protection locked="0"/>
    </xf>
    <xf numFmtId="174" fontId="5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59" fillId="0" borderId="44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0" fontId="7" fillId="33" borderId="0" xfId="0" applyFont="1" applyFill="1" applyBorder="1" applyAlignment="1" applyProtection="1">
      <alignment vertical="center"/>
      <protection locked="0"/>
    </xf>
    <xf numFmtId="175" fontId="63" fillId="0" borderId="0" xfId="0" applyNumberFormat="1" applyFont="1" applyBorder="1" applyAlignment="1" applyProtection="1">
      <alignment horizontal="center"/>
      <protection/>
    </xf>
    <xf numFmtId="175" fontId="63" fillId="0" borderId="39" xfId="0" applyNumberFormat="1" applyFont="1" applyBorder="1" applyAlignment="1" applyProtection="1">
      <alignment horizontal="center"/>
      <protection/>
    </xf>
    <xf numFmtId="0" fontId="66" fillId="0" borderId="45" xfId="0" applyFont="1" applyBorder="1" applyAlignment="1" applyProtection="1">
      <alignment/>
      <protection locked="0"/>
    </xf>
    <xf numFmtId="0" fontId="67" fillId="0" borderId="45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9" fillId="0" borderId="39" xfId="0" applyFont="1" applyBorder="1" applyAlignment="1" applyProtection="1">
      <alignment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horizontal="center"/>
      <protection locked="0"/>
    </xf>
    <xf numFmtId="172" fontId="7" fillId="0" borderId="46" xfId="0" applyNumberFormat="1" applyFont="1" applyBorder="1" applyAlignment="1">
      <alignment horizontal="center" vertical="center" wrapText="1"/>
    </xf>
    <xf numFmtId="172" fontId="7" fillId="0" borderId="47" xfId="0" applyNumberFormat="1" applyFont="1" applyBorder="1" applyAlignment="1">
      <alignment horizontal="center" vertical="center" wrapText="1"/>
    </xf>
    <xf numFmtId="172" fontId="59" fillId="0" borderId="47" xfId="0" applyNumberFormat="1" applyFont="1" applyBorder="1" applyAlignment="1" applyProtection="1">
      <alignment horizontal="center" vertical="center" wrapText="1"/>
      <protection locked="0"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21" xfId="0" applyNumberFormat="1" applyFont="1" applyFill="1" applyBorder="1" applyAlignment="1">
      <alignment horizontal="center" vertical="center" wrapText="1"/>
    </xf>
    <xf numFmtId="3" fontId="59" fillId="33" borderId="21" xfId="0" applyNumberFormat="1" applyFont="1" applyFill="1" applyBorder="1" applyAlignment="1" applyProtection="1">
      <alignment horizontal="center" vertical="center"/>
      <protection locked="0"/>
    </xf>
    <xf numFmtId="2" fontId="7" fillId="33" borderId="47" xfId="0" applyNumberFormat="1" applyFont="1" applyFill="1" applyBorder="1" applyAlignment="1">
      <alignment horizontal="center" vertical="center" wrapText="1"/>
    </xf>
    <xf numFmtId="4" fontId="59" fillId="0" borderId="49" xfId="0" applyNumberFormat="1" applyFont="1" applyBorder="1" applyAlignment="1" applyProtection="1">
      <alignment horizontal="center" vertical="center" wrapText="1"/>
      <protection locked="0"/>
    </xf>
    <xf numFmtId="2" fontId="59" fillId="0" borderId="49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2" fontId="7" fillId="33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/>
    </xf>
    <xf numFmtId="172" fontId="7" fillId="0" borderId="51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59" fillId="0" borderId="10" xfId="0" applyNumberFormat="1" applyFont="1" applyBorder="1" applyAlignment="1" applyProtection="1">
      <alignment horizontal="center" vertical="center" wrapText="1"/>
      <protection locked="0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22" xfId="0" applyNumberFormat="1" applyFont="1" applyFill="1" applyBorder="1" applyAlignment="1">
      <alignment horizontal="center" vertical="center" wrapText="1"/>
    </xf>
    <xf numFmtId="3" fontId="59" fillId="33" borderId="22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>
      <alignment horizontal="center" vertical="center" wrapText="1"/>
    </xf>
    <xf numFmtId="4" fontId="59" fillId="0" borderId="17" xfId="0" applyNumberFormat="1" applyFont="1" applyBorder="1" applyAlignment="1" applyProtection="1">
      <alignment horizontal="center" vertical="center" wrapText="1"/>
      <protection locked="0"/>
    </xf>
    <xf numFmtId="2" fontId="59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2" fontId="7" fillId="33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74" fontId="7" fillId="0" borderId="27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vertical="center"/>
    </xf>
    <xf numFmtId="172" fontId="7" fillId="33" borderId="51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172" fontId="7" fillId="33" borderId="22" xfId="0" applyNumberFormat="1" applyFont="1" applyFill="1" applyBorder="1" applyAlignment="1">
      <alignment horizontal="center" vertical="center" wrapText="1"/>
    </xf>
    <xf numFmtId="2" fontId="59" fillId="33" borderId="17" xfId="0" applyNumberFormat="1" applyFont="1" applyFill="1" applyBorder="1" applyAlignment="1" applyProtection="1">
      <alignment horizontal="center" vertical="center" wrapText="1"/>
      <protection locked="0"/>
    </xf>
    <xf numFmtId="174" fontId="7" fillId="0" borderId="13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 wrapText="1"/>
      <protection locked="0"/>
    </xf>
    <xf numFmtId="174" fontId="7" fillId="0" borderId="2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2" fontId="59" fillId="33" borderId="51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172" fontId="59" fillId="33" borderId="16" xfId="0" applyNumberFormat="1" applyFont="1" applyFill="1" applyBorder="1" applyAlignment="1">
      <alignment horizontal="center" vertical="center"/>
    </xf>
    <xf numFmtId="172" fontId="59" fillId="33" borderId="25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59" fillId="33" borderId="51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172" fontId="59" fillId="33" borderId="52" xfId="0" applyNumberFormat="1" applyFont="1" applyFill="1" applyBorder="1" applyAlignment="1">
      <alignment horizontal="center"/>
    </xf>
    <xf numFmtId="172" fontId="59" fillId="33" borderId="53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172" fontId="59" fillId="33" borderId="54" xfId="0" applyNumberFormat="1" applyFont="1" applyFill="1" applyBorder="1" applyAlignment="1">
      <alignment horizontal="center"/>
    </xf>
    <xf numFmtId="172" fontId="59" fillId="33" borderId="13" xfId="0" applyNumberFormat="1" applyFont="1" applyFill="1" applyBorder="1" applyAlignment="1">
      <alignment horizontal="center"/>
    </xf>
    <xf numFmtId="172" fontId="59" fillId="33" borderId="26" xfId="0" applyNumberFormat="1" applyFont="1" applyFill="1" applyBorder="1" applyAlignment="1">
      <alignment horizontal="center"/>
    </xf>
    <xf numFmtId="172" fontId="59" fillId="33" borderId="25" xfId="0" applyNumberFormat="1" applyFont="1" applyFill="1" applyBorder="1" applyAlignment="1">
      <alignment horizontal="center"/>
    </xf>
    <xf numFmtId="3" fontId="59" fillId="33" borderId="25" xfId="0" applyNumberFormat="1" applyFont="1" applyFill="1" applyBorder="1" applyAlignment="1" applyProtection="1">
      <alignment horizontal="center"/>
      <protection locked="0"/>
    </xf>
    <xf numFmtId="2" fontId="7" fillId="33" borderId="29" xfId="0" applyNumberFormat="1" applyFont="1" applyFill="1" applyBorder="1" applyAlignment="1">
      <alignment horizontal="center"/>
    </xf>
    <xf numFmtId="3" fontId="59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9" fillId="0" borderId="0" xfId="0" applyFont="1" applyBorder="1" applyAlignment="1" applyProtection="1">
      <alignment/>
      <protection locked="0"/>
    </xf>
    <xf numFmtId="0" fontId="7" fillId="0" borderId="44" xfId="0" applyFont="1" applyBorder="1" applyAlignment="1">
      <alignment/>
    </xf>
    <xf numFmtId="0" fontId="59" fillId="0" borderId="44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4" fontId="13" fillId="34" borderId="55" xfId="0" applyNumberFormat="1" applyFont="1" applyFill="1" applyBorder="1" applyAlignment="1">
      <alignment horizontal="center" vertical="center" wrapText="1"/>
    </xf>
    <xf numFmtId="4" fontId="13" fillId="34" borderId="45" xfId="0" applyNumberFormat="1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left" vertical="center" wrapText="1"/>
    </xf>
    <xf numFmtId="4" fontId="13" fillId="0" borderId="55" xfId="0" applyNumberFormat="1" applyFont="1" applyBorder="1" applyAlignment="1">
      <alignment horizontal="center" vertical="center" wrapText="1"/>
    </xf>
    <xf numFmtId="3" fontId="13" fillId="0" borderId="45" xfId="0" applyNumberFormat="1" applyFont="1" applyBorder="1" applyAlignment="1">
      <alignment horizontal="center" vertical="center"/>
    </xf>
    <xf numFmtId="4" fontId="13" fillId="0" borderId="55" xfId="0" applyNumberFormat="1" applyFont="1" applyBorder="1" applyAlignment="1">
      <alignment horizontal="center" vertical="center"/>
    </xf>
    <xf numFmtId="0" fontId="13" fillId="33" borderId="57" xfId="0" applyFont="1" applyFill="1" applyBorder="1" applyAlignment="1">
      <alignment horizontal="left" vertical="center" wrapText="1"/>
    </xf>
    <xf numFmtId="4" fontId="13" fillId="0" borderId="56" xfId="0" applyNumberFormat="1" applyFont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 wrapText="1"/>
    </xf>
    <xf numFmtId="4" fontId="13" fillId="3" borderId="55" xfId="0" applyNumberFormat="1" applyFont="1" applyFill="1" applyBorder="1" applyAlignment="1">
      <alignment horizontal="center" vertical="center"/>
    </xf>
    <xf numFmtId="3" fontId="13" fillId="3" borderId="55" xfId="0" applyNumberFormat="1" applyFont="1" applyFill="1" applyBorder="1" applyAlignment="1">
      <alignment horizontal="center" vertical="center"/>
    </xf>
    <xf numFmtId="3" fontId="59" fillId="33" borderId="24" xfId="0" applyNumberFormat="1" applyFont="1" applyFill="1" applyBorder="1" applyAlignment="1" applyProtection="1">
      <alignment horizontal="center"/>
      <protection locked="0"/>
    </xf>
    <xf numFmtId="3" fontId="59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28" xfId="0" applyNumberFormat="1" applyFont="1" applyFill="1" applyBorder="1" applyAlignment="1">
      <alignment horizontal="center"/>
    </xf>
    <xf numFmtId="4" fontId="59" fillId="33" borderId="40" xfId="0" applyNumberFormat="1" applyFont="1" applyFill="1" applyBorder="1" applyAlignment="1" applyProtection="1">
      <alignment horizontal="center" vertical="center" wrapText="1"/>
      <protection locked="0"/>
    </xf>
    <xf numFmtId="2" fontId="59" fillId="33" borderId="11" xfId="0" applyNumberFormat="1" applyFont="1" applyFill="1" applyBorder="1" applyAlignment="1">
      <alignment horizontal="center"/>
    </xf>
    <xf numFmtId="2" fontId="59" fillId="33" borderId="40" xfId="0" applyNumberFormat="1" applyFont="1" applyFill="1" applyBorder="1" applyAlignment="1" applyProtection="1">
      <alignment horizontal="center" vertical="center" wrapText="1"/>
      <protection locked="0"/>
    </xf>
    <xf numFmtId="174" fontId="59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59" fillId="33" borderId="28" xfId="0" applyNumberFormat="1" applyFont="1" applyFill="1" applyBorder="1" applyAlignment="1">
      <alignment horizontal="center"/>
    </xf>
    <xf numFmtId="172" fontId="59" fillId="33" borderId="24" xfId="0" applyNumberFormat="1" applyFont="1" applyFill="1" applyBorder="1" applyAlignment="1">
      <alignment horizontal="center"/>
    </xf>
    <xf numFmtId="172" fontId="59" fillId="33" borderId="29" xfId="0" applyNumberFormat="1" applyFont="1" applyFill="1" applyBorder="1" applyAlignment="1">
      <alignment horizontal="center"/>
    </xf>
    <xf numFmtId="2" fontId="59" fillId="33" borderId="13" xfId="0" applyNumberFormat="1" applyFont="1" applyFill="1" applyBorder="1" applyAlignment="1">
      <alignment horizontal="center"/>
    </xf>
    <xf numFmtId="175" fontId="63" fillId="0" borderId="0" xfId="0" applyNumberFormat="1" applyFont="1" applyBorder="1" applyAlignment="1" applyProtection="1">
      <alignment horizontal="center"/>
      <protection/>
    </xf>
    <xf numFmtId="175" fontId="63" fillId="0" borderId="39" xfId="0" applyNumberFormat="1" applyFont="1" applyBorder="1" applyAlignment="1" applyProtection="1">
      <alignment horizontal="center"/>
      <protection/>
    </xf>
    <xf numFmtId="0" fontId="61" fillId="0" borderId="58" xfId="0" applyFont="1" applyBorder="1" applyAlignment="1" applyProtection="1">
      <alignment horizontal="center" vertical="center" textRotation="90" wrapText="1"/>
      <protection locked="0"/>
    </xf>
    <xf numFmtId="0" fontId="61" fillId="0" borderId="34" xfId="0" applyFont="1" applyBorder="1" applyAlignment="1" applyProtection="1">
      <alignment horizontal="center" vertical="center" textRotation="90" wrapText="1"/>
      <protection locked="0"/>
    </xf>
    <xf numFmtId="0" fontId="61" fillId="0" borderId="37" xfId="0" applyFont="1" applyBorder="1" applyAlignment="1" applyProtection="1">
      <alignment horizontal="center" vertical="center" wrapText="1"/>
      <protection locked="0"/>
    </xf>
    <xf numFmtId="0" fontId="61" fillId="0" borderId="45" xfId="0" applyFont="1" applyBorder="1" applyAlignment="1" applyProtection="1">
      <alignment horizontal="center" vertical="center" wrapText="1"/>
      <protection locked="0"/>
    </xf>
    <xf numFmtId="0" fontId="61" fillId="0" borderId="59" xfId="0" applyFont="1" applyBorder="1" applyAlignment="1" applyProtection="1">
      <alignment horizontal="center" vertical="center" wrapText="1"/>
      <protection locked="0"/>
    </xf>
    <xf numFmtId="0" fontId="61" fillId="0" borderId="41" xfId="0" applyFont="1" applyBorder="1" applyAlignment="1" applyProtection="1">
      <alignment horizontal="center" vertical="center" wrapText="1"/>
      <protection locked="0"/>
    </xf>
    <xf numFmtId="0" fontId="61" fillId="0" borderId="42" xfId="0" applyFont="1" applyBorder="1" applyAlignment="1" applyProtection="1">
      <alignment horizontal="center" vertical="center" wrapText="1"/>
      <protection locked="0"/>
    </xf>
    <xf numFmtId="0" fontId="61" fillId="0" borderId="43" xfId="0" applyFont="1" applyBorder="1" applyAlignment="1" applyProtection="1">
      <alignment horizontal="center" vertical="center" wrapText="1"/>
      <protection locked="0"/>
    </xf>
    <xf numFmtId="0" fontId="61" fillId="0" borderId="21" xfId="0" applyFont="1" applyBorder="1" applyAlignment="1" applyProtection="1">
      <alignment horizontal="center" vertical="center" textRotation="90" wrapText="1"/>
      <protection locked="0"/>
    </xf>
    <xf numFmtId="0" fontId="61" fillId="0" borderId="22" xfId="0" applyFont="1" applyBorder="1" applyAlignment="1" applyProtection="1">
      <alignment horizontal="center" vertical="center" textRotation="90" wrapText="1"/>
      <protection locked="0"/>
    </xf>
    <xf numFmtId="0" fontId="61" fillId="0" borderId="25" xfId="0" applyFont="1" applyBorder="1" applyAlignment="1" applyProtection="1">
      <alignment horizontal="center" vertical="center" textRotation="90" wrapText="1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center" textRotation="90" wrapText="1"/>
      <protection locked="0"/>
    </xf>
    <xf numFmtId="0" fontId="61" fillId="0" borderId="10" xfId="0" applyFont="1" applyBorder="1" applyAlignment="1" applyProtection="1">
      <alignment horizontal="left" vertical="center" textRotation="90" wrapText="1"/>
      <protection locked="0"/>
    </xf>
    <xf numFmtId="0" fontId="61" fillId="0" borderId="12" xfId="0" applyFont="1" applyBorder="1" applyAlignment="1" applyProtection="1">
      <alignment horizontal="left" vertical="center" textRotation="90" wrapText="1"/>
      <protection locked="0"/>
    </xf>
    <xf numFmtId="175" fontId="65" fillId="0" borderId="0" xfId="0" applyNumberFormat="1" applyFont="1" applyBorder="1" applyAlignment="1" applyProtection="1">
      <alignment horizontal="center"/>
      <protection/>
    </xf>
    <xf numFmtId="175" fontId="65" fillId="0" borderId="39" xfId="0" applyNumberFormat="1" applyFont="1" applyBorder="1" applyAlignment="1" applyProtection="1">
      <alignment horizontal="center"/>
      <protection/>
    </xf>
    <xf numFmtId="0" fontId="65" fillId="0" borderId="45" xfId="0" applyFont="1" applyBorder="1" applyAlignment="1" applyProtection="1">
      <alignment horizontal="center"/>
      <protection locked="0"/>
    </xf>
    <xf numFmtId="0" fontId="71" fillId="33" borderId="45" xfId="0" applyFont="1" applyFill="1" applyBorder="1" applyAlignment="1" applyProtection="1">
      <alignment horizontal="center" vertical="center"/>
      <protection locked="0"/>
    </xf>
    <xf numFmtId="0" fontId="71" fillId="33" borderId="59" xfId="0" applyFont="1" applyFill="1" applyBorder="1" applyAlignment="1" applyProtection="1">
      <alignment horizontal="center" vertical="center"/>
      <protection locked="0"/>
    </xf>
    <xf numFmtId="175" fontId="63" fillId="0" borderId="0" xfId="0" applyNumberFormat="1" applyFont="1" applyBorder="1" applyAlignment="1" applyProtection="1">
      <alignment horizontal="center"/>
      <protection locked="0"/>
    </xf>
    <xf numFmtId="0" fontId="61" fillId="0" borderId="60" xfId="0" applyFont="1" applyBorder="1" applyAlignment="1" applyProtection="1">
      <alignment horizontal="center" vertical="center" textRotation="90" wrapText="1"/>
      <protection locked="0"/>
    </xf>
    <xf numFmtId="0" fontId="61" fillId="0" borderId="35" xfId="0" applyFont="1" applyBorder="1" applyAlignment="1" applyProtection="1">
      <alignment horizontal="center" vertical="center" textRotation="90" wrapText="1"/>
      <protection locked="0"/>
    </xf>
    <xf numFmtId="0" fontId="63" fillId="0" borderId="0" xfId="0" applyFont="1" applyBorder="1" applyAlignment="1" applyProtection="1">
      <alignment horizontal="right"/>
      <protection locked="0"/>
    </xf>
    <xf numFmtId="0" fontId="61" fillId="33" borderId="61" xfId="0" applyFont="1" applyFill="1" applyBorder="1" applyAlignment="1" applyProtection="1">
      <alignment horizontal="center" vertical="center" wrapText="1"/>
      <protection locked="0"/>
    </xf>
    <xf numFmtId="0" fontId="61" fillId="33" borderId="56" xfId="0" applyFont="1" applyFill="1" applyBorder="1" applyAlignment="1" applyProtection="1">
      <alignment horizontal="center" vertical="center" wrapText="1"/>
      <protection locked="0"/>
    </xf>
    <xf numFmtId="0" fontId="61" fillId="33" borderId="57" xfId="0" applyFont="1" applyFill="1" applyBorder="1" applyAlignment="1" applyProtection="1">
      <alignment horizontal="center" vertical="center" wrapText="1"/>
      <protection locked="0"/>
    </xf>
    <xf numFmtId="0" fontId="61" fillId="33" borderId="37" xfId="0" applyFont="1" applyFill="1" applyBorder="1" applyAlignment="1" applyProtection="1">
      <alignment horizontal="center" vertical="center" wrapText="1"/>
      <protection locked="0"/>
    </xf>
    <xf numFmtId="0" fontId="61" fillId="33" borderId="45" xfId="0" applyFont="1" applyFill="1" applyBorder="1" applyAlignment="1" applyProtection="1">
      <alignment horizontal="center" vertical="center" wrapText="1"/>
      <protection locked="0"/>
    </xf>
    <xf numFmtId="0" fontId="61" fillId="33" borderId="59" xfId="0" applyFont="1" applyFill="1" applyBorder="1" applyAlignment="1" applyProtection="1">
      <alignment horizontal="center" vertical="center" wrapText="1"/>
      <protection locked="0"/>
    </xf>
    <xf numFmtId="0" fontId="61" fillId="0" borderId="61" xfId="0" applyFont="1" applyBorder="1" applyAlignment="1" applyProtection="1">
      <alignment horizontal="center" vertical="center"/>
      <protection locked="0"/>
    </xf>
    <xf numFmtId="0" fontId="61" fillId="0" borderId="56" xfId="0" applyFont="1" applyBorder="1" applyAlignment="1" applyProtection="1">
      <alignment horizontal="center" vertical="center"/>
      <protection locked="0"/>
    </xf>
    <xf numFmtId="0" fontId="61" fillId="0" borderId="57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left" vertical="center"/>
      <protection locked="0"/>
    </xf>
    <xf numFmtId="0" fontId="61" fillId="33" borderId="0" xfId="0" applyFont="1" applyFill="1" applyBorder="1" applyAlignment="1" applyProtection="1">
      <alignment horizontal="right" vertical="center" wrapText="1"/>
      <protection locked="0"/>
    </xf>
    <xf numFmtId="0" fontId="61" fillId="33" borderId="39" xfId="0" applyFont="1" applyFill="1" applyBorder="1" applyAlignment="1" applyProtection="1">
      <alignment horizontal="right" vertical="center" wrapText="1"/>
      <protection locked="0"/>
    </xf>
    <xf numFmtId="0" fontId="59" fillId="0" borderId="38" xfId="0" applyFont="1" applyBorder="1" applyAlignment="1" applyProtection="1">
      <alignment horizontal="right" wrapText="1"/>
      <protection/>
    </xf>
    <xf numFmtId="0" fontId="59" fillId="0" borderId="0" xfId="0" applyFont="1" applyBorder="1" applyAlignment="1" applyProtection="1">
      <alignment horizontal="right" wrapText="1"/>
      <protection/>
    </xf>
    <xf numFmtId="0" fontId="59" fillId="0" borderId="39" xfId="0" applyFont="1" applyBorder="1" applyAlignment="1" applyProtection="1">
      <alignment horizontal="right" wrapText="1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61" fillId="0" borderId="49" xfId="0" applyFont="1" applyBorder="1" applyAlignment="1" applyProtection="1">
      <alignment horizontal="center" vertical="center" textRotation="90" wrapText="1"/>
      <protection locked="0"/>
    </xf>
    <xf numFmtId="0" fontId="61" fillId="0" borderId="17" xfId="0" applyFont="1" applyBorder="1" applyAlignment="1" applyProtection="1">
      <alignment horizontal="center" vertical="center" textRotation="90" wrapText="1"/>
      <protection locked="0"/>
    </xf>
    <xf numFmtId="0" fontId="61" fillId="0" borderId="18" xfId="0" applyFont="1" applyBorder="1" applyAlignment="1" applyProtection="1">
      <alignment horizontal="center" vertical="center" textRotation="90" wrapText="1"/>
      <protection locked="0"/>
    </xf>
    <xf numFmtId="0" fontId="13" fillId="0" borderId="47" xfId="0" applyFont="1" applyBorder="1" applyAlignment="1" applyProtection="1">
      <alignment horizontal="right" vertical="center" textRotation="90" wrapText="1"/>
      <protection locked="0"/>
    </xf>
    <xf numFmtId="0" fontId="13" fillId="0" borderId="10" xfId="0" applyFont="1" applyBorder="1" applyAlignment="1" applyProtection="1">
      <alignment horizontal="right" vertical="center" textRotation="90" wrapText="1"/>
      <protection locked="0"/>
    </xf>
    <xf numFmtId="0" fontId="13" fillId="0" borderId="12" xfId="0" applyFont="1" applyBorder="1" applyAlignment="1" applyProtection="1">
      <alignment horizontal="right" vertical="center" textRotation="90" wrapText="1"/>
      <protection locked="0"/>
    </xf>
    <xf numFmtId="0" fontId="13" fillId="0" borderId="46" xfId="0" applyFont="1" applyBorder="1" applyAlignment="1" applyProtection="1">
      <alignment horizontal="center" vertical="center" textRotation="90" wrapText="1"/>
      <protection locked="0"/>
    </xf>
    <xf numFmtId="0" fontId="13" fillId="0" borderId="51" xfId="0" applyFont="1" applyBorder="1" applyAlignment="1" applyProtection="1">
      <alignment horizontal="center" vertical="center" textRotation="90" wrapText="1"/>
      <protection locked="0"/>
    </xf>
    <xf numFmtId="0" fontId="13" fillId="0" borderId="62" xfId="0" applyFont="1" applyBorder="1" applyAlignment="1" applyProtection="1">
      <alignment horizontal="center" vertical="center" textRotation="90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2" fontId="61" fillId="3" borderId="58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63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64" xfId="0" applyNumberFormat="1" applyFont="1" applyFill="1" applyBorder="1" applyAlignment="1" applyProtection="1">
      <alignment horizontal="center" vertical="center" wrapText="1"/>
      <protection locked="0"/>
    </xf>
    <xf numFmtId="2" fontId="61" fillId="3" borderId="65" xfId="0" applyNumberFormat="1" applyFont="1" applyFill="1" applyBorder="1" applyAlignment="1" applyProtection="1">
      <alignment horizontal="center" vertical="center" wrapText="1"/>
      <protection locked="0"/>
    </xf>
    <xf numFmtId="1" fontId="61" fillId="3" borderId="36" xfId="0" applyNumberFormat="1" applyFont="1" applyFill="1" applyBorder="1" applyAlignment="1" applyProtection="1">
      <alignment horizontal="center" vertical="center" wrapText="1"/>
      <protection locked="0"/>
    </xf>
    <xf numFmtId="1" fontId="61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66" xfId="0" applyFont="1" applyBorder="1" applyAlignment="1" applyProtection="1">
      <alignment horizontal="right" vertical="center" wrapText="1"/>
      <protection locked="0"/>
    </xf>
    <xf numFmtId="0" fontId="59" fillId="0" borderId="31" xfId="0" applyFont="1" applyBorder="1" applyAlignment="1" applyProtection="1">
      <alignment horizontal="right" vertical="center" wrapText="1"/>
      <protection locked="0"/>
    </xf>
    <xf numFmtId="0" fontId="59" fillId="0" borderId="32" xfId="0" applyFont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right"/>
      <protection locked="0"/>
    </xf>
    <xf numFmtId="175" fontId="65" fillId="0" borderId="0" xfId="0" applyNumberFormat="1" applyFont="1" applyBorder="1" applyAlignment="1" applyProtection="1">
      <alignment horizontal="center"/>
      <protection locked="0"/>
    </xf>
    <xf numFmtId="0" fontId="72" fillId="0" borderId="0" xfId="0" applyFont="1" applyBorder="1" applyAlignment="1" applyProtection="1">
      <alignment horizontal="center"/>
      <protection locked="0"/>
    </xf>
    <xf numFmtId="0" fontId="61" fillId="0" borderId="67" xfId="0" applyFont="1" applyBorder="1" applyAlignment="1" applyProtection="1">
      <alignment horizontal="center" vertical="center" textRotation="90" wrapText="1"/>
      <protection locked="0"/>
    </xf>
    <xf numFmtId="0" fontId="61" fillId="0" borderId="33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13" fillId="3" borderId="61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4" fontId="13" fillId="34" borderId="61" xfId="0" applyNumberFormat="1" applyFont="1" applyFill="1" applyBorder="1" applyAlignment="1">
      <alignment horizontal="center" vertical="center" wrapText="1"/>
    </xf>
    <xf numFmtId="4" fontId="13" fillId="34" borderId="56" xfId="0" applyNumberFormat="1" applyFont="1" applyFill="1" applyBorder="1" applyAlignment="1">
      <alignment horizontal="center" vertical="center" wrapText="1"/>
    </xf>
    <xf numFmtId="4" fontId="13" fillId="34" borderId="57" xfId="0" applyNumberFormat="1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4"/>
  <sheetViews>
    <sheetView view="pageBreakPreview" zoomScale="90" zoomScaleNormal="70" zoomScaleSheetLayoutView="90" zoomScalePageLayoutView="0" workbookViewId="0" topLeftCell="A21">
      <selection activeCell="S47" sqref="S47"/>
    </sheetView>
  </sheetViews>
  <sheetFormatPr defaultColWidth="9.140625" defaultRowHeight="15"/>
  <cols>
    <col min="1" max="1" width="4.8515625" style="1" customWidth="1"/>
    <col min="2" max="2" width="8.421875" style="1" customWidth="1"/>
    <col min="3" max="4" width="8.28125" style="1" customWidth="1"/>
    <col min="5" max="5" width="7.8515625" style="1" customWidth="1"/>
    <col min="6" max="6" width="7.140625" style="1" customWidth="1"/>
    <col min="7" max="7" width="7.421875" style="1" customWidth="1"/>
    <col min="8" max="8" width="7.140625" style="1" customWidth="1"/>
    <col min="9" max="9" width="7.281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15625" style="1" customWidth="1"/>
    <col min="14" max="14" width="8.00390625" style="1" customWidth="1"/>
    <col min="15" max="20" width="6.7109375" style="1" customWidth="1"/>
    <col min="21" max="21" width="7.57421875" style="1" customWidth="1"/>
    <col min="22" max="23" width="6.7109375" style="1" customWidth="1"/>
    <col min="24" max="24" width="7.57421875" style="1" customWidth="1"/>
    <col min="25" max="26" width="7.421875" style="1" customWidth="1"/>
    <col min="27" max="27" width="7.28125" style="1" customWidth="1"/>
    <col min="28" max="28" width="7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21">
      <c r="A1" s="58" t="s">
        <v>6</v>
      </c>
      <c r="B1" s="93"/>
      <c r="C1" s="93"/>
      <c r="D1" s="93"/>
      <c r="E1" s="94"/>
      <c r="F1" s="94"/>
      <c r="G1" s="216" t="s">
        <v>57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7"/>
      <c r="AA1" s="217"/>
      <c r="AB1" s="218"/>
    </row>
    <row r="2" spans="1:28" ht="21" customHeight="1">
      <c r="A2" s="59" t="s">
        <v>58</v>
      </c>
      <c r="B2" s="95"/>
      <c r="C2" s="96"/>
      <c r="D2" s="95"/>
      <c r="E2" s="97"/>
      <c r="F2" s="95"/>
      <c r="G2" s="98" t="s">
        <v>59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62"/>
      <c r="AA2" s="62"/>
      <c r="AB2" s="99"/>
    </row>
    <row r="3" spans="1:28" ht="21" customHeight="1">
      <c r="A3" s="59" t="s">
        <v>60</v>
      </c>
      <c r="B3" s="97"/>
      <c r="C3" s="100"/>
      <c r="D3" s="97"/>
      <c r="E3" s="97"/>
      <c r="F3" s="95"/>
      <c r="G3" s="263" t="s">
        <v>61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79"/>
      <c r="AA3" s="79"/>
      <c r="AB3" s="63"/>
    </row>
    <row r="4" spans="1:28" ht="19.5" customHeight="1">
      <c r="A4" s="65" t="s">
        <v>7</v>
      </c>
      <c r="B4" s="97"/>
      <c r="C4" s="97"/>
      <c r="D4" s="97"/>
      <c r="E4" s="97"/>
      <c r="F4" s="9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63"/>
    </row>
    <row r="5" spans="1:28" ht="15" customHeight="1">
      <c r="A5" s="65" t="s">
        <v>62</v>
      </c>
      <c r="B5" s="97"/>
      <c r="C5" s="97"/>
      <c r="D5" s="97"/>
      <c r="E5" s="97"/>
      <c r="F5" s="95"/>
      <c r="G5" s="60"/>
      <c r="H5" s="60"/>
      <c r="I5" s="101"/>
      <c r="J5" s="101"/>
      <c r="K5" s="264" t="s">
        <v>63</v>
      </c>
      <c r="L5" s="264"/>
      <c r="M5" s="264"/>
      <c r="N5" s="264"/>
      <c r="O5" s="264"/>
      <c r="P5" s="264"/>
      <c r="Q5" s="264"/>
      <c r="R5" s="264"/>
      <c r="S5" s="264"/>
      <c r="T5" s="264"/>
      <c r="U5" s="101"/>
      <c r="V5" s="265" t="s">
        <v>28</v>
      </c>
      <c r="W5" s="265"/>
      <c r="X5" s="266">
        <v>42795</v>
      </c>
      <c r="Y5" s="266"/>
      <c r="Z5" s="102" t="s">
        <v>29</v>
      </c>
      <c r="AA5" s="214">
        <v>42825</v>
      </c>
      <c r="AB5" s="215"/>
    </row>
    <row r="6" spans="1:28" ht="15.75" customHeight="1" thickBot="1">
      <c r="A6" s="65"/>
      <c r="B6" s="61"/>
      <c r="C6" s="61"/>
      <c r="D6" s="61"/>
      <c r="E6" s="61"/>
      <c r="F6" s="60"/>
      <c r="G6" s="6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22"/>
      <c r="W6" s="222"/>
      <c r="X6" s="219"/>
      <c r="Y6" s="219"/>
      <c r="Z6" s="66"/>
      <c r="AA6" s="197"/>
      <c r="AB6" s="198"/>
    </row>
    <row r="7" spans="1:28" ht="16.5" hidden="1" thickBot="1">
      <c r="A7" s="65"/>
      <c r="B7" s="61"/>
      <c r="C7" s="61"/>
      <c r="D7" s="61"/>
      <c r="E7" s="61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66"/>
      <c r="AA7" s="91"/>
      <c r="AB7" s="92"/>
    </row>
    <row r="8" spans="1:28" ht="6.75" customHeight="1" hidden="1" thickBot="1">
      <c r="A8" s="6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8"/>
    </row>
    <row r="9" spans="1:28" ht="29.25" customHeight="1" thickBot="1">
      <c r="A9" s="207" t="s">
        <v>0</v>
      </c>
      <c r="B9" s="201" t="s">
        <v>53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01" t="s">
        <v>8</v>
      </c>
      <c r="O9" s="202"/>
      <c r="P9" s="202"/>
      <c r="Q9" s="202"/>
      <c r="R9" s="202"/>
      <c r="S9" s="202"/>
      <c r="T9" s="202"/>
      <c r="U9" s="202"/>
      <c r="V9" s="202"/>
      <c r="W9" s="202"/>
      <c r="X9" s="247" t="s">
        <v>64</v>
      </c>
      <c r="Y9" s="244" t="s">
        <v>65</v>
      </c>
      <c r="Z9" s="211" t="s">
        <v>54</v>
      </c>
      <c r="AA9" s="211" t="s">
        <v>55</v>
      </c>
      <c r="AB9" s="241" t="s">
        <v>56</v>
      </c>
    </row>
    <row r="10" spans="1:28" ht="16.5" customHeight="1" thickBot="1">
      <c r="A10" s="208"/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6"/>
      <c r="N10" s="207" t="s">
        <v>52</v>
      </c>
      <c r="O10" s="229" t="s">
        <v>40</v>
      </c>
      <c r="P10" s="230"/>
      <c r="Q10" s="230"/>
      <c r="R10" s="230"/>
      <c r="S10" s="230"/>
      <c r="T10" s="230"/>
      <c r="U10" s="230"/>
      <c r="V10" s="230"/>
      <c r="W10" s="231"/>
      <c r="X10" s="248"/>
      <c r="Y10" s="245"/>
      <c r="Z10" s="212"/>
      <c r="AA10" s="212"/>
      <c r="AB10" s="242"/>
    </row>
    <row r="11" spans="1:28" ht="32.25" customHeight="1" thickBot="1">
      <c r="A11" s="208"/>
      <c r="B11" s="268" t="s">
        <v>9</v>
      </c>
      <c r="C11" s="199" t="s">
        <v>10</v>
      </c>
      <c r="D11" s="199" t="s">
        <v>11</v>
      </c>
      <c r="E11" s="199" t="s">
        <v>16</v>
      </c>
      <c r="F11" s="199" t="s">
        <v>17</v>
      </c>
      <c r="G11" s="199" t="s">
        <v>14</v>
      </c>
      <c r="H11" s="199" t="s">
        <v>18</v>
      </c>
      <c r="I11" s="199" t="s">
        <v>15</v>
      </c>
      <c r="J11" s="199" t="s">
        <v>13</v>
      </c>
      <c r="K11" s="199" t="s">
        <v>12</v>
      </c>
      <c r="L11" s="199" t="s">
        <v>19</v>
      </c>
      <c r="M11" s="220" t="s">
        <v>20</v>
      </c>
      <c r="N11" s="208"/>
      <c r="O11" s="223" t="s">
        <v>37</v>
      </c>
      <c r="P11" s="224"/>
      <c r="Q11" s="225"/>
      <c r="R11" s="226" t="s">
        <v>38</v>
      </c>
      <c r="S11" s="227"/>
      <c r="T11" s="228"/>
      <c r="U11" s="223" t="s">
        <v>39</v>
      </c>
      <c r="V11" s="224"/>
      <c r="W11" s="225"/>
      <c r="X11" s="248"/>
      <c r="Y11" s="245"/>
      <c r="Z11" s="212"/>
      <c r="AA11" s="212"/>
      <c r="AB11" s="242"/>
    </row>
    <row r="12" spans="1:31" ht="92.25" customHeight="1" thickBot="1">
      <c r="A12" s="209"/>
      <c r="B12" s="26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21"/>
      <c r="N12" s="209"/>
      <c r="O12" s="46" t="s">
        <v>49</v>
      </c>
      <c r="P12" s="47" t="s">
        <v>50</v>
      </c>
      <c r="Q12" s="48" t="s">
        <v>51</v>
      </c>
      <c r="R12" s="49" t="s">
        <v>49</v>
      </c>
      <c r="S12" s="44" t="s">
        <v>50</v>
      </c>
      <c r="T12" s="45" t="s">
        <v>51</v>
      </c>
      <c r="U12" s="43" t="s">
        <v>49</v>
      </c>
      <c r="V12" s="44" t="s">
        <v>50</v>
      </c>
      <c r="W12" s="45" t="s">
        <v>51</v>
      </c>
      <c r="X12" s="249"/>
      <c r="Y12" s="246"/>
      <c r="Z12" s="213"/>
      <c r="AA12" s="213"/>
      <c r="AB12" s="243"/>
      <c r="AE12" s="1" t="s">
        <v>21</v>
      </c>
    </row>
    <row r="13" spans="1:33" s="15" customFormat="1" ht="16.5" customHeight="1">
      <c r="A13" s="30">
        <v>1</v>
      </c>
      <c r="B13" s="103">
        <v>95.3148</v>
      </c>
      <c r="C13" s="104">
        <v>2.4431</v>
      </c>
      <c r="D13" s="104">
        <v>0.8422</v>
      </c>
      <c r="E13" s="104">
        <v>0.1189</v>
      </c>
      <c r="F13" s="104">
        <v>0.1544</v>
      </c>
      <c r="G13" s="104">
        <v>0.0016</v>
      </c>
      <c r="H13" s="104">
        <v>0.0333</v>
      </c>
      <c r="I13" s="104">
        <v>0.0263</v>
      </c>
      <c r="J13" s="104">
        <v>0.0275</v>
      </c>
      <c r="K13" s="105">
        <v>0.0051</v>
      </c>
      <c r="L13" s="104">
        <v>0.8345</v>
      </c>
      <c r="M13" s="106">
        <v>0.1983</v>
      </c>
      <c r="N13" s="107">
        <v>0.706</v>
      </c>
      <c r="O13" s="108">
        <f aca="true" t="shared" si="0" ref="O13:O40">P13*238.8459</f>
        <v>8233.018173</v>
      </c>
      <c r="P13" s="109">
        <v>34.47</v>
      </c>
      <c r="Q13" s="110">
        <f aca="true" t="shared" si="1" ref="Q13:Q32">P13/3.6</f>
        <v>9.575</v>
      </c>
      <c r="R13" s="52">
        <f aca="true" t="shared" si="2" ref="R13:R40">S13*238.8459</f>
        <v>9123.91338</v>
      </c>
      <c r="S13" s="109">
        <v>38.2</v>
      </c>
      <c r="T13" s="111">
        <f aca="true" t="shared" si="3" ref="T13:T32">S13/3.6</f>
        <v>10.611111111111112</v>
      </c>
      <c r="U13" s="112">
        <f aca="true" t="shared" si="4" ref="U13:U43">V13/0.0041868</f>
        <v>11916.021782745773</v>
      </c>
      <c r="V13" s="113">
        <v>49.89</v>
      </c>
      <c r="W13" s="111">
        <f aca="true" t="shared" si="5" ref="W13:W32">V13/3.6</f>
        <v>13.858333333333333</v>
      </c>
      <c r="X13" s="114"/>
      <c r="Y13" s="115"/>
      <c r="Z13" s="115"/>
      <c r="AA13" s="116"/>
      <c r="AB13" s="136" t="s">
        <v>67</v>
      </c>
      <c r="AC13" s="13">
        <f aca="true" t="shared" si="6" ref="AC13:AC43">SUM(B13:M13)+$K$44+$N$44</f>
        <v>100.00000000000001</v>
      </c>
      <c r="AD13" s="12"/>
      <c r="AE13" s="14"/>
      <c r="AF13" s="14"/>
      <c r="AG13" s="14"/>
    </row>
    <row r="14" spans="1:33" s="15" customFormat="1" ht="15">
      <c r="A14" s="31">
        <v>2</v>
      </c>
      <c r="B14" s="117">
        <v>95.7656</v>
      </c>
      <c r="C14" s="118">
        <v>2.2031</v>
      </c>
      <c r="D14" s="118">
        <v>0.6851</v>
      </c>
      <c r="E14" s="118">
        <v>0.1001</v>
      </c>
      <c r="F14" s="118">
        <v>0.1104</v>
      </c>
      <c r="G14" s="118">
        <v>0.0015</v>
      </c>
      <c r="H14" s="118">
        <v>0.0237</v>
      </c>
      <c r="I14" s="118">
        <v>0.0184</v>
      </c>
      <c r="J14" s="118">
        <v>0.0268</v>
      </c>
      <c r="K14" s="119">
        <v>0.0051</v>
      </c>
      <c r="L14" s="118">
        <v>0.8815</v>
      </c>
      <c r="M14" s="120">
        <v>0.1787</v>
      </c>
      <c r="N14" s="121">
        <v>0.7012</v>
      </c>
      <c r="O14" s="122">
        <f t="shared" si="0"/>
        <v>8180.472075</v>
      </c>
      <c r="P14" s="123">
        <v>34.25</v>
      </c>
      <c r="Q14" s="124">
        <f t="shared" si="1"/>
        <v>9.51388888888889</v>
      </c>
      <c r="R14" s="53">
        <f t="shared" si="2"/>
        <v>9066.590364</v>
      </c>
      <c r="S14" s="123">
        <v>37.96</v>
      </c>
      <c r="T14" s="125">
        <f t="shared" si="3"/>
        <v>10.544444444444444</v>
      </c>
      <c r="U14" s="126">
        <f t="shared" si="4"/>
        <v>11882.583357217924</v>
      </c>
      <c r="V14" s="127">
        <v>49.75</v>
      </c>
      <c r="W14" s="125">
        <f t="shared" si="5"/>
        <v>13.819444444444445</v>
      </c>
      <c r="X14" s="128"/>
      <c r="Y14" s="129"/>
      <c r="Z14" s="129"/>
      <c r="AA14" s="129"/>
      <c r="AB14" s="130"/>
      <c r="AC14" s="13">
        <f t="shared" si="6"/>
        <v>100.00000000000001</v>
      </c>
      <c r="AD14" s="12"/>
      <c r="AE14" s="14"/>
      <c r="AF14" s="14"/>
      <c r="AG14" s="14"/>
    </row>
    <row r="15" spans="1:33" s="10" customFormat="1" ht="15">
      <c r="A15" s="31">
        <v>3</v>
      </c>
      <c r="B15" s="117">
        <v>95.871</v>
      </c>
      <c r="C15" s="118">
        <v>2.1746</v>
      </c>
      <c r="D15" s="118">
        <v>0.675</v>
      </c>
      <c r="E15" s="118">
        <v>0.0998</v>
      </c>
      <c r="F15" s="118">
        <v>0.1068</v>
      </c>
      <c r="G15" s="118">
        <v>0.0015</v>
      </c>
      <c r="H15" s="118">
        <v>0.0216</v>
      </c>
      <c r="I15" s="118">
        <v>0.016</v>
      </c>
      <c r="J15" s="118">
        <v>0.0244</v>
      </c>
      <c r="K15" s="131">
        <v>0.0041</v>
      </c>
      <c r="L15" s="118">
        <v>0.8311</v>
      </c>
      <c r="M15" s="120">
        <v>0.1741</v>
      </c>
      <c r="N15" s="121">
        <v>0.7003</v>
      </c>
      <c r="O15" s="122">
        <f t="shared" si="0"/>
        <v>8178.083616000001</v>
      </c>
      <c r="P15" s="123">
        <v>34.24</v>
      </c>
      <c r="Q15" s="124">
        <f t="shared" si="1"/>
        <v>9.511111111111111</v>
      </c>
      <c r="R15" s="53">
        <f t="shared" si="2"/>
        <v>9064.201905</v>
      </c>
      <c r="S15" s="123">
        <v>37.95</v>
      </c>
      <c r="T15" s="125">
        <f t="shared" si="3"/>
        <v>10.541666666666668</v>
      </c>
      <c r="U15" s="126">
        <f t="shared" si="4"/>
        <v>11887.360275150473</v>
      </c>
      <c r="V15" s="127">
        <v>49.77</v>
      </c>
      <c r="W15" s="125">
        <f t="shared" si="5"/>
        <v>13.825000000000001</v>
      </c>
      <c r="X15" s="132">
        <v>-20.1</v>
      </c>
      <c r="Y15" s="133">
        <v>-18</v>
      </c>
      <c r="Z15" s="129"/>
      <c r="AA15" s="133"/>
      <c r="AB15" s="134"/>
      <c r="AC15" s="7">
        <f t="shared" si="6"/>
        <v>100</v>
      </c>
      <c r="AD15" s="8" t="str">
        <f>IF(AC15=100,"ОК"," ")</f>
        <v>ОК</v>
      </c>
      <c r="AE15" s="9"/>
      <c r="AF15" s="9"/>
      <c r="AG15" s="9"/>
    </row>
    <row r="16" spans="1:33" s="15" customFormat="1" ht="15">
      <c r="A16" s="31">
        <v>4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31"/>
      <c r="L16" s="118"/>
      <c r="M16" s="120"/>
      <c r="N16" s="121"/>
      <c r="O16" s="122">
        <f>P16*238.8459</f>
        <v>8178.083616000001</v>
      </c>
      <c r="P16" s="123">
        <v>34.24</v>
      </c>
      <c r="Q16" s="124">
        <f>P16/3.6</f>
        <v>9.511111111111111</v>
      </c>
      <c r="R16" s="53">
        <f>S16*238.8459</f>
        <v>9064.201905</v>
      </c>
      <c r="S16" s="123">
        <v>37.95</v>
      </c>
      <c r="T16" s="125">
        <f>S16/3.6</f>
        <v>10.541666666666668</v>
      </c>
      <c r="U16" s="126">
        <f>V16/0.0041868</f>
        <v>11887.360275150473</v>
      </c>
      <c r="V16" s="127">
        <v>49.77</v>
      </c>
      <c r="W16" s="125">
        <f>V16/3.6</f>
        <v>13.825000000000001</v>
      </c>
      <c r="X16" s="135"/>
      <c r="Y16" s="133"/>
      <c r="Z16" s="133"/>
      <c r="AA16" s="133"/>
      <c r="AB16" s="134"/>
      <c r="AC16" s="13">
        <f t="shared" si="6"/>
        <v>0</v>
      </c>
      <c r="AD16" s="12" t="str">
        <f aca="true" t="shared" si="7" ref="AD16:AD43">IF(AC16=100,"ОК"," ")</f>
        <v> </v>
      </c>
      <c r="AE16" s="14"/>
      <c r="AF16" s="14"/>
      <c r="AG16" s="14"/>
    </row>
    <row r="17" spans="1:33" s="15" customFormat="1" ht="15">
      <c r="A17" s="33">
        <v>5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31"/>
      <c r="L17" s="118"/>
      <c r="M17" s="120"/>
      <c r="N17" s="121"/>
      <c r="O17" s="122">
        <f>P17*238.8459</f>
        <v>8178.083616000001</v>
      </c>
      <c r="P17" s="123">
        <v>34.24</v>
      </c>
      <c r="Q17" s="124">
        <f>P17/3.6</f>
        <v>9.511111111111111</v>
      </c>
      <c r="R17" s="53">
        <f>S17*238.8459</f>
        <v>9064.201905</v>
      </c>
      <c r="S17" s="123">
        <v>37.95</v>
      </c>
      <c r="T17" s="125">
        <f>S17/3.6</f>
        <v>10.541666666666668</v>
      </c>
      <c r="U17" s="126">
        <f>V17/0.0041868</f>
        <v>11887.360275150473</v>
      </c>
      <c r="V17" s="127">
        <v>49.77</v>
      </c>
      <c r="W17" s="125">
        <f>V17/3.6</f>
        <v>13.825000000000001</v>
      </c>
      <c r="X17" s="128"/>
      <c r="Y17" s="133"/>
      <c r="Z17" s="133"/>
      <c r="AA17" s="133"/>
      <c r="AB17" s="136"/>
      <c r="AC17" s="13">
        <f t="shared" si="6"/>
        <v>0</v>
      </c>
      <c r="AD17" s="12" t="str">
        <f t="shared" si="7"/>
        <v> </v>
      </c>
      <c r="AE17" s="14"/>
      <c r="AF17" s="14"/>
      <c r="AG17" s="14"/>
    </row>
    <row r="18" spans="1:33" s="15" customFormat="1" ht="15">
      <c r="A18" s="31">
        <v>6</v>
      </c>
      <c r="B18" s="137">
        <v>95.8993</v>
      </c>
      <c r="C18" s="138">
        <v>2.2092</v>
      </c>
      <c r="D18" s="138">
        <v>0.6632</v>
      </c>
      <c r="E18" s="138">
        <v>0.0983</v>
      </c>
      <c r="F18" s="138">
        <v>0.1034</v>
      </c>
      <c r="G18" s="138">
        <v>0.0017</v>
      </c>
      <c r="H18" s="138">
        <v>0.0208</v>
      </c>
      <c r="I18" s="138">
        <v>0.015</v>
      </c>
      <c r="J18" s="138">
        <v>0.0207</v>
      </c>
      <c r="K18" s="138">
        <v>0.0039</v>
      </c>
      <c r="L18" s="138">
        <v>0.7943</v>
      </c>
      <c r="M18" s="139">
        <v>0.1703</v>
      </c>
      <c r="N18" s="140">
        <v>0.6999</v>
      </c>
      <c r="O18" s="122">
        <f t="shared" si="0"/>
        <v>8180.472075</v>
      </c>
      <c r="P18" s="123">
        <v>34.25</v>
      </c>
      <c r="Q18" s="26">
        <f t="shared" si="1"/>
        <v>9.51388888888889</v>
      </c>
      <c r="R18" s="53">
        <f t="shared" si="2"/>
        <v>9066.590364</v>
      </c>
      <c r="S18" s="123">
        <v>37.96</v>
      </c>
      <c r="T18" s="141">
        <f t="shared" si="3"/>
        <v>10.544444444444444</v>
      </c>
      <c r="U18" s="126">
        <f t="shared" si="4"/>
        <v>11894.525652049297</v>
      </c>
      <c r="V18" s="127">
        <v>49.8</v>
      </c>
      <c r="W18" s="141">
        <f t="shared" si="5"/>
        <v>13.833333333333332</v>
      </c>
      <c r="X18" s="128"/>
      <c r="Y18" s="129"/>
      <c r="Z18" s="142"/>
      <c r="AA18" s="133"/>
      <c r="AC18" s="13">
        <f t="shared" si="6"/>
        <v>100.00009999999999</v>
      </c>
      <c r="AD18" s="12" t="str">
        <f t="shared" si="7"/>
        <v> </v>
      </c>
      <c r="AE18" s="14"/>
      <c r="AF18" s="14"/>
      <c r="AG18" s="14"/>
    </row>
    <row r="19" spans="1:33" s="15" customFormat="1" ht="15.75" customHeight="1">
      <c r="A19" s="33">
        <v>7</v>
      </c>
      <c r="B19" s="117">
        <v>95.6916</v>
      </c>
      <c r="C19" s="118">
        <v>2.3147</v>
      </c>
      <c r="D19" s="118">
        <v>0.6933</v>
      </c>
      <c r="E19" s="118">
        <v>0.1015</v>
      </c>
      <c r="F19" s="118">
        <v>0.1104</v>
      </c>
      <c r="G19" s="118">
        <v>0.0019</v>
      </c>
      <c r="H19" s="118">
        <v>0.0227</v>
      </c>
      <c r="I19" s="118">
        <v>0.0167</v>
      </c>
      <c r="J19" s="118">
        <v>0.0228</v>
      </c>
      <c r="K19" s="131">
        <v>0.0041</v>
      </c>
      <c r="L19" s="118">
        <v>0.8413</v>
      </c>
      <c r="M19" s="120">
        <v>0.1791</v>
      </c>
      <c r="N19" s="121">
        <v>0.7016</v>
      </c>
      <c r="O19" s="122">
        <f t="shared" si="0"/>
        <v>8190.025911</v>
      </c>
      <c r="P19" s="123">
        <v>34.29</v>
      </c>
      <c r="Q19" s="124">
        <f t="shared" si="1"/>
        <v>9.525</v>
      </c>
      <c r="R19" s="53">
        <f t="shared" si="2"/>
        <v>9076.1442</v>
      </c>
      <c r="S19" s="123">
        <v>38</v>
      </c>
      <c r="T19" s="125">
        <f t="shared" si="3"/>
        <v>10.555555555555555</v>
      </c>
      <c r="U19" s="126">
        <f t="shared" si="4"/>
        <v>11892.137193083023</v>
      </c>
      <c r="V19" s="127">
        <v>49.79</v>
      </c>
      <c r="W19" s="125">
        <f t="shared" si="5"/>
        <v>13.830555555555556</v>
      </c>
      <c r="X19" s="128"/>
      <c r="Y19" s="133"/>
      <c r="Z19" s="129"/>
      <c r="AA19" s="118"/>
      <c r="AB19" s="136"/>
      <c r="AC19" s="13">
        <f t="shared" si="6"/>
        <v>100.0001</v>
      </c>
      <c r="AD19" s="12" t="str">
        <f t="shared" si="7"/>
        <v> </v>
      </c>
      <c r="AE19" s="14"/>
      <c r="AF19" s="14"/>
      <c r="AG19" s="14"/>
    </row>
    <row r="20" spans="1:33" s="15" customFormat="1" ht="15">
      <c r="A20" s="31">
        <v>8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31"/>
      <c r="L20" s="118"/>
      <c r="M20" s="120"/>
      <c r="N20" s="121"/>
      <c r="O20" s="122">
        <f>P20*238.8459</f>
        <v>8190.025911</v>
      </c>
      <c r="P20" s="123">
        <v>34.29</v>
      </c>
      <c r="Q20" s="124">
        <f>P20/3.6</f>
        <v>9.525</v>
      </c>
      <c r="R20" s="53">
        <f>S20*238.8459</f>
        <v>9076.1442</v>
      </c>
      <c r="S20" s="123">
        <v>38</v>
      </c>
      <c r="T20" s="125">
        <f>S20/3.6</f>
        <v>10.555555555555555</v>
      </c>
      <c r="U20" s="126">
        <f>V20/0.0041868</f>
        <v>11892.137193083023</v>
      </c>
      <c r="V20" s="127">
        <v>49.79</v>
      </c>
      <c r="W20" s="125">
        <f>V20/3.6</f>
        <v>13.830555555555556</v>
      </c>
      <c r="X20" s="135"/>
      <c r="Y20" s="133"/>
      <c r="Z20" s="133"/>
      <c r="AA20" s="133"/>
      <c r="AB20" s="136"/>
      <c r="AC20" s="13">
        <f t="shared" si="6"/>
        <v>0</v>
      </c>
      <c r="AD20" s="12" t="str">
        <f t="shared" si="7"/>
        <v> </v>
      </c>
      <c r="AE20" s="14"/>
      <c r="AF20" s="14"/>
      <c r="AG20" s="14"/>
    </row>
    <row r="21" spans="1:33" s="10" customFormat="1" ht="15">
      <c r="A21" s="31">
        <v>9</v>
      </c>
      <c r="B21" s="117">
        <v>95.2361</v>
      </c>
      <c r="C21" s="118">
        <v>2.5289</v>
      </c>
      <c r="D21" s="118">
        <v>0.772</v>
      </c>
      <c r="E21" s="118">
        <v>0.1116</v>
      </c>
      <c r="F21" s="118">
        <v>0.1272</v>
      </c>
      <c r="G21" s="118">
        <v>0.0021</v>
      </c>
      <c r="H21" s="118">
        <v>0.0279</v>
      </c>
      <c r="I21" s="118">
        <v>0.0213</v>
      </c>
      <c r="J21" s="118">
        <v>0.0352</v>
      </c>
      <c r="K21" s="131">
        <v>0.004</v>
      </c>
      <c r="L21" s="118">
        <v>0.9308</v>
      </c>
      <c r="M21" s="120">
        <v>0.2028</v>
      </c>
      <c r="N21" s="121">
        <v>0.7056</v>
      </c>
      <c r="O21" s="122">
        <f t="shared" si="0"/>
        <v>8213.910501</v>
      </c>
      <c r="P21" s="123">
        <v>34.39</v>
      </c>
      <c r="Q21" s="124">
        <f t="shared" si="1"/>
        <v>9.552777777777777</v>
      </c>
      <c r="R21" s="53">
        <f t="shared" si="2"/>
        <v>9104.805708</v>
      </c>
      <c r="S21" s="123">
        <v>38.12</v>
      </c>
      <c r="T21" s="125">
        <f t="shared" si="3"/>
        <v>10.588888888888889</v>
      </c>
      <c r="U21" s="126">
        <f t="shared" si="4"/>
        <v>11894.525652049297</v>
      </c>
      <c r="V21" s="127">
        <v>49.8</v>
      </c>
      <c r="W21" s="125">
        <f t="shared" si="5"/>
        <v>13.833333333333332</v>
      </c>
      <c r="X21" s="135"/>
      <c r="Y21" s="129"/>
      <c r="Z21" s="133"/>
      <c r="AA21" s="133"/>
      <c r="AB21" s="134"/>
      <c r="AC21" s="7">
        <f t="shared" si="6"/>
        <v>99.9999</v>
      </c>
      <c r="AD21" s="8" t="str">
        <f t="shared" si="7"/>
        <v> </v>
      </c>
      <c r="AE21" s="9"/>
      <c r="AF21" s="9"/>
      <c r="AG21" s="9"/>
    </row>
    <row r="22" spans="1:33" s="10" customFormat="1" ht="17.25" customHeight="1">
      <c r="A22" s="31">
        <v>10</v>
      </c>
      <c r="B22" s="117">
        <v>95.4236</v>
      </c>
      <c r="C22" s="118">
        <v>2.4432</v>
      </c>
      <c r="D22" s="118">
        <v>0.7348</v>
      </c>
      <c r="E22" s="118">
        <v>0.1068</v>
      </c>
      <c r="F22" s="118">
        <v>0.1199</v>
      </c>
      <c r="G22" s="118">
        <v>0.0021</v>
      </c>
      <c r="H22" s="118">
        <v>0.0258</v>
      </c>
      <c r="I22" s="118">
        <v>0.0194</v>
      </c>
      <c r="J22" s="118">
        <v>0.0311</v>
      </c>
      <c r="K22" s="131">
        <v>0.0051</v>
      </c>
      <c r="L22" s="118">
        <v>0.8964</v>
      </c>
      <c r="M22" s="120">
        <v>0.1916</v>
      </c>
      <c r="N22" s="121">
        <v>0.7039</v>
      </c>
      <c r="O22" s="122">
        <f t="shared" si="0"/>
        <v>8204.356665000001</v>
      </c>
      <c r="P22" s="123">
        <v>34.35</v>
      </c>
      <c r="Q22" s="124">
        <f t="shared" si="1"/>
        <v>9.541666666666666</v>
      </c>
      <c r="R22" s="53">
        <f t="shared" si="2"/>
        <v>9092.863413000001</v>
      </c>
      <c r="S22" s="123">
        <v>38.07</v>
      </c>
      <c r="T22" s="125">
        <f t="shared" si="3"/>
        <v>10.575</v>
      </c>
      <c r="U22" s="126">
        <f t="shared" si="4"/>
        <v>11892.137193083023</v>
      </c>
      <c r="V22" s="127">
        <v>49.79</v>
      </c>
      <c r="W22" s="125">
        <f t="shared" si="5"/>
        <v>13.830555555555556</v>
      </c>
      <c r="X22" s="135">
        <v>-21.1</v>
      </c>
      <c r="Y22" s="133">
        <v>-18</v>
      </c>
      <c r="Z22" s="129" t="s">
        <v>66</v>
      </c>
      <c r="AA22" s="118">
        <v>0.0017</v>
      </c>
      <c r="AB22" s="136"/>
      <c r="AC22" s="7">
        <f t="shared" si="6"/>
        <v>99.99980000000001</v>
      </c>
      <c r="AD22" s="8" t="str">
        <f t="shared" si="7"/>
        <v> </v>
      </c>
      <c r="AE22" s="9"/>
      <c r="AF22" s="9"/>
      <c r="AG22" s="9"/>
    </row>
    <row r="23" spans="1:33" s="10" customFormat="1" ht="15">
      <c r="A23" s="31">
        <v>11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31"/>
      <c r="L23" s="118"/>
      <c r="M23" s="120"/>
      <c r="N23" s="121"/>
      <c r="O23" s="122">
        <f>P23*238.8459</f>
        <v>8204.356665000001</v>
      </c>
      <c r="P23" s="123">
        <v>34.35</v>
      </c>
      <c r="Q23" s="124">
        <f>P23/3.6</f>
        <v>9.541666666666666</v>
      </c>
      <c r="R23" s="53">
        <f>S23*238.8459</f>
        <v>9092.863413000001</v>
      </c>
      <c r="S23" s="123">
        <v>38.07</v>
      </c>
      <c r="T23" s="125">
        <f>S23/3.6</f>
        <v>10.575</v>
      </c>
      <c r="U23" s="126">
        <f>V23/0.0041868</f>
        <v>11892.137193083023</v>
      </c>
      <c r="V23" s="127">
        <v>49.79</v>
      </c>
      <c r="W23" s="125">
        <f>V23/3.6</f>
        <v>13.830555555555556</v>
      </c>
      <c r="X23" s="135"/>
      <c r="Y23" s="129"/>
      <c r="Z23" s="133"/>
      <c r="AA23" s="133"/>
      <c r="AB23" s="134"/>
      <c r="AC23" s="7">
        <f t="shared" si="6"/>
        <v>0</v>
      </c>
      <c r="AD23" s="8" t="str">
        <f t="shared" si="7"/>
        <v> </v>
      </c>
      <c r="AE23" s="9"/>
      <c r="AF23" s="9"/>
      <c r="AG23" s="9"/>
    </row>
    <row r="24" spans="1:33" s="10" customFormat="1" ht="15">
      <c r="A24" s="33">
        <v>12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31"/>
      <c r="L24" s="118"/>
      <c r="M24" s="120"/>
      <c r="N24" s="121"/>
      <c r="O24" s="122">
        <f>P24*238.8459</f>
        <v>8204.356665000001</v>
      </c>
      <c r="P24" s="123">
        <v>34.35</v>
      </c>
      <c r="Q24" s="124">
        <f>P24/3.6</f>
        <v>9.541666666666666</v>
      </c>
      <c r="R24" s="53">
        <f>S24*238.8459</f>
        <v>9092.863413000001</v>
      </c>
      <c r="S24" s="123">
        <v>38.07</v>
      </c>
      <c r="T24" s="125">
        <f>S24/3.6</f>
        <v>10.575</v>
      </c>
      <c r="U24" s="126">
        <f>V24/0.0041868</f>
        <v>11892.137193083023</v>
      </c>
      <c r="V24" s="127">
        <v>49.79</v>
      </c>
      <c r="W24" s="125">
        <f>V24/3.6</f>
        <v>13.830555555555556</v>
      </c>
      <c r="X24" s="135"/>
      <c r="Y24" s="129"/>
      <c r="Z24" s="133"/>
      <c r="AA24" s="133"/>
      <c r="AB24" s="136"/>
      <c r="AC24" s="7">
        <f t="shared" si="6"/>
        <v>0</v>
      </c>
      <c r="AD24" s="8" t="str">
        <f t="shared" si="7"/>
        <v> </v>
      </c>
      <c r="AE24" s="9"/>
      <c r="AF24" s="9"/>
      <c r="AG24" s="9"/>
    </row>
    <row r="25" spans="1:33" s="10" customFormat="1" ht="15">
      <c r="A25" s="31">
        <v>13</v>
      </c>
      <c r="B25" s="117">
        <v>95.6073</v>
      </c>
      <c r="C25" s="118">
        <v>2.3566</v>
      </c>
      <c r="D25" s="118">
        <v>0.717</v>
      </c>
      <c r="E25" s="118">
        <v>0.1076</v>
      </c>
      <c r="F25" s="118">
        <v>0.1166</v>
      </c>
      <c r="G25" s="118">
        <v>0.0019</v>
      </c>
      <c r="H25" s="118">
        <v>0.0244</v>
      </c>
      <c r="I25" s="118">
        <v>0.0178</v>
      </c>
      <c r="J25" s="118">
        <v>0.0258</v>
      </c>
      <c r="K25" s="131">
        <v>0.0051</v>
      </c>
      <c r="L25" s="118">
        <v>0.8377</v>
      </c>
      <c r="M25" s="120">
        <v>0.1822</v>
      </c>
      <c r="N25" s="121">
        <v>0.7025</v>
      </c>
      <c r="O25" s="122">
        <f t="shared" si="0"/>
        <v>8199.579747</v>
      </c>
      <c r="P25" s="123">
        <v>34.33</v>
      </c>
      <c r="Q25" s="124">
        <f t="shared" si="1"/>
        <v>9.53611111111111</v>
      </c>
      <c r="R25" s="53">
        <f t="shared" si="2"/>
        <v>9085.698036</v>
      </c>
      <c r="S25" s="123">
        <v>38.04</v>
      </c>
      <c r="T25" s="125">
        <f t="shared" si="3"/>
        <v>10.566666666666666</v>
      </c>
      <c r="U25" s="126">
        <f t="shared" si="4"/>
        <v>11899.302569981848</v>
      </c>
      <c r="V25" s="127">
        <v>49.82</v>
      </c>
      <c r="W25" s="125">
        <f t="shared" si="5"/>
        <v>13.838888888888889</v>
      </c>
      <c r="X25" s="145"/>
      <c r="Y25" s="133"/>
      <c r="Z25" s="142"/>
      <c r="AA25" s="133"/>
      <c r="AB25" s="134"/>
      <c r="AC25" s="7">
        <f t="shared" si="6"/>
        <v>100</v>
      </c>
      <c r="AD25" s="8" t="str">
        <f t="shared" si="7"/>
        <v>ОК</v>
      </c>
      <c r="AE25" s="9"/>
      <c r="AF25" s="9"/>
      <c r="AG25" s="9"/>
    </row>
    <row r="26" spans="1:33" s="10" customFormat="1" ht="15" customHeight="1">
      <c r="A26" s="33">
        <v>14</v>
      </c>
      <c r="B26" s="117">
        <v>95.2384</v>
      </c>
      <c r="C26" s="118">
        <v>2.5356</v>
      </c>
      <c r="D26" s="118">
        <v>0.7675</v>
      </c>
      <c r="E26" s="118">
        <v>0.1117</v>
      </c>
      <c r="F26" s="118">
        <v>0.1279</v>
      </c>
      <c r="G26" s="118">
        <v>0.0022</v>
      </c>
      <c r="H26" s="118">
        <v>0.0276</v>
      </c>
      <c r="I26" s="118">
        <v>0.0209</v>
      </c>
      <c r="J26" s="118">
        <v>0.0311</v>
      </c>
      <c r="K26" s="131">
        <v>0.0047</v>
      </c>
      <c r="L26" s="118">
        <v>0.9302</v>
      </c>
      <c r="M26" s="120">
        <v>0.2021</v>
      </c>
      <c r="N26" s="121">
        <v>0.7054</v>
      </c>
      <c r="O26" s="122">
        <f t="shared" si="0"/>
        <v>8213.910501</v>
      </c>
      <c r="P26" s="123">
        <v>34.39</v>
      </c>
      <c r="Q26" s="143">
        <f>P26/3.6</f>
        <v>9.552777777777777</v>
      </c>
      <c r="R26" s="53">
        <f t="shared" si="2"/>
        <v>9102.417249</v>
      </c>
      <c r="S26" s="123">
        <v>38.11</v>
      </c>
      <c r="T26" s="144">
        <f>S26/3.6</f>
        <v>10.58611111111111</v>
      </c>
      <c r="U26" s="126">
        <f t="shared" si="4"/>
        <v>11894.525652049297</v>
      </c>
      <c r="V26" s="127">
        <v>49.8</v>
      </c>
      <c r="W26" s="144">
        <f>V26/3.6</f>
        <v>13.833333333333332</v>
      </c>
      <c r="X26" s="135"/>
      <c r="Y26" s="129"/>
      <c r="Z26" s="129" t="s">
        <v>66</v>
      </c>
      <c r="AA26" s="118">
        <v>0.0013</v>
      </c>
      <c r="AB26" s="136"/>
      <c r="AC26" s="7">
        <f t="shared" si="6"/>
        <v>99.9999</v>
      </c>
      <c r="AD26" s="8" t="str">
        <f t="shared" si="7"/>
        <v> </v>
      </c>
      <c r="AE26" s="9"/>
      <c r="AF26" s="9"/>
      <c r="AG26" s="9"/>
    </row>
    <row r="27" spans="1:33" s="10" customFormat="1" ht="15">
      <c r="A27" s="31">
        <v>15</v>
      </c>
      <c r="B27" s="117">
        <v>94.7815</v>
      </c>
      <c r="C27" s="118">
        <v>2.7758</v>
      </c>
      <c r="D27" s="118">
        <v>0.9295</v>
      </c>
      <c r="E27" s="118">
        <v>0.132</v>
      </c>
      <c r="F27" s="118">
        <v>0.1706</v>
      </c>
      <c r="G27" s="118">
        <v>0.0022</v>
      </c>
      <c r="H27" s="118">
        <v>0.0379</v>
      </c>
      <c r="I27" s="118">
        <v>0.03</v>
      </c>
      <c r="J27" s="118">
        <v>0.0385</v>
      </c>
      <c r="K27" s="131">
        <v>0.0048</v>
      </c>
      <c r="L27" s="118">
        <v>0.876</v>
      </c>
      <c r="M27" s="120">
        <v>0.2214</v>
      </c>
      <c r="N27" s="121">
        <v>0.7105</v>
      </c>
      <c r="O27" s="122">
        <f t="shared" si="0"/>
        <v>8271.233517</v>
      </c>
      <c r="P27" s="123">
        <v>34.63</v>
      </c>
      <c r="Q27" s="143">
        <f>P27/3.6</f>
        <v>9.619444444444445</v>
      </c>
      <c r="R27" s="53">
        <f t="shared" si="2"/>
        <v>9162.128724</v>
      </c>
      <c r="S27" s="123">
        <v>38.36</v>
      </c>
      <c r="T27" s="144">
        <f>S27/3.6</f>
        <v>10.655555555555555</v>
      </c>
      <c r="U27" s="126">
        <f t="shared" si="4"/>
        <v>11930.352536543423</v>
      </c>
      <c r="V27" s="127">
        <v>49.95</v>
      </c>
      <c r="W27" s="144">
        <f>V27/3.6</f>
        <v>13.875</v>
      </c>
      <c r="X27" s="135"/>
      <c r="Y27" s="129"/>
      <c r="Z27" s="133"/>
      <c r="AA27" s="133"/>
      <c r="AB27" s="136"/>
      <c r="AC27" s="7">
        <f t="shared" si="6"/>
        <v>100.0002</v>
      </c>
      <c r="AD27" s="8" t="str">
        <f t="shared" si="7"/>
        <v> </v>
      </c>
      <c r="AE27" s="9"/>
      <c r="AF27" s="9"/>
      <c r="AG27" s="9"/>
    </row>
    <row r="28" spans="1:33" s="10" customFormat="1" ht="15">
      <c r="A28" s="31">
        <v>16</v>
      </c>
      <c r="B28" s="117">
        <v>95.0851</v>
      </c>
      <c r="C28" s="118">
        <v>2.6326</v>
      </c>
      <c r="D28" s="118">
        <v>0.8186</v>
      </c>
      <c r="E28" s="118">
        <v>0.1205</v>
      </c>
      <c r="F28" s="118">
        <v>0.1364</v>
      </c>
      <c r="G28" s="118">
        <v>0.0021</v>
      </c>
      <c r="H28" s="118">
        <v>0.0296</v>
      </c>
      <c r="I28" s="118">
        <v>0.0224</v>
      </c>
      <c r="J28" s="118">
        <v>0.0347</v>
      </c>
      <c r="K28" s="131">
        <v>0.0044</v>
      </c>
      <c r="L28" s="118">
        <v>0.9013</v>
      </c>
      <c r="M28" s="120">
        <v>0.2123</v>
      </c>
      <c r="N28" s="121">
        <v>0.7071</v>
      </c>
      <c r="O28" s="122">
        <f t="shared" si="0"/>
        <v>8233.018173</v>
      </c>
      <c r="P28" s="123">
        <v>34.47</v>
      </c>
      <c r="Q28" s="124">
        <f t="shared" si="1"/>
        <v>9.575</v>
      </c>
      <c r="R28" s="53">
        <f t="shared" si="2"/>
        <v>9121.524921</v>
      </c>
      <c r="S28" s="123">
        <v>38.19</v>
      </c>
      <c r="T28" s="125">
        <f t="shared" si="3"/>
        <v>10.608333333333333</v>
      </c>
      <c r="U28" s="126">
        <f t="shared" si="4"/>
        <v>11906.467946880673</v>
      </c>
      <c r="V28" s="127">
        <v>49.85</v>
      </c>
      <c r="W28" s="125">
        <f t="shared" si="5"/>
        <v>13.847222222222221</v>
      </c>
      <c r="X28" s="135">
        <v>-19.8</v>
      </c>
      <c r="Y28" s="133">
        <v>-17</v>
      </c>
      <c r="Z28" s="133"/>
      <c r="AA28" s="133"/>
      <c r="AB28" s="146"/>
      <c r="AC28" s="7">
        <f t="shared" si="6"/>
        <v>100.00000000000001</v>
      </c>
      <c r="AD28" s="8" t="str">
        <f t="shared" si="7"/>
        <v>ОК</v>
      </c>
      <c r="AE28" s="9"/>
      <c r="AF28" s="9"/>
      <c r="AG28" s="9"/>
    </row>
    <row r="29" spans="1:33" s="10" customFormat="1" ht="15">
      <c r="A29" s="31">
        <v>17</v>
      </c>
      <c r="B29" s="117">
        <v>95.0929</v>
      </c>
      <c r="C29" s="118">
        <v>2.6294</v>
      </c>
      <c r="D29" s="118">
        <v>0.813</v>
      </c>
      <c r="E29" s="118">
        <v>0.1198</v>
      </c>
      <c r="F29" s="118">
        <v>0.1349</v>
      </c>
      <c r="G29" s="118">
        <v>0.0021</v>
      </c>
      <c r="H29" s="118">
        <v>0.0291</v>
      </c>
      <c r="I29" s="118">
        <v>0.0219</v>
      </c>
      <c r="J29" s="118">
        <v>0.0352</v>
      </c>
      <c r="K29" s="131">
        <v>0.0041</v>
      </c>
      <c r="L29" s="118">
        <v>0.9043</v>
      </c>
      <c r="M29" s="120">
        <v>0.2133</v>
      </c>
      <c r="N29" s="121">
        <v>0.7069</v>
      </c>
      <c r="O29" s="122">
        <f t="shared" si="0"/>
        <v>8230.629714</v>
      </c>
      <c r="P29" s="123">
        <v>34.46</v>
      </c>
      <c r="Q29" s="124">
        <f t="shared" si="1"/>
        <v>9.572222222222223</v>
      </c>
      <c r="R29" s="53">
        <f t="shared" si="2"/>
        <v>9121.524921</v>
      </c>
      <c r="S29" s="123">
        <v>38.19</v>
      </c>
      <c r="T29" s="125">
        <f t="shared" si="3"/>
        <v>10.608333333333333</v>
      </c>
      <c r="U29" s="126">
        <f t="shared" si="4"/>
        <v>11904.079487914398</v>
      </c>
      <c r="V29" s="127">
        <v>49.84</v>
      </c>
      <c r="W29" s="125">
        <f t="shared" si="5"/>
        <v>13.844444444444445</v>
      </c>
      <c r="X29" s="135"/>
      <c r="Y29" s="129"/>
      <c r="Z29" s="133"/>
      <c r="AA29" s="133"/>
      <c r="AB29" s="146"/>
      <c r="AC29" s="7">
        <f t="shared" si="6"/>
        <v>100.00000000000001</v>
      </c>
      <c r="AD29" s="8" t="str">
        <f t="shared" si="7"/>
        <v>ОК</v>
      </c>
      <c r="AE29" s="9"/>
      <c r="AF29" s="9"/>
      <c r="AG29" s="9"/>
    </row>
    <row r="30" spans="1:33" s="10" customFormat="1" ht="15">
      <c r="A30" s="31">
        <v>18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31"/>
      <c r="L30" s="118"/>
      <c r="M30" s="120"/>
      <c r="N30" s="121"/>
      <c r="O30" s="122">
        <f>P30*238.8459</f>
        <v>8230.629714</v>
      </c>
      <c r="P30" s="123">
        <v>34.46</v>
      </c>
      <c r="Q30" s="124">
        <f>P30/3.6</f>
        <v>9.572222222222223</v>
      </c>
      <c r="R30" s="53">
        <f>S30*238.8459</f>
        <v>9121.524921</v>
      </c>
      <c r="S30" s="123">
        <v>38.19</v>
      </c>
      <c r="T30" s="125">
        <f>S30/3.6</f>
        <v>10.608333333333333</v>
      </c>
      <c r="U30" s="126">
        <f>V30/0.0041868</f>
        <v>11904.079487914398</v>
      </c>
      <c r="V30" s="127">
        <v>49.84</v>
      </c>
      <c r="W30" s="125">
        <f>V30/3.6</f>
        <v>13.844444444444445</v>
      </c>
      <c r="X30" s="128"/>
      <c r="Y30" s="129"/>
      <c r="Z30" s="133"/>
      <c r="AA30" s="133"/>
      <c r="AB30" s="146"/>
      <c r="AC30" s="7">
        <f t="shared" si="6"/>
        <v>0</v>
      </c>
      <c r="AD30" s="8" t="str">
        <f t="shared" si="7"/>
        <v> </v>
      </c>
      <c r="AE30" s="9"/>
      <c r="AF30" s="9"/>
      <c r="AG30" s="9"/>
    </row>
    <row r="31" spans="1:33" s="10" customFormat="1" ht="15">
      <c r="A31" s="33">
        <v>19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31"/>
      <c r="L31" s="118"/>
      <c r="M31" s="120"/>
      <c r="N31" s="121"/>
      <c r="O31" s="122">
        <f>P31*238.8459</f>
        <v>8230.629714</v>
      </c>
      <c r="P31" s="123">
        <v>34.46</v>
      </c>
      <c r="Q31" s="124">
        <f>P31/3.6</f>
        <v>9.572222222222223</v>
      </c>
      <c r="R31" s="53">
        <f>S31*238.8459</f>
        <v>9121.524921</v>
      </c>
      <c r="S31" s="123">
        <v>38.19</v>
      </c>
      <c r="T31" s="125">
        <f>S31/3.6</f>
        <v>10.608333333333333</v>
      </c>
      <c r="U31" s="126">
        <f>V31/0.0041868</f>
        <v>11904.079487914398</v>
      </c>
      <c r="V31" s="127">
        <v>49.84</v>
      </c>
      <c r="W31" s="125">
        <f>V31/3.6</f>
        <v>13.844444444444445</v>
      </c>
      <c r="X31" s="128"/>
      <c r="Y31" s="133"/>
      <c r="Z31" s="133"/>
      <c r="AA31" s="133"/>
      <c r="AB31" s="146"/>
      <c r="AC31" s="7">
        <f t="shared" si="6"/>
        <v>0</v>
      </c>
      <c r="AD31" s="8" t="str">
        <f t="shared" si="7"/>
        <v> </v>
      </c>
      <c r="AE31" s="9"/>
      <c r="AF31" s="9"/>
      <c r="AG31" s="9"/>
    </row>
    <row r="32" spans="1:33" s="10" customFormat="1" ht="15">
      <c r="A32" s="31">
        <v>20</v>
      </c>
      <c r="B32" s="117">
        <v>94.9354</v>
      </c>
      <c r="C32" s="118">
        <v>2.7312</v>
      </c>
      <c r="D32" s="118">
        <v>0.8478</v>
      </c>
      <c r="E32" s="118">
        <v>0.1244</v>
      </c>
      <c r="F32" s="118">
        <v>0.1376</v>
      </c>
      <c r="G32" s="118">
        <v>0.0022</v>
      </c>
      <c r="H32" s="118">
        <v>0.0299</v>
      </c>
      <c r="I32" s="118">
        <v>0.022</v>
      </c>
      <c r="J32" s="118">
        <v>0.0356</v>
      </c>
      <c r="K32" s="131">
        <v>0.0048</v>
      </c>
      <c r="L32" s="118">
        <v>0.9095</v>
      </c>
      <c r="M32" s="120">
        <v>0.2195</v>
      </c>
      <c r="N32" s="121">
        <v>0.7082</v>
      </c>
      <c r="O32" s="122">
        <f t="shared" si="0"/>
        <v>8242.572009</v>
      </c>
      <c r="P32" s="123">
        <v>34.51</v>
      </c>
      <c r="Q32" s="124">
        <f t="shared" si="1"/>
        <v>9.58611111111111</v>
      </c>
      <c r="R32" s="53">
        <f t="shared" si="2"/>
        <v>9133.467216000001</v>
      </c>
      <c r="S32" s="123">
        <v>38.24</v>
      </c>
      <c r="T32" s="125">
        <f t="shared" si="3"/>
        <v>10.622222222222222</v>
      </c>
      <c r="U32" s="126">
        <f t="shared" si="4"/>
        <v>11911.244864813221</v>
      </c>
      <c r="V32" s="127">
        <v>49.87</v>
      </c>
      <c r="W32" s="125">
        <f t="shared" si="5"/>
        <v>13.852777777777776</v>
      </c>
      <c r="X32" s="132"/>
      <c r="Y32" s="133"/>
      <c r="Z32" s="142"/>
      <c r="AA32" s="133"/>
      <c r="AB32" s="136"/>
      <c r="AC32" s="7">
        <f t="shared" si="6"/>
        <v>99.99990000000001</v>
      </c>
      <c r="AD32" s="8" t="str">
        <f>IF(AC32=100,"ОК"," ")</f>
        <v> </v>
      </c>
      <c r="AE32" s="9"/>
      <c r="AF32" s="9"/>
      <c r="AG32" s="9"/>
    </row>
    <row r="33" spans="1:33" s="10" customFormat="1" ht="15" customHeight="1">
      <c r="A33" s="33">
        <v>21</v>
      </c>
      <c r="B33" s="117">
        <v>95</v>
      </c>
      <c r="C33" s="118">
        <v>2.6936</v>
      </c>
      <c r="D33" s="118">
        <v>0.8311</v>
      </c>
      <c r="E33" s="118">
        <v>0.1221</v>
      </c>
      <c r="F33" s="118">
        <v>0.1381</v>
      </c>
      <c r="G33" s="118">
        <v>0.0023</v>
      </c>
      <c r="H33" s="118">
        <v>0.0296</v>
      </c>
      <c r="I33" s="118">
        <v>0.0223</v>
      </c>
      <c r="J33" s="118">
        <v>0.0352</v>
      </c>
      <c r="K33" s="131">
        <v>0.0053</v>
      </c>
      <c r="L33" s="118">
        <v>0.9059</v>
      </c>
      <c r="M33" s="120">
        <v>0.2145</v>
      </c>
      <c r="N33" s="121">
        <v>0.7077</v>
      </c>
      <c r="O33" s="122">
        <f t="shared" si="0"/>
        <v>8237.795091</v>
      </c>
      <c r="P33" s="123">
        <v>34.49</v>
      </c>
      <c r="Q33" s="124">
        <f aca="true" t="shared" si="8" ref="Q33:Q43">P33/3.6</f>
        <v>9.580555555555556</v>
      </c>
      <c r="R33" s="53">
        <f t="shared" si="2"/>
        <v>9128.690298</v>
      </c>
      <c r="S33" s="123">
        <v>38.22</v>
      </c>
      <c r="T33" s="125">
        <f aca="true" t="shared" si="9" ref="T33:T43">S33/3.6</f>
        <v>10.616666666666665</v>
      </c>
      <c r="U33" s="126">
        <f t="shared" si="4"/>
        <v>11908.856405846947</v>
      </c>
      <c r="V33" s="127">
        <v>49.86</v>
      </c>
      <c r="W33" s="125">
        <f aca="true" t="shared" si="10" ref="W33:W43">V33/3.6</f>
        <v>13.85</v>
      </c>
      <c r="X33" s="128">
        <v>-18.8</v>
      </c>
      <c r="Y33" s="133">
        <v>-16</v>
      </c>
      <c r="Z33" s="129" t="s">
        <v>66</v>
      </c>
      <c r="AA33" s="118">
        <v>0.0027</v>
      </c>
      <c r="AB33" s="136"/>
      <c r="AC33" s="7">
        <f t="shared" si="6"/>
        <v>100.00000000000003</v>
      </c>
      <c r="AD33" s="8" t="str">
        <f t="shared" si="7"/>
        <v>ОК</v>
      </c>
      <c r="AE33" s="9"/>
      <c r="AF33" s="9"/>
      <c r="AG33" s="9"/>
    </row>
    <row r="34" spans="1:33" s="10" customFormat="1" ht="15">
      <c r="A34" s="31">
        <v>22</v>
      </c>
      <c r="B34" s="147">
        <v>95.113</v>
      </c>
      <c r="C34" s="148">
        <v>2.667</v>
      </c>
      <c r="D34" s="148">
        <v>0.831</v>
      </c>
      <c r="E34" s="148">
        <v>0.121</v>
      </c>
      <c r="F34" s="148">
        <v>0.135</v>
      </c>
      <c r="G34" s="148">
        <v>0.004</v>
      </c>
      <c r="H34" s="148">
        <v>0.027</v>
      </c>
      <c r="I34" s="148">
        <v>0.02</v>
      </c>
      <c r="J34" s="148">
        <v>0.03</v>
      </c>
      <c r="K34" s="148"/>
      <c r="L34" s="148">
        <v>0.846</v>
      </c>
      <c r="M34" s="149">
        <v>0.206</v>
      </c>
      <c r="N34" s="150">
        <v>0.707</v>
      </c>
      <c r="O34" s="122">
        <f t="shared" si="0"/>
        <v>8240.18355</v>
      </c>
      <c r="P34" s="151">
        <v>34.5</v>
      </c>
      <c r="Q34" s="152">
        <f t="shared" si="8"/>
        <v>9.583333333333334</v>
      </c>
      <c r="R34" s="53">
        <f t="shared" si="2"/>
        <v>9135.855675</v>
      </c>
      <c r="S34" s="151">
        <v>38.25</v>
      </c>
      <c r="T34" s="153">
        <f t="shared" si="9"/>
        <v>10.625</v>
      </c>
      <c r="U34" s="126">
        <f t="shared" si="4"/>
        <v>11925.575618610872</v>
      </c>
      <c r="V34" s="151">
        <v>49.93</v>
      </c>
      <c r="W34" s="152">
        <f t="shared" si="10"/>
        <v>13.869444444444444</v>
      </c>
      <c r="X34" s="39"/>
      <c r="Y34" s="82"/>
      <c r="Z34" s="11"/>
      <c r="AA34" s="11"/>
      <c r="AB34" s="36"/>
      <c r="AC34" s="7">
        <f t="shared" si="6"/>
        <v>100.00000000000001</v>
      </c>
      <c r="AD34" s="8" t="str">
        <f t="shared" si="7"/>
        <v>ОК</v>
      </c>
      <c r="AE34" s="9"/>
      <c r="AF34" s="9"/>
      <c r="AG34" s="9"/>
    </row>
    <row r="35" spans="1:33" s="10" customFormat="1" ht="15">
      <c r="A35" s="31">
        <v>23</v>
      </c>
      <c r="B35" s="154">
        <v>95.445</v>
      </c>
      <c r="C35" s="16">
        <v>2.516</v>
      </c>
      <c r="D35" s="16">
        <v>0.794</v>
      </c>
      <c r="E35" s="16">
        <v>0.119</v>
      </c>
      <c r="F35" s="16">
        <v>0.125</v>
      </c>
      <c r="G35" s="16">
        <v>0.004</v>
      </c>
      <c r="H35" s="16">
        <v>0.023</v>
      </c>
      <c r="I35" s="16">
        <v>0.017</v>
      </c>
      <c r="J35" s="16">
        <v>0.023</v>
      </c>
      <c r="K35" s="16"/>
      <c r="L35" s="16">
        <v>0.748</v>
      </c>
      <c r="M35" s="25">
        <v>0.186</v>
      </c>
      <c r="N35" s="80">
        <v>0.704</v>
      </c>
      <c r="O35" s="55">
        <f t="shared" si="0"/>
        <v>8228.241255</v>
      </c>
      <c r="P35" s="155">
        <v>34.45</v>
      </c>
      <c r="Q35" s="152">
        <f t="shared" si="8"/>
        <v>9.569444444444445</v>
      </c>
      <c r="R35" s="53">
        <f t="shared" si="2"/>
        <v>9123.91338</v>
      </c>
      <c r="S35" s="155">
        <v>38.2</v>
      </c>
      <c r="T35" s="153">
        <f t="shared" si="9"/>
        <v>10.611111111111112</v>
      </c>
      <c r="U35" s="126">
        <f t="shared" si="4"/>
        <v>11932.740995509697</v>
      </c>
      <c r="V35" s="155">
        <v>49.96</v>
      </c>
      <c r="W35" s="152">
        <f t="shared" si="10"/>
        <v>13.877777777777778</v>
      </c>
      <c r="X35" s="39"/>
      <c r="Y35" s="83"/>
      <c r="Z35" s="6"/>
      <c r="AA35" s="6"/>
      <c r="AB35" s="35"/>
      <c r="AC35" s="7">
        <f t="shared" si="6"/>
        <v>100</v>
      </c>
      <c r="AD35" s="8" t="str">
        <f>IF(AC35=100,"ОК"," ")</f>
        <v>ОК</v>
      </c>
      <c r="AE35" s="9"/>
      <c r="AF35" s="9"/>
      <c r="AG35" s="9"/>
    </row>
    <row r="36" spans="1:33" s="10" customFormat="1" ht="15">
      <c r="A36" s="31">
        <v>24</v>
      </c>
      <c r="B36" s="154">
        <v>95.628</v>
      </c>
      <c r="C36" s="16">
        <v>2.472</v>
      </c>
      <c r="D36" s="16">
        <v>0.796</v>
      </c>
      <c r="E36" s="16">
        <v>0.122</v>
      </c>
      <c r="F36" s="16">
        <v>0.121</v>
      </c>
      <c r="G36" s="16">
        <v>0.003</v>
      </c>
      <c r="H36" s="16">
        <v>0.022</v>
      </c>
      <c r="I36" s="16">
        <v>0.014</v>
      </c>
      <c r="J36" s="16">
        <v>0.014</v>
      </c>
      <c r="K36" s="16"/>
      <c r="L36" s="16">
        <v>0.634</v>
      </c>
      <c r="M36" s="25">
        <v>0.174</v>
      </c>
      <c r="N36" s="156">
        <v>0.703</v>
      </c>
      <c r="O36" s="55">
        <f t="shared" si="0"/>
        <v>8233.018173</v>
      </c>
      <c r="P36" s="155">
        <v>34.47</v>
      </c>
      <c r="Q36" s="152">
        <f t="shared" si="8"/>
        <v>9.575</v>
      </c>
      <c r="R36" s="53">
        <f t="shared" si="2"/>
        <v>9128.690298</v>
      </c>
      <c r="S36" s="155">
        <v>38.22</v>
      </c>
      <c r="T36" s="153">
        <f t="shared" si="9"/>
        <v>10.616666666666665</v>
      </c>
      <c r="U36" s="126">
        <f t="shared" si="4"/>
        <v>11949.460208273622</v>
      </c>
      <c r="V36" s="155">
        <v>50.03</v>
      </c>
      <c r="W36" s="152">
        <f t="shared" si="10"/>
        <v>13.897222222222222</v>
      </c>
      <c r="X36" s="39"/>
      <c r="Y36" s="83"/>
      <c r="Z36" s="6"/>
      <c r="AA36" s="6"/>
      <c r="AB36" s="35"/>
      <c r="AC36" s="7">
        <f t="shared" si="6"/>
        <v>100</v>
      </c>
      <c r="AD36" s="8" t="str">
        <f t="shared" si="7"/>
        <v>ОК</v>
      </c>
      <c r="AE36" s="9"/>
      <c r="AF36" s="9"/>
      <c r="AG36" s="9"/>
    </row>
    <row r="37" spans="1:33" s="10" customFormat="1" ht="15">
      <c r="A37" s="31">
        <v>25</v>
      </c>
      <c r="B37" s="154">
        <v>95.451</v>
      </c>
      <c r="C37" s="16">
        <v>2.59</v>
      </c>
      <c r="D37" s="16">
        <v>0.837</v>
      </c>
      <c r="E37" s="16">
        <v>0.128</v>
      </c>
      <c r="F37" s="16">
        <v>0.129</v>
      </c>
      <c r="G37" s="16">
        <v>0.003</v>
      </c>
      <c r="H37" s="16">
        <v>0.023</v>
      </c>
      <c r="I37" s="16">
        <v>0.015</v>
      </c>
      <c r="J37" s="16">
        <v>0.015</v>
      </c>
      <c r="K37" s="16"/>
      <c r="L37" s="16">
        <v>0.625</v>
      </c>
      <c r="M37" s="25">
        <v>0.184</v>
      </c>
      <c r="N37" s="80">
        <v>0.704</v>
      </c>
      <c r="O37" s="55">
        <f t="shared" si="0"/>
        <v>8249.737386</v>
      </c>
      <c r="P37" s="155">
        <v>34.54</v>
      </c>
      <c r="Q37" s="152">
        <f t="shared" si="8"/>
        <v>9.594444444444443</v>
      </c>
      <c r="R37" s="53">
        <f t="shared" si="2"/>
        <v>9145.409511</v>
      </c>
      <c r="S37" s="155">
        <v>38.29</v>
      </c>
      <c r="T37" s="153">
        <f t="shared" si="9"/>
        <v>10.636111111111111</v>
      </c>
      <c r="U37" s="126">
        <f t="shared" si="4"/>
        <v>11956.625585172447</v>
      </c>
      <c r="V37" s="155">
        <v>50.06</v>
      </c>
      <c r="W37" s="152">
        <f t="shared" si="10"/>
        <v>13.905555555555555</v>
      </c>
      <c r="X37" s="39"/>
      <c r="Y37" s="83"/>
      <c r="Z37" s="11"/>
      <c r="AA37" s="11"/>
      <c r="AB37" s="36"/>
      <c r="AC37" s="7">
        <f t="shared" si="6"/>
        <v>100</v>
      </c>
      <c r="AD37" s="8" t="str">
        <f t="shared" si="7"/>
        <v>ОК</v>
      </c>
      <c r="AE37" s="9"/>
      <c r="AF37" s="9"/>
      <c r="AG37" s="9"/>
    </row>
    <row r="38" spans="1:33" s="10" customFormat="1" ht="15">
      <c r="A38" s="33">
        <v>26</v>
      </c>
      <c r="B38" s="157">
        <v>95.425</v>
      </c>
      <c r="C38" s="17">
        <v>2.609</v>
      </c>
      <c r="D38" s="17">
        <v>0.842</v>
      </c>
      <c r="E38" s="17">
        <v>0.129</v>
      </c>
      <c r="F38" s="17">
        <v>0.129</v>
      </c>
      <c r="G38" s="17">
        <v>0.003</v>
      </c>
      <c r="H38" s="17">
        <v>0.023</v>
      </c>
      <c r="I38" s="17">
        <v>0.015</v>
      </c>
      <c r="J38" s="17">
        <v>0.015</v>
      </c>
      <c r="K38" s="17"/>
      <c r="L38" s="17">
        <v>0.623</v>
      </c>
      <c r="M38" s="24">
        <v>0.187</v>
      </c>
      <c r="N38" s="156">
        <v>0.705</v>
      </c>
      <c r="O38" s="55">
        <f t="shared" si="0"/>
        <v>8249.737386</v>
      </c>
      <c r="P38" s="158">
        <v>34.54</v>
      </c>
      <c r="Q38" s="152">
        <f t="shared" si="8"/>
        <v>9.594444444444443</v>
      </c>
      <c r="R38" s="53">
        <f t="shared" si="2"/>
        <v>9147.79797</v>
      </c>
      <c r="S38" s="158">
        <v>38.3</v>
      </c>
      <c r="T38" s="153">
        <f t="shared" si="9"/>
        <v>10.638888888888888</v>
      </c>
      <c r="U38" s="126">
        <f t="shared" si="4"/>
        <v>11959.014044138721</v>
      </c>
      <c r="V38" s="158">
        <v>50.07</v>
      </c>
      <c r="W38" s="152">
        <f t="shared" si="10"/>
        <v>13.908333333333333</v>
      </c>
      <c r="X38" s="40"/>
      <c r="Y38" s="84"/>
      <c r="Z38" s="18"/>
      <c r="AA38" s="18"/>
      <c r="AB38" s="69"/>
      <c r="AC38" s="7">
        <f t="shared" si="6"/>
        <v>100</v>
      </c>
      <c r="AD38" s="8" t="str">
        <f t="shared" si="7"/>
        <v>ОК</v>
      </c>
      <c r="AE38" s="9"/>
      <c r="AF38" s="9"/>
      <c r="AG38" s="9"/>
    </row>
    <row r="39" spans="1:33" s="10" customFormat="1" ht="15">
      <c r="A39" s="31">
        <v>27</v>
      </c>
      <c r="B39" s="159">
        <v>95.4667</v>
      </c>
      <c r="C39" s="160">
        <v>2.5688</v>
      </c>
      <c r="D39" s="160">
        <v>0.8222</v>
      </c>
      <c r="E39" s="160">
        <v>0.1295</v>
      </c>
      <c r="F39" s="160">
        <v>0.1258</v>
      </c>
      <c r="G39" s="160">
        <v>0.0014</v>
      </c>
      <c r="H39" s="160">
        <v>0.0231</v>
      </c>
      <c r="I39" s="160">
        <v>0.016</v>
      </c>
      <c r="J39" s="160">
        <v>0.0129</v>
      </c>
      <c r="K39" s="160">
        <v>0.005</v>
      </c>
      <c r="L39" s="160">
        <v>0.64</v>
      </c>
      <c r="M39" s="161">
        <v>0.1886</v>
      </c>
      <c r="N39" s="162">
        <v>0.7042</v>
      </c>
      <c r="O39" s="163">
        <f t="shared" si="0"/>
        <v>8242.572009</v>
      </c>
      <c r="P39" s="164">
        <v>34.51</v>
      </c>
      <c r="Q39" s="152">
        <f t="shared" si="8"/>
        <v>9.58611111111111</v>
      </c>
      <c r="R39" s="165">
        <f t="shared" si="2"/>
        <v>9133.467216000001</v>
      </c>
      <c r="S39" s="164">
        <v>38.24</v>
      </c>
      <c r="T39" s="153">
        <f t="shared" si="9"/>
        <v>10.622222222222222</v>
      </c>
      <c r="U39" s="166">
        <f t="shared" si="4"/>
        <v>11944.68329034107</v>
      </c>
      <c r="V39" s="164">
        <v>50.01</v>
      </c>
      <c r="W39" s="152">
        <f t="shared" si="10"/>
        <v>13.891666666666666</v>
      </c>
      <c r="X39" s="39"/>
      <c r="Y39" s="83"/>
      <c r="Z39" s="6"/>
      <c r="AA39" s="6"/>
      <c r="AC39" s="7">
        <f t="shared" si="6"/>
        <v>99.99999999999999</v>
      </c>
      <c r="AD39" s="8" t="str">
        <f t="shared" si="7"/>
        <v>ОК</v>
      </c>
      <c r="AE39" s="9"/>
      <c r="AF39" s="9"/>
      <c r="AG39" s="9"/>
    </row>
    <row r="40" spans="1:33" s="10" customFormat="1" ht="14.25" customHeight="1">
      <c r="A40" s="33">
        <v>28</v>
      </c>
      <c r="B40" s="154">
        <v>95.4104</v>
      </c>
      <c r="C40" s="16">
        <v>2.602</v>
      </c>
      <c r="D40" s="16">
        <v>0.8343</v>
      </c>
      <c r="E40" s="16">
        <v>0.1318</v>
      </c>
      <c r="F40" s="16">
        <v>0.1282</v>
      </c>
      <c r="G40" s="16">
        <v>0.0014</v>
      </c>
      <c r="H40" s="16">
        <v>0.0233</v>
      </c>
      <c r="I40" s="16">
        <v>0.0161</v>
      </c>
      <c r="J40" s="16">
        <v>0.0126</v>
      </c>
      <c r="K40" s="16">
        <v>0.0052</v>
      </c>
      <c r="L40" s="16">
        <v>0.6437</v>
      </c>
      <c r="M40" s="25">
        <v>0.1911</v>
      </c>
      <c r="N40" s="80">
        <v>0.7046</v>
      </c>
      <c r="O40" s="55">
        <f t="shared" si="0"/>
        <v>8244.960468000001</v>
      </c>
      <c r="P40" s="155">
        <v>34.52</v>
      </c>
      <c r="Q40" s="152">
        <f t="shared" si="8"/>
        <v>9.58888888888889</v>
      </c>
      <c r="R40" s="53">
        <f t="shared" si="2"/>
        <v>9138.244133999999</v>
      </c>
      <c r="S40" s="155">
        <v>38.26</v>
      </c>
      <c r="T40" s="153">
        <f t="shared" si="9"/>
        <v>10.627777777777776</v>
      </c>
      <c r="U40" s="126">
        <f t="shared" si="4"/>
        <v>11947.071749307348</v>
      </c>
      <c r="V40" s="155">
        <v>50.02</v>
      </c>
      <c r="W40" s="152">
        <f t="shared" si="10"/>
        <v>13.894444444444446</v>
      </c>
      <c r="X40" s="39"/>
      <c r="Y40" s="82"/>
      <c r="Z40" s="129" t="s">
        <v>66</v>
      </c>
      <c r="AA40" s="129" t="s">
        <v>89</v>
      </c>
      <c r="AB40" s="136" t="s">
        <v>67</v>
      </c>
      <c r="AC40" s="7">
        <f t="shared" si="6"/>
        <v>100.00010000000002</v>
      </c>
      <c r="AD40" s="8" t="str">
        <f t="shared" si="7"/>
        <v> </v>
      </c>
      <c r="AE40" s="9"/>
      <c r="AF40" s="9"/>
      <c r="AG40" s="9"/>
    </row>
    <row r="41" spans="1:33" s="10" customFormat="1" ht="15">
      <c r="A41" s="31">
        <v>29</v>
      </c>
      <c r="B41" s="193">
        <v>94.6835</v>
      </c>
      <c r="C41" s="17">
        <v>2.8868</v>
      </c>
      <c r="D41" s="17">
        <v>0.8847</v>
      </c>
      <c r="E41" s="17">
        <v>0.1287</v>
      </c>
      <c r="F41" s="17">
        <v>0.1508</v>
      </c>
      <c r="G41" s="17">
        <v>0.0026</v>
      </c>
      <c r="H41" s="17">
        <v>0.0326</v>
      </c>
      <c r="I41" s="17">
        <v>0.0245</v>
      </c>
      <c r="J41" s="17">
        <v>0.0333</v>
      </c>
      <c r="K41" s="17">
        <v>0.0039</v>
      </c>
      <c r="L41" s="17">
        <v>0.9392</v>
      </c>
      <c r="M41" s="24">
        <v>0.2295</v>
      </c>
      <c r="N41" s="194">
        <v>0.7102</v>
      </c>
      <c r="O41" s="185">
        <f>P41*238.8459</f>
        <v>8256.902763</v>
      </c>
      <c r="P41" s="188">
        <v>34.57</v>
      </c>
      <c r="Q41" s="187">
        <f t="shared" si="8"/>
        <v>9.602777777777778</v>
      </c>
      <c r="R41" s="186">
        <f>S41*238.8459</f>
        <v>9150.186429000001</v>
      </c>
      <c r="S41" s="188">
        <v>38.31</v>
      </c>
      <c r="T41" s="189">
        <f t="shared" si="9"/>
        <v>10.641666666666667</v>
      </c>
      <c r="U41" s="126">
        <f t="shared" si="4"/>
        <v>11913.633323779497</v>
      </c>
      <c r="V41" s="190">
        <v>49.88</v>
      </c>
      <c r="W41" s="191">
        <f t="shared" si="10"/>
        <v>13.855555555555556</v>
      </c>
      <c r="X41" s="40">
        <v>-17.6</v>
      </c>
      <c r="Y41" s="192">
        <v>-14.9</v>
      </c>
      <c r="Z41" s="18"/>
      <c r="AA41" s="18"/>
      <c r="AB41" s="69"/>
      <c r="AC41" s="7">
        <f t="shared" si="6"/>
        <v>100.00009999999999</v>
      </c>
      <c r="AD41" s="8" t="str">
        <f t="shared" si="7"/>
        <v> </v>
      </c>
      <c r="AE41" s="9"/>
      <c r="AF41" s="9"/>
      <c r="AG41" s="9"/>
    </row>
    <row r="42" spans="1:33" s="10" customFormat="1" ht="15">
      <c r="A42" s="34">
        <v>30</v>
      </c>
      <c r="B42" s="195">
        <v>94.6002</v>
      </c>
      <c r="C42" s="160">
        <v>2.8943</v>
      </c>
      <c r="D42" s="160">
        <v>0.9158</v>
      </c>
      <c r="E42" s="160">
        <v>0.1325</v>
      </c>
      <c r="F42" s="160">
        <v>0.1612</v>
      </c>
      <c r="G42" s="160">
        <v>0.0026</v>
      </c>
      <c r="H42" s="160">
        <v>0.0361</v>
      </c>
      <c r="I42" s="160">
        <v>0.0279</v>
      </c>
      <c r="J42" s="160">
        <v>0.0546</v>
      </c>
      <c r="K42" s="160">
        <v>0.0038</v>
      </c>
      <c r="L42" s="160">
        <v>0.9303</v>
      </c>
      <c r="M42" s="161">
        <v>0.2408</v>
      </c>
      <c r="N42" s="162">
        <v>0.7117</v>
      </c>
      <c r="O42" s="55">
        <f>P42*238.8459</f>
        <v>8273.621976</v>
      </c>
      <c r="P42" s="50">
        <v>34.64</v>
      </c>
      <c r="Q42" s="37">
        <f t="shared" si="8"/>
        <v>9.622222222222222</v>
      </c>
      <c r="R42" s="53">
        <f>S42*238.8459</f>
        <v>9164.517183</v>
      </c>
      <c r="S42" s="50">
        <v>38.37</v>
      </c>
      <c r="T42" s="28">
        <f t="shared" si="9"/>
        <v>10.658333333333333</v>
      </c>
      <c r="U42" s="126">
        <f t="shared" si="4"/>
        <v>11923.187159644598</v>
      </c>
      <c r="V42" s="196">
        <v>49.92</v>
      </c>
      <c r="W42" s="191">
        <f t="shared" si="10"/>
        <v>13.866666666666667</v>
      </c>
      <c r="X42" s="41"/>
      <c r="Y42" s="85"/>
      <c r="Z42" s="22"/>
      <c r="AA42" s="22"/>
      <c r="AB42" s="70"/>
      <c r="AC42" s="7">
        <f t="shared" si="6"/>
        <v>100.00009999999999</v>
      </c>
      <c r="AD42" s="8"/>
      <c r="AE42" s="9"/>
      <c r="AF42" s="9"/>
      <c r="AG42" s="9"/>
    </row>
    <row r="43" spans="1:33" s="10" customFormat="1" ht="15.75" thickBot="1">
      <c r="A43" s="32">
        <v>31</v>
      </c>
      <c r="B43" s="29">
        <v>94.7395</v>
      </c>
      <c r="C43" s="19">
        <v>2.7888</v>
      </c>
      <c r="D43" s="19">
        <v>0.946</v>
      </c>
      <c r="E43" s="19">
        <v>0.1347</v>
      </c>
      <c r="F43" s="19">
        <v>0.1805</v>
      </c>
      <c r="G43" s="19">
        <v>0.0023</v>
      </c>
      <c r="H43" s="19">
        <v>0.0406</v>
      </c>
      <c r="I43" s="19">
        <v>0.0327</v>
      </c>
      <c r="J43" s="19">
        <v>0.0431</v>
      </c>
      <c r="K43" s="19">
        <v>0.0056</v>
      </c>
      <c r="L43" s="19">
        <v>0.8687</v>
      </c>
      <c r="M43" s="23">
        <v>0.2173</v>
      </c>
      <c r="N43" s="81">
        <v>0.7112</v>
      </c>
      <c r="O43" s="56">
        <f>P43*238.8459</f>
        <v>8278.398894</v>
      </c>
      <c r="P43" s="51">
        <v>34.66</v>
      </c>
      <c r="Q43" s="38">
        <f t="shared" si="8"/>
        <v>9.627777777777776</v>
      </c>
      <c r="R43" s="54">
        <f>S43*238.8459</f>
        <v>9171.68256</v>
      </c>
      <c r="S43" s="51">
        <v>38.4</v>
      </c>
      <c r="T43" s="27">
        <f t="shared" si="9"/>
        <v>10.666666666666666</v>
      </c>
      <c r="U43" s="126">
        <f t="shared" si="4"/>
        <v>11937.517913442247</v>
      </c>
      <c r="V43" s="20">
        <v>49.98</v>
      </c>
      <c r="W43" s="191">
        <f t="shared" si="10"/>
        <v>13.883333333333333</v>
      </c>
      <c r="X43" s="42"/>
      <c r="Y43" s="86"/>
      <c r="Z43" s="21"/>
      <c r="AA43" s="21"/>
      <c r="AB43" s="71"/>
      <c r="AC43" s="7">
        <f t="shared" si="6"/>
        <v>99.9998</v>
      </c>
      <c r="AD43" s="8" t="str">
        <f t="shared" si="7"/>
        <v> </v>
      </c>
      <c r="AE43" s="9"/>
      <c r="AF43" s="9"/>
      <c r="AG43" s="9"/>
    </row>
    <row r="44" spans="1:33" ht="15" customHeight="1" thickBot="1">
      <c r="A44" s="250" t="s">
        <v>79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2"/>
      <c r="O44" s="258">
        <v>8220.844261139038</v>
      </c>
      <c r="P44" s="254">
        <v>34.41903026654021</v>
      </c>
      <c r="Q44" s="256">
        <v>9.560841740705612</v>
      </c>
      <c r="R44" s="258">
        <v>9110.885803321476</v>
      </c>
      <c r="S44" s="254">
        <v>38.14545614273252</v>
      </c>
      <c r="T44" s="256">
        <v>10.59596003964792</v>
      </c>
      <c r="U44" s="238"/>
      <c r="V44" s="239"/>
      <c r="W44" s="239"/>
      <c r="X44" s="239"/>
      <c r="Y44" s="239"/>
      <c r="Z44" s="239"/>
      <c r="AA44" s="239"/>
      <c r="AB44" s="240"/>
      <c r="AC44" s="4"/>
      <c r="AD44" s="5"/>
      <c r="AE44" s="3"/>
      <c r="AF44" s="3"/>
      <c r="AG44" s="3"/>
    </row>
    <row r="45" spans="1:28" ht="19.5" customHeight="1" thickBot="1">
      <c r="A45" s="72"/>
      <c r="B45" s="2"/>
      <c r="C45" s="2"/>
      <c r="D45" s="2"/>
      <c r="E45" s="2"/>
      <c r="F45" s="2"/>
      <c r="G45" s="2"/>
      <c r="H45" s="260" t="s">
        <v>1</v>
      </c>
      <c r="I45" s="261"/>
      <c r="J45" s="261"/>
      <c r="K45" s="261"/>
      <c r="L45" s="261"/>
      <c r="M45" s="261"/>
      <c r="N45" s="262"/>
      <c r="O45" s="259"/>
      <c r="P45" s="255"/>
      <c r="Q45" s="257"/>
      <c r="R45" s="259"/>
      <c r="S45" s="255"/>
      <c r="T45" s="257"/>
      <c r="U45" s="235"/>
      <c r="V45" s="236"/>
      <c r="W45" s="236"/>
      <c r="X45" s="236"/>
      <c r="Y45" s="236"/>
      <c r="Z45" s="236"/>
      <c r="AA45" s="236"/>
      <c r="AB45" s="237"/>
    </row>
    <row r="46" spans="1:28" ht="22.5" customHeight="1">
      <c r="A46" s="67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233"/>
      <c r="V46" s="233"/>
      <c r="W46" s="233"/>
      <c r="X46" s="233"/>
      <c r="Y46" s="233"/>
      <c r="Z46" s="233"/>
      <c r="AA46" s="233"/>
      <c r="AB46" s="234"/>
    </row>
    <row r="47" spans="1:28" ht="22.5" customHeight="1">
      <c r="A47" s="67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77"/>
      <c r="V47" s="77"/>
      <c r="W47" s="77"/>
      <c r="X47" s="77"/>
      <c r="Y47" s="77"/>
      <c r="Z47" s="77"/>
      <c r="AA47" s="77"/>
      <c r="AB47" s="78"/>
    </row>
    <row r="48" spans="1:28" ht="15">
      <c r="A48" s="67"/>
      <c r="B48" s="232" t="s">
        <v>75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68"/>
    </row>
    <row r="49" spans="1:28" ht="15">
      <c r="A49" s="67"/>
      <c r="B49" s="101"/>
      <c r="C49" s="64" t="s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64" t="s">
        <v>3</v>
      </c>
      <c r="P49" s="101"/>
      <c r="Q49" s="101"/>
      <c r="R49" s="64" t="s">
        <v>4</v>
      </c>
      <c r="S49" s="101"/>
      <c r="T49" s="101"/>
      <c r="U49" s="101"/>
      <c r="V49" s="64" t="s">
        <v>5</v>
      </c>
      <c r="W49" s="101"/>
      <c r="X49" s="101"/>
      <c r="Y49" s="101"/>
      <c r="Z49" s="101"/>
      <c r="AA49" s="101"/>
      <c r="AB49" s="68"/>
    </row>
    <row r="50" spans="1:28" ht="15">
      <c r="A50" s="67"/>
      <c r="B50" s="232" t="s">
        <v>76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68"/>
    </row>
    <row r="51" spans="1:28" ht="15">
      <c r="A51" s="67"/>
      <c r="B51" s="101"/>
      <c r="C51" s="64" t="s">
        <v>22</v>
      </c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64" t="s">
        <v>3</v>
      </c>
      <c r="P51" s="101"/>
      <c r="Q51" s="101"/>
      <c r="R51" s="64" t="s">
        <v>4</v>
      </c>
      <c r="S51" s="101"/>
      <c r="T51" s="101"/>
      <c r="U51" s="101"/>
      <c r="V51" s="64" t="s">
        <v>5</v>
      </c>
      <c r="W51" s="101"/>
      <c r="X51" s="101"/>
      <c r="Y51" s="101"/>
      <c r="Z51" s="101"/>
      <c r="AA51" s="101"/>
      <c r="AB51" s="68"/>
    </row>
    <row r="52" spans="1:28" ht="15">
      <c r="A52" s="67"/>
      <c r="B52" s="253" t="s">
        <v>86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68"/>
    </row>
    <row r="53" spans="1:28" ht="15">
      <c r="A53" s="67"/>
      <c r="B53" s="101"/>
      <c r="C53" s="64" t="s">
        <v>48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64" t="s">
        <v>3</v>
      </c>
      <c r="P53" s="101"/>
      <c r="Q53" s="101"/>
      <c r="R53" s="64" t="s">
        <v>4</v>
      </c>
      <c r="S53" s="101"/>
      <c r="T53" s="101"/>
      <c r="U53" s="101"/>
      <c r="V53" s="64" t="s">
        <v>5</v>
      </c>
      <c r="W53" s="101"/>
      <c r="X53" s="101"/>
      <c r="Y53" s="101"/>
      <c r="Z53" s="101"/>
      <c r="AA53" s="101"/>
      <c r="AB53" s="68"/>
    </row>
    <row r="54" spans="1:28" ht="15.75" thickBot="1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</row>
  </sheetData>
  <sheetProtection/>
  <mergeCells count="51">
    <mergeCell ref="A9:A12"/>
    <mergeCell ref="B11:B12"/>
    <mergeCell ref="C11:C12"/>
    <mergeCell ref="F11:F12"/>
    <mergeCell ref="G11:G12"/>
    <mergeCell ref="P44:P45"/>
    <mergeCell ref="Q44:Q45"/>
    <mergeCell ref="R44:R45"/>
    <mergeCell ref="G3:Y3"/>
    <mergeCell ref="K5:T5"/>
    <mergeCell ref="V5:W5"/>
    <mergeCell ref="X5:Y5"/>
    <mergeCell ref="F7:Y7"/>
    <mergeCell ref="B48:AA48"/>
    <mergeCell ref="A44:N44"/>
    <mergeCell ref="D11:D12"/>
    <mergeCell ref="E11:E12"/>
    <mergeCell ref="B52:AA52"/>
    <mergeCell ref="L11:L12"/>
    <mergeCell ref="S44:S45"/>
    <mergeCell ref="T44:T45"/>
    <mergeCell ref="O44:O45"/>
    <mergeCell ref="H45:N45"/>
    <mergeCell ref="B50:AA50"/>
    <mergeCell ref="U46:AB46"/>
    <mergeCell ref="U45:AB45"/>
    <mergeCell ref="U44:AB44"/>
    <mergeCell ref="AB9:AB12"/>
    <mergeCell ref="I11:I12"/>
    <mergeCell ref="AA9:AA12"/>
    <mergeCell ref="Y9:Y12"/>
    <mergeCell ref="X9:X12"/>
    <mergeCell ref="J11:J12"/>
    <mergeCell ref="AA5:AB5"/>
    <mergeCell ref="G1:Y1"/>
    <mergeCell ref="Z1:AB1"/>
    <mergeCell ref="X6:Y6"/>
    <mergeCell ref="M11:M12"/>
    <mergeCell ref="V6:W6"/>
    <mergeCell ref="O11:Q11"/>
    <mergeCell ref="R11:T11"/>
    <mergeCell ref="U11:W11"/>
    <mergeCell ref="O10:W10"/>
    <mergeCell ref="AA6:AB6"/>
    <mergeCell ref="H11:H12"/>
    <mergeCell ref="B9:M10"/>
    <mergeCell ref="N10:N12"/>
    <mergeCell ref="N9:W9"/>
    <mergeCell ref="H6:U6"/>
    <mergeCell ref="K11:K12"/>
    <mergeCell ref="Z9:Z1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1"/>
  <ignoredErrors>
    <ignoredError sqref="Q42:Q43 T42:T43 T41 O41:O43 W41 R41:R43 Q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="90" zoomScaleNormal="90" zoomScalePageLayoutView="0" workbookViewId="0" topLeftCell="A5">
      <selection activeCell="G46" sqref="G46"/>
    </sheetView>
  </sheetViews>
  <sheetFormatPr defaultColWidth="9.140625" defaultRowHeight="15"/>
  <cols>
    <col min="1" max="1" width="23.8515625" style="57" customWidth="1"/>
    <col min="2" max="2" width="46.8515625" style="57" customWidth="1"/>
    <col min="3" max="3" width="21.140625" style="57" customWidth="1"/>
    <col min="4" max="4" width="21.421875" style="57" customWidth="1"/>
    <col min="5" max="5" width="22.00390625" style="57" customWidth="1"/>
    <col min="6" max="14" width="12.7109375" style="57" customWidth="1"/>
    <col min="15" max="15" width="20.140625" style="57" customWidth="1"/>
    <col min="16" max="16384" width="9.140625" style="57" customWidth="1"/>
  </cols>
  <sheetData>
    <row r="1" spans="1:2" ht="15">
      <c r="A1" s="270"/>
      <c r="B1" s="270"/>
    </row>
    <row r="2" spans="1:11" ht="15">
      <c r="A2" s="279" t="s">
        <v>78</v>
      </c>
      <c r="B2" s="279"/>
      <c r="C2" s="279"/>
      <c r="D2" s="172"/>
      <c r="E2" s="172"/>
      <c r="F2" s="172"/>
      <c r="G2" s="87"/>
      <c r="H2" s="87"/>
      <c r="I2" s="87"/>
      <c r="J2" s="87"/>
      <c r="K2" s="87"/>
    </row>
    <row r="3" spans="1:6" ht="15.75" thickBot="1">
      <c r="A3" s="168"/>
      <c r="B3" s="172"/>
      <c r="C3" s="168"/>
      <c r="D3" s="168"/>
      <c r="E3" s="168"/>
      <c r="F3" s="168"/>
    </row>
    <row r="4" spans="1:6" ht="34.5" customHeight="1" thickBot="1">
      <c r="A4" s="276" t="s">
        <v>46</v>
      </c>
      <c r="B4" s="276" t="s">
        <v>47</v>
      </c>
      <c r="C4" s="273" t="s">
        <v>45</v>
      </c>
      <c r="D4" s="274"/>
      <c r="E4" s="275"/>
      <c r="F4" s="168"/>
    </row>
    <row r="5" spans="1:6" ht="24" customHeight="1" thickBot="1">
      <c r="A5" s="277"/>
      <c r="B5" s="277"/>
      <c r="C5" s="173" t="s">
        <v>42</v>
      </c>
      <c r="D5" s="174" t="s">
        <v>43</v>
      </c>
      <c r="E5" s="173" t="s">
        <v>44</v>
      </c>
      <c r="F5" s="168"/>
    </row>
    <row r="6" spans="1:6" ht="19.5" customHeight="1" thickBot="1">
      <c r="A6" s="278" t="s">
        <v>68</v>
      </c>
      <c r="B6" s="175" t="s">
        <v>80</v>
      </c>
      <c r="C6" s="176">
        <v>38.14</v>
      </c>
      <c r="D6" s="177">
        <v>9110</v>
      </c>
      <c r="E6" s="178">
        <v>10.6</v>
      </c>
      <c r="F6" s="168"/>
    </row>
    <row r="7" spans="1:6" ht="19.5" customHeight="1" hidden="1" thickBot="1">
      <c r="A7" s="278"/>
      <c r="B7" s="179" t="s">
        <v>30</v>
      </c>
      <c r="C7" s="180"/>
      <c r="D7" s="181"/>
      <c r="E7" s="178"/>
      <c r="F7" s="168"/>
    </row>
    <row r="8" spans="1:6" ht="19.5" customHeight="1" hidden="1" thickBot="1">
      <c r="A8" s="278"/>
      <c r="B8" s="175" t="s">
        <v>31</v>
      </c>
      <c r="C8" s="176"/>
      <c r="D8" s="177"/>
      <c r="E8" s="178"/>
      <c r="F8" s="168"/>
    </row>
    <row r="9" spans="1:6" ht="19.5" customHeight="1" hidden="1" thickBot="1">
      <c r="A9" s="278"/>
      <c r="B9" s="179" t="s">
        <v>32</v>
      </c>
      <c r="C9" s="180"/>
      <c r="D9" s="181"/>
      <c r="E9" s="178"/>
      <c r="F9" s="168"/>
    </row>
    <row r="10" spans="1:6" ht="19.5" customHeight="1" hidden="1" thickBot="1">
      <c r="A10" s="278"/>
      <c r="B10" s="175" t="s">
        <v>41</v>
      </c>
      <c r="C10" s="176"/>
      <c r="D10" s="177"/>
      <c r="E10" s="178"/>
      <c r="F10" s="168"/>
    </row>
    <row r="11" spans="1:6" ht="19.5" customHeight="1" hidden="1" thickBot="1">
      <c r="A11" s="278"/>
      <c r="B11" s="179" t="s">
        <v>33</v>
      </c>
      <c r="C11" s="180"/>
      <c r="D11" s="181"/>
      <c r="E11" s="178"/>
      <c r="F11" s="168"/>
    </row>
    <row r="12" spans="1:6" ht="19.5" customHeight="1" hidden="1" thickBot="1">
      <c r="A12" s="278"/>
      <c r="B12" s="175" t="s">
        <v>34</v>
      </c>
      <c r="C12" s="176"/>
      <c r="D12" s="177"/>
      <c r="E12" s="178"/>
      <c r="F12" s="168"/>
    </row>
    <row r="13" spans="1:6" ht="19.5" customHeight="1" hidden="1" thickBot="1">
      <c r="A13" s="278"/>
      <c r="B13" s="179" t="s">
        <v>35</v>
      </c>
      <c r="C13" s="180"/>
      <c r="D13" s="181"/>
      <c r="E13" s="178"/>
      <c r="F13" s="168"/>
    </row>
    <row r="14" spans="1:6" ht="19.5" customHeight="1" hidden="1" thickBot="1">
      <c r="A14" s="278"/>
      <c r="B14" s="175" t="s">
        <v>36</v>
      </c>
      <c r="C14" s="176"/>
      <c r="D14" s="177"/>
      <c r="E14" s="178"/>
      <c r="F14" s="168"/>
    </row>
    <row r="15" spans="1:6" ht="19.5" customHeight="1" hidden="1" thickBot="1">
      <c r="A15" s="278"/>
      <c r="B15" s="179" t="s">
        <v>30</v>
      </c>
      <c r="C15" s="180"/>
      <c r="D15" s="181"/>
      <c r="E15" s="178"/>
      <c r="F15" s="168"/>
    </row>
    <row r="16" spans="1:6" ht="19.5" customHeight="1" hidden="1" thickBot="1">
      <c r="A16" s="278"/>
      <c r="B16" s="175" t="s">
        <v>31</v>
      </c>
      <c r="C16" s="176"/>
      <c r="D16" s="177"/>
      <c r="E16" s="178"/>
      <c r="F16" s="168"/>
    </row>
    <row r="17" spans="1:6" ht="19.5" customHeight="1" hidden="1" thickBot="1">
      <c r="A17" s="278"/>
      <c r="B17" s="179" t="s">
        <v>32</v>
      </c>
      <c r="C17" s="180"/>
      <c r="D17" s="181"/>
      <c r="E17" s="178"/>
      <c r="F17" s="168"/>
    </row>
    <row r="18" spans="1:6" ht="19.5" customHeight="1" hidden="1" thickBot="1">
      <c r="A18" s="278"/>
      <c r="B18" s="175" t="s">
        <v>41</v>
      </c>
      <c r="C18" s="176"/>
      <c r="D18" s="177"/>
      <c r="E18" s="178"/>
      <c r="F18" s="168"/>
    </row>
    <row r="19" spans="1:6" ht="19.5" customHeight="1" hidden="1" thickBot="1">
      <c r="A19" s="278"/>
      <c r="B19" s="179" t="s">
        <v>33</v>
      </c>
      <c r="C19" s="180"/>
      <c r="D19" s="181"/>
      <c r="E19" s="178"/>
      <c r="F19" s="168"/>
    </row>
    <row r="20" spans="1:6" ht="19.5" customHeight="1" hidden="1" thickBot="1">
      <c r="A20" s="278"/>
      <c r="B20" s="175" t="s">
        <v>34</v>
      </c>
      <c r="C20" s="176"/>
      <c r="D20" s="177"/>
      <c r="E20" s="178"/>
      <c r="F20" s="168"/>
    </row>
    <row r="21" spans="1:6" ht="19.5" customHeight="1" hidden="1" thickBot="1">
      <c r="A21" s="278"/>
      <c r="B21" s="179" t="s">
        <v>35</v>
      </c>
      <c r="C21" s="180"/>
      <c r="D21" s="181"/>
      <c r="E21" s="178"/>
      <c r="F21" s="168"/>
    </row>
    <row r="22" spans="1:6" ht="19.5" customHeight="1" hidden="1" thickBot="1">
      <c r="A22" s="278"/>
      <c r="B22" s="175" t="s">
        <v>36</v>
      </c>
      <c r="C22" s="176"/>
      <c r="D22" s="177"/>
      <c r="E22" s="178"/>
      <c r="F22" s="168"/>
    </row>
    <row r="23" spans="1:6" ht="19.5" customHeight="1" hidden="1" thickBot="1">
      <c r="A23" s="278"/>
      <c r="B23" s="179" t="s">
        <v>30</v>
      </c>
      <c r="C23" s="180"/>
      <c r="D23" s="181"/>
      <c r="E23" s="178"/>
      <c r="F23" s="168"/>
    </row>
    <row r="24" spans="1:6" ht="19.5" customHeight="1" hidden="1" thickBot="1">
      <c r="A24" s="278"/>
      <c r="B24" s="175" t="s">
        <v>31</v>
      </c>
      <c r="C24" s="176"/>
      <c r="D24" s="177"/>
      <c r="E24" s="178"/>
      <c r="F24" s="168"/>
    </row>
    <row r="25" spans="1:6" ht="19.5" customHeight="1" hidden="1" thickBot="1">
      <c r="A25" s="278"/>
      <c r="B25" s="179" t="s">
        <v>32</v>
      </c>
      <c r="C25" s="180"/>
      <c r="D25" s="181"/>
      <c r="E25" s="178"/>
      <c r="F25" s="168"/>
    </row>
    <row r="26" spans="1:6" ht="19.5" customHeight="1" hidden="1" thickBot="1">
      <c r="A26" s="278"/>
      <c r="B26" s="175" t="s">
        <v>41</v>
      </c>
      <c r="C26" s="176"/>
      <c r="D26" s="177"/>
      <c r="E26" s="178"/>
      <c r="F26" s="168"/>
    </row>
    <row r="27" spans="1:6" ht="19.5" customHeight="1" hidden="1" thickBot="1">
      <c r="A27" s="278"/>
      <c r="B27" s="179" t="s">
        <v>33</v>
      </c>
      <c r="C27" s="180"/>
      <c r="D27" s="181"/>
      <c r="E27" s="178"/>
      <c r="F27" s="168"/>
    </row>
    <row r="28" spans="1:6" ht="19.5" customHeight="1" hidden="1" thickBot="1">
      <c r="A28" s="278"/>
      <c r="B28" s="175" t="s">
        <v>34</v>
      </c>
      <c r="C28" s="176"/>
      <c r="D28" s="177"/>
      <c r="E28" s="178"/>
      <c r="F28" s="168"/>
    </row>
    <row r="29" spans="1:6" ht="19.5" customHeight="1" hidden="1" thickBot="1">
      <c r="A29" s="278"/>
      <c r="B29" s="179" t="s">
        <v>35</v>
      </c>
      <c r="C29" s="180"/>
      <c r="D29" s="181"/>
      <c r="E29" s="178"/>
      <c r="F29" s="168"/>
    </row>
    <row r="30" spans="1:6" ht="19.5" customHeight="1" hidden="1" thickBot="1">
      <c r="A30" s="278"/>
      <c r="B30" s="175" t="s">
        <v>36</v>
      </c>
      <c r="C30" s="176"/>
      <c r="D30" s="177"/>
      <c r="E30" s="178"/>
      <c r="F30" s="168"/>
    </row>
    <row r="31" spans="1:6" ht="19.5" customHeight="1" hidden="1" thickBot="1">
      <c r="A31" s="278"/>
      <c r="B31" s="179" t="s">
        <v>30</v>
      </c>
      <c r="C31" s="180"/>
      <c r="D31" s="181"/>
      <c r="E31" s="178"/>
      <c r="F31" s="168"/>
    </row>
    <row r="32" spans="1:6" ht="19.5" customHeight="1" hidden="1" thickBot="1">
      <c r="A32" s="278"/>
      <c r="B32" s="175" t="s">
        <v>31</v>
      </c>
      <c r="C32" s="176"/>
      <c r="D32" s="177"/>
      <c r="E32" s="178"/>
      <c r="F32" s="168"/>
    </row>
    <row r="33" spans="1:6" ht="19.5" customHeight="1" hidden="1" thickBot="1">
      <c r="A33" s="278"/>
      <c r="B33" s="179" t="s">
        <v>32</v>
      </c>
      <c r="C33" s="180"/>
      <c r="D33" s="181"/>
      <c r="E33" s="178"/>
      <c r="F33" s="168"/>
    </row>
    <row r="34" spans="1:6" ht="19.5" customHeight="1" hidden="1" thickBot="1">
      <c r="A34" s="278"/>
      <c r="B34" s="175" t="s">
        <v>41</v>
      </c>
      <c r="C34" s="176"/>
      <c r="D34" s="177"/>
      <c r="E34" s="178"/>
      <c r="F34" s="168"/>
    </row>
    <row r="35" spans="1:6" ht="19.5" customHeight="1" hidden="1" thickBot="1">
      <c r="A35" s="278"/>
      <c r="B35" s="179" t="s">
        <v>33</v>
      </c>
      <c r="C35" s="180"/>
      <c r="D35" s="181"/>
      <c r="E35" s="178"/>
      <c r="F35" s="168"/>
    </row>
    <row r="36" spans="1:6" ht="19.5" customHeight="1" hidden="1" thickBot="1">
      <c r="A36" s="278"/>
      <c r="B36" s="175" t="s">
        <v>34</v>
      </c>
      <c r="C36" s="176"/>
      <c r="D36" s="177"/>
      <c r="E36" s="178"/>
      <c r="F36" s="168"/>
    </row>
    <row r="37" spans="1:6" ht="19.5" customHeight="1" hidden="1" thickBot="1">
      <c r="A37" s="278"/>
      <c r="B37" s="179" t="s">
        <v>35</v>
      </c>
      <c r="C37" s="180"/>
      <c r="D37" s="181"/>
      <c r="E37" s="178"/>
      <c r="F37" s="168"/>
    </row>
    <row r="38" spans="1:6" ht="19.5" customHeight="1" hidden="1" thickBot="1">
      <c r="A38" s="278"/>
      <c r="B38" s="175" t="s">
        <v>36</v>
      </c>
      <c r="C38" s="176"/>
      <c r="D38" s="177"/>
      <c r="E38" s="178"/>
      <c r="F38" s="168"/>
    </row>
    <row r="39" spans="1:6" ht="19.5" customHeight="1" thickBot="1">
      <c r="A39" s="278"/>
      <c r="B39" s="175" t="s">
        <v>81</v>
      </c>
      <c r="C39" s="176">
        <v>38.15</v>
      </c>
      <c r="D39" s="182">
        <v>9113</v>
      </c>
      <c r="E39" s="178">
        <v>10.6</v>
      </c>
      <c r="F39" s="168"/>
    </row>
    <row r="40" spans="1:6" ht="19.5" customHeight="1" thickBot="1">
      <c r="A40" s="278"/>
      <c r="B40" s="175" t="s">
        <v>82</v>
      </c>
      <c r="C40" s="176">
        <v>38.13</v>
      </c>
      <c r="D40" s="177">
        <v>9106</v>
      </c>
      <c r="E40" s="178">
        <v>10.59</v>
      </c>
      <c r="F40" s="168"/>
    </row>
    <row r="41" spans="1:6" ht="19.5" customHeight="1" thickBot="1">
      <c r="A41" s="278"/>
      <c r="B41" s="179" t="s">
        <v>83</v>
      </c>
      <c r="C41" s="176">
        <v>38.15</v>
      </c>
      <c r="D41" s="177">
        <v>9112</v>
      </c>
      <c r="E41" s="178">
        <v>10.6</v>
      </c>
      <c r="F41" s="168"/>
    </row>
    <row r="42" spans="1:6" ht="19.5" customHeight="1" thickBot="1">
      <c r="A42" s="278"/>
      <c r="B42" s="175" t="s">
        <v>77</v>
      </c>
      <c r="C42" s="176">
        <v>38.15</v>
      </c>
      <c r="D42" s="177">
        <v>9111</v>
      </c>
      <c r="E42" s="178">
        <v>10.6</v>
      </c>
      <c r="F42" s="168"/>
    </row>
    <row r="43" spans="1:6" ht="19.5" customHeight="1" thickBot="1">
      <c r="A43" s="278"/>
      <c r="B43" s="179" t="s">
        <v>84</v>
      </c>
      <c r="C43" s="176">
        <v>38.19</v>
      </c>
      <c r="D43" s="177">
        <v>9122</v>
      </c>
      <c r="E43" s="178">
        <v>10.61</v>
      </c>
      <c r="F43" s="168"/>
    </row>
    <row r="44" spans="1:6" ht="19.5" customHeight="1" thickBot="1">
      <c r="A44" s="278"/>
      <c r="B44" s="175" t="s">
        <v>95</v>
      </c>
      <c r="C44" s="176">
        <v>38.15</v>
      </c>
      <c r="D44" s="177">
        <v>9111</v>
      </c>
      <c r="E44" s="178">
        <v>10.6</v>
      </c>
      <c r="F44" s="168"/>
    </row>
    <row r="45" spans="1:6" ht="19.5" customHeight="1" thickBot="1">
      <c r="A45" s="278"/>
      <c r="B45" s="179" t="s">
        <v>104</v>
      </c>
      <c r="C45" s="176">
        <v>38.15</v>
      </c>
      <c r="D45" s="177">
        <v>9112</v>
      </c>
      <c r="E45" s="178">
        <v>10.6</v>
      </c>
      <c r="F45" s="168"/>
    </row>
    <row r="46" spans="1:6" ht="19.5" customHeight="1" thickBot="1">
      <c r="A46" s="278"/>
      <c r="B46" s="175" t="s">
        <v>94</v>
      </c>
      <c r="C46" s="176">
        <v>38.15</v>
      </c>
      <c r="D46" s="177">
        <v>9112</v>
      </c>
      <c r="E46" s="178">
        <v>10.6</v>
      </c>
      <c r="F46" s="168"/>
    </row>
    <row r="47" spans="1:6" ht="19.5" customHeight="1" thickBot="1">
      <c r="A47" s="278"/>
      <c r="B47" s="179" t="s">
        <v>93</v>
      </c>
      <c r="C47" s="178">
        <v>38.15</v>
      </c>
      <c r="D47" s="177">
        <v>9112</v>
      </c>
      <c r="E47" s="178">
        <v>10.6</v>
      </c>
      <c r="F47" s="168"/>
    </row>
    <row r="48" spans="1:6" ht="19.5" customHeight="1" thickBot="1">
      <c r="A48" s="278"/>
      <c r="B48" s="175" t="s">
        <v>103</v>
      </c>
      <c r="C48" s="176">
        <v>38.15</v>
      </c>
      <c r="D48" s="177">
        <v>9112</v>
      </c>
      <c r="E48" s="178">
        <v>10.6</v>
      </c>
      <c r="F48" s="168"/>
    </row>
    <row r="49" spans="1:6" ht="19.5" customHeight="1" thickBot="1">
      <c r="A49" s="278"/>
      <c r="B49" s="179" t="s">
        <v>96</v>
      </c>
      <c r="C49" s="176">
        <v>38.15</v>
      </c>
      <c r="D49" s="177">
        <v>9112</v>
      </c>
      <c r="E49" s="178">
        <v>10.6</v>
      </c>
      <c r="F49" s="168"/>
    </row>
    <row r="50" spans="1:6" ht="19.5" customHeight="1" thickBot="1">
      <c r="A50" s="278"/>
      <c r="B50" s="175" t="s">
        <v>107</v>
      </c>
      <c r="C50" s="176">
        <v>38.15</v>
      </c>
      <c r="D50" s="177">
        <v>9112</v>
      </c>
      <c r="E50" s="178">
        <v>10.6</v>
      </c>
      <c r="F50" s="168"/>
    </row>
    <row r="51" spans="1:6" ht="19.5" customHeight="1" hidden="1" thickBot="1">
      <c r="A51" s="278"/>
      <c r="B51" s="179" t="e">
        <f>#REF!</f>
        <v>#REF!</v>
      </c>
      <c r="C51" s="176"/>
      <c r="D51" s="177"/>
      <c r="E51" s="178">
        <v>10.54</v>
      </c>
      <c r="F51" s="168"/>
    </row>
    <row r="52" spans="1:6" ht="19.5" customHeight="1" thickBot="1">
      <c r="A52" s="278"/>
      <c r="B52" s="175" t="s">
        <v>102</v>
      </c>
      <c r="C52" s="176">
        <v>38.15</v>
      </c>
      <c r="D52" s="177">
        <v>9111</v>
      </c>
      <c r="E52" s="178">
        <v>10.6</v>
      </c>
      <c r="F52" s="168"/>
    </row>
    <row r="53" spans="1:6" ht="19.5" customHeight="1" thickBot="1">
      <c r="A53" s="278"/>
      <c r="B53" s="179" t="s">
        <v>85</v>
      </c>
      <c r="C53" s="178">
        <v>38.16</v>
      </c>
      <c r="D53" s="177">
        <v>9114</v>
      </c>
      <c r="E53" s="178">
        <v>10.6</v>
      </c>
      <c r="F53" s="168"/>
    </row>
    <row r="54" spans="1:6" ht="19.5" customHeight="1" thickBot="1">
      <c r="A54" s="278"/>
      <c r="B54" s="175" t="s">
        <v>97</v>
      </c>
      <c r="C54" s="176">
        <v>38.15</v>
      </c>
      <c r="D54" s="177">
        <v>9112</v>
      </c>
      <c r="E54" s="178">
        <v>10.6</v>
      </c>
      <c r="F54" s="168"/>
    </row>
    <row r="55" spans="1:6" ht="19.5" customHeight="1" thickBot="1">
      <c r="A55" s="278"/>
      <c r="B55" s="179" t="s">
        <v>98</v>
      </c>
      <c r="C55" s="176">
        <v>38.15</v>
      </c>
      <c r="D55" s="177">
        <v>9112</v>
      </c>
      <c r="E55" s="178">
        <v>10.6</v>
      </c>
      <c r="F55" s="168"/>
    </row>
    <row r="56" spans="1:6" ht="19.5" customHeight="1" thickBot="1">
      <c r="A56" s="278"/>
      <c r="B56" s="175" t="s">
        <v>99</v>
      </c>
      <c r="C56" s="176">
        <v>38.15</v>
      </c>
      <c r="D56" s="177">
        <v>9111</v>
      </c>
      <c r="E56" s="178">
        <v>10.6</v>
      </c>
      <c r="F56" s="168"/>
    </row>
    <row r="57" spans="1:6" ht="19.5" customHeight="1" thickBot="1">
      <c r="A57" s="278"/>
      <c r="B57" s="179" t="s">
        <v>90</v>
      </c>
      <c r="C57" s="176">
        <v>38.15</v>
      </c>
      <c r="D57" s="177">
        <v>9112</v>
      </c>
      <c r="E57" s="178">
        <v>10.6</v>
      </c>
      <c r="F57" s="168"/>
    </row>
    <row r="58" spans="1:6" ht="19.5" customHeight="1" thickBot="1">
      <c r="A58" s="278"/>
      <c r="B58" s="175" t="s">
        <v>91</v>
      </c>
      <c r="C58" s="176">
        <v>38.15</v>
      </c>
      <c r="D58" s="177">
        <v>9112</v>
      </c>
      <c r="E58" s="178">
        <v>10.6</v>
      </c>
      <c r="F58" s="168"/>
    </row>
    <row r="59" spans="1:6" ht="19.5" customHeight="1" thickBot="1">
      <c r="A59" s="278"/>
      <c r="B59" s="175" t="s">
        <v>101</v>
      </c>
      <c r="C59" s="176">
        <v>38.15</v>
      </c>
      <c r="D59" s="177">
        <v>9113</v>
      </c>
      <c r="E59" s="178">
        <v>10.6</v>
      </c>
      <c r="F59" s="168"/>
    </row>
    <row r="60" spans="1:6" ht="19.5" customHeight="1" thickBot="1">
      <c r="A60" s="278"/>
      <c r="B60" s="175" t="s">
        <v>105</v>
      </c>
      <c r="C60" s="176">
        <v>38.15</v>
      </c>
      <c r="D60" s="177">
        <v>9111</v>
      </c>
      <c r="E60" s="178">
        <v>10.6</v>
      </c>
      <c r="F60" s="168"/>
    </row>
    <row r="61" spans="1:6" ht="19.5" customHeight="1" thickBot="1">
      <c r="A61" s="278"/>
      <c r="B61" s="179" t="s">
        <v>100</v>
      </c>
      <c r="C61" s="176">
        <v>38.15</v>
      </c>
      <c r="D61" s="177">
        <v>9112</v>
      </c>
      <c r="E61" s="178">
        <v>10.6</v>
      </c>
      <c r="F61" s="168"/>
    </row>
    <row r="62" spans="1:6" ht="19.5" customHeight="1" thickBot="1">
      <c r="A62" s="278"/>
      <c r="B62" s="175" t="s">
        <v>106</v>
      </c>
      <c r="C62" s="182">
        <v>0</v>
      </c>
      <c r="D62" s="177">
        <v>0</v>
      </c>
      <c r="E62" s="181">
        <v>0</v>
      </c>
      <c r="F62" s="168"/>
    </row>
    <row r="63" spans="1:6" ht="19.5" customHeight="1" thickBot="1">
      <c r="A63" s="278"/>
      <c r="B63" s="175" t="s">
        <v>92</v>
      </c>
      <c r="C63" s="176">
        <v>38.15</v>
      </c>
      <c r="D63" s="177">
        <v>9112</v>
      </c>
      <c r="E63" s="178">
        <v>10.6</v>
      </c>
      <c r="F63" s="168"/>
    </row>
    <row r="64" spans="1:6" ht="33" customHeight="1" thickBot="1">
      <c r="A64" s="271" t="s">
        <v>69</v>
      </c>
      <c r="B64" s="272"/>
      <c r="C64" s="183">
        <v>38.15</v>
      </c>
      <c r="D64" s="184">
        <v>9111</v>
      </c>
      <c r="E64" s="183">
        <v>10.6</v>
      </c>
      <c r="F64" s="168"/>
    </row>
    <row r="65" spans="1:6" ht="15">
      <c r="A65" s="168"/>
      <c r="B65" s="168"/>
      <c r="C65" s="168"/>
      <c r="D65" s="168"/>
      <c r="E65" s="168"/>
      <c r="F65" s="168"/>
    </row>
    <row r="66" spans="1:6" ht="15">
      <c r="A66" s="168"/>
      <c r="B66" s="168"/>
      <c r="C66" s="168"/>
      <c r="D66" s="168"/>
      <c r="E66" s="168"/>
      <c r="F66" s="168"/>
    </row>
    <row r="67" spans="1:6" ht="15">
      <c r="A67" s="168"/>
      <c r="B67" s="168"/>
      <c r="C67" s="168"/>
      <c r="D67" s="168"/>
      <c r="E67" s="168"/>
      <c r="F67" s="168"/>
    </row>
    <row r="68" spans="1:27" ht="15">
      <c r="A68" s="88" t="s">
        <v>70</v>
      </c>
      <c r="B68" s="88"/>
      <c r="C68" s="88"/>
      <c r="D68" s="88" t="s">
        <v>74</v>
      </c>
      <c r="E68" s="88"/>
      <c r="F68" s="88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89"/>
    </row>
    <row r="69" spans="1:27" ht="15">
      <c r="A69" s="64" t="s">
        <v>2</v>
      </c>
      <c r="B69" s="168"/>
      <c r="C69" s="169"/>
      <c r="D69" s="64" t="s">
        <v>3</v>
      </c>
      <c r="E69" s="64" t="s">
        <v>4</v>
      </c>
      <c r="F69" s="64" t="s">
        <v>5</v>
      </c>
      <c r="G69" s="61"/>
      <c r="H69" s="61"/>
      <c r="I69" s="89"/>
      <c r="J69" s="61"/>
      <c r="K69" s="61"/>
      <c r="L69" s="61"/>
      <c r="M69" s="61"/>
      <c r="N69" s="89"/>
      <c r="O69" s="61"/>
      <c r="P69" s="61"/>
      <c r="Q69" s="89"/>
      <c r="R69" s="89"/>
      <c r="S69" s="89"/>
      <c r="T69" s="89"/>
      <c r="U69" s="89"/>
      <c r="V69" s="61"/>
      <c r="W69" s="61"/>
      <c r="X69" s="61"/>
      <c r="Y69" s="61"/>
      <c r="Z69" s="61"/>
      <c r="AA69" s="89"/>
    </row>
    <row r="70" spans="1:27" ht="25.5" customHeight="1">
      <c r="A70" s="88" t="s">
        <v>71</v>
      </c>
      <c r="B70" s="170"/>
      <c r="C70" s="171"/>
      <c r="D70" s="170" t="s">
        <v>73</v>
      </c>
      <c r="E70" s="88"/>
      <c r="F70" s="88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89"/>
    </row>
    <row r="71" spans="1:27" ht="15">
      <c r="A71" s="90" t="s">
        <v>22</v>
      </c>
      <c r="B71" s="90"/>
      <c r="C71" s="90"/>
      <c r="D71" s="90" t="s">
        <v>3</v>
      </c>
      <c r="E71" s="90" t="s">
        <v>4</v>
      </c>
      <c r="F71" s="90" t="s">
        <v>5</v>
      </c>
      <c r="G71" s="61"/>
      <c r="H71" s="61"/>
      <c r="I71" s="61"/>
      <c r="J71" s="61"/>
      <c r="K71" s="61"/>
      <c r="L71" s="61"/>
      <c r="M71" s="61"/>
      <c r="N71" s="89"/>
      <c r="O71" s="61"/>
      <c r="P71" s="61"/>
      <c r="Q71" s="73"/>
      <c r="R71" s="61"/>
      <c r="S71" s="61"/>
      <c r="T71" s="61"/>
      <c r="U71" s="73"/>
      <c r="V71" s="61"/>
      <c r="W71" s="61"/>
      <c r="X71" s="61"/>
      <c r="Y71" s="61"/>
      <c r="Z71" s="61"/>
      <c r="AA71" s="89"/>
    </row>
    <row r="72" spans="1:27" s="168" customFormat="1" ht="26.25" customHeight="1">
      <c r="A72" s="171" t="s">
        <v>87</v>
      </c>
      <c r="B72" s="171"/>
      <c r="C72" s="171" t="s">
        <v>72</v>
      </c>
      <c r="D72" s="171" t="s">
        <v>88</v>
      </c>
      <c r="E72" s="171"/>
      <c r="F72" s="171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167"/>
    </row>
    <row r="73" spans="1:27" s="168" customFormat="1" ht="15">
      <c r="A73" s="168" t="s">
        <v>48</v>
      </c>
      <c r="D73" s="168" t="s">
        <v>3</v>
      </c>
      <c r="E73" s="168" t="s">
        <v>4</v>
      </c>
      <c r="F73" s="168" t="s">
        <v>5</v>
      </c>
      <c r="G73" s="169"/>
      <c r="H73" s="169"/>
      <c r="I73" s="169"/>
      <c r="J73" s="169"/>
      <c r="K73" s="169"/>
      <c r="L73" s="169"/>
      <c r="M73" s="169"/>
      <c r="N73" s="167"/>
      <c r="O73" s="169"/>
      <c r="P73" s="169"/>
      <c r="Q73" s="73"/>
      <c r="R73" s="169"/>
      <c r="S73" s="169"/>
      <c r="T73" s="169"/>
      <c r="U73" s="73"/>
      <c r="V73" s="169"/>
      <c r="W73" s="169"/>
      <c r="X73" s="169"/>
      <c r="Y73" s="169"/>
      <c r="Z73" s="169"/>
      <c r="AA73" s="167"/>
    </row>
    <row r="74" spans="7:27" s="168" customFormat="1" ht="15"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7"/>
    </row>
  </sheetData>
  <sheetProtection/>
  <mergeCells count="7">
    <mergeCell ref="A1:B1"/>
    <mergeCell ref="A64:B64"/>
    <mergeCell ref="C4:E4"/>
    <mergeCell ref="B4:B5"/>
    <mergeCell ref="A4:A5"/>
    <mergeCell ref="A6:A63"/>
    <mergeCell ref="A2:C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5">
      <c r="A1">
        <v>3</v>
      </c>
      <c r="B1" t="s">
        <v>23</v>
      </c>
      <c r="C1" t="s">
        <v>24</v>
      </c>
      <c r="D1" t="s">
        <v>25</v>
      </c>
    </row>
    <row r="2" ht="15">
      <c r="B2" t="s">
        <v>26</v>
      </c>
    </row>
    <row r="3" ht="15">
      <c r="B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Степанова Ольга Григорьевна</cp:lastModifiedBy>
  <cp:lastPrinted>2017-03-02T08:56:08Z</cp:lastPrinted>
  <dcterms:created xsi:type="dcterms:W3CDTF">2016-10-07T07:24:19Z</dcterms:created>
  <dcterms:modified xsi:type="dcterms:W3CDTF">2017-04-04T07:04:20Z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