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10740" activeTab="2"/>
  </bookViews>
  <sheets>
    <sheet name="Паспорт" sheetId="1" r:id="rId1"/>
    <sheet name="Додаток город" sheetId="2" r:id="rId2"/>
    <sheet name="Додаток обл. " sheetId="3" r:id="rId3"/>
  </sheets>
  <definedNames>
    <definedName name="_Hlk21234135" localSheetId="1">'Додаток город'!$C$17</definedName>
    <definedName name="_Hlk21234135" localSheetId="0">'Паспорт'!$C$18</definedName>
    <definedName name="OLE_LINK2" localSheetId="1">'Додаток город'!#REF!</definedName>
    <definedName name="OLE_LINK2" localSheetId="0">'Паспорт'!$Y$13</definedName>
    <definedName name="OLE_LINK3" localSheetId="1">'Додаток город'!#REF!</definedName>
    <definedName name="OLE_LINK3" localSheetId="0">'Паспорт'!#REF!</definedName>
    <definedName name="OLE_LINK5" localSheetId="1">'Додаток город'!#REF!</definedName>
    <definedName name="OLE_LINK5" localSheetId="0">'Паспорт'!#REF!</definedName>
    <definedName name="_xlnm.Print_Area" localSheetId="1">'Додаток город'!$A$1:$G$54</definedName>
    <definedName name="_xlnm.Print_Area" localSheetId="0">'Паспорт'!$A$1:$Y$54</definedName>
  </definedNames>
  <calcPr fullCalcOnLoad="1"/>
</workbook>
</file>

<file path=xl/sharedStrings.xml><?xml version="1.0" encoding="utf-8"?>
<sst xmlns="http://schemas.openxmlformats.org/spreadsheetml/2006/main" count="106" uniqueCount="74">
  <si>
    <t>підпис</t>
  </si>
  <si>
    <t xml:space="preserve">Огородник Ю.В.  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</si>
  <si>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</si>
  <si>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</si>
  <si>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</si>
  <si>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</si>
  <si>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</si>
  <si>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</si>
  <si>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</si>
  <si>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</si>
  <si>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</si>
  <si>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</si>
  <si>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</si>
  <si>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</si>
  <si>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</si>
  <si>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</si>
  <si>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</si>
  <si>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</si>
  <si>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</si>
  <si>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</si>
  <si>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</si>
  <si>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</si>
  <si>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</si>
  <si>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</si>
  <si>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</si>
  <si>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</si>
  <si>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</si>
  <si>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</si>
  <si>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</si>
  <si>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</si>
  <si>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</si>
  <si>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</si>
  <si>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</si>
  <si>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</si>
  <si>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</si>
  <si>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</si>
  <si>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</si>
  <si>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</si>
  <si>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 xml:space="preserve">Начальник  Запорізького    ЛВУМГ 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</si>
  <si>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</si>
  <si>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</si>
  <si>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</si>
  <si>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</si>
  <si>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 xml:space="preserve">Дніпропетровський ПМ Запорізького ЛВУМГ </t>
  </si>
  <si>
    <t>ГРС №9а м. Дніпропетровськ</t>
  </si>
  <si>
    <t xml:space="preserve">          переданого Запорізьким ЛВУМГ  та прийнятого ПАТ "Дніпрогаз" по ГРС №9а м. Дніпропетровськ, </t>
  </si>
  <si>
    <t xml:space="preserve"> з газопроводу   Перещепино-Дніпропетровськ  за період з   01.04.2016   по   30.04.2016 </t>
  </si>
  <si>
    <t>Дереновський О.Б.</t>
  </si>
  <si>
    <t xml:space="preserve">  прізвище</t>
  </si>
  <si>
    <t xml:space="preserve">Краснопільський п/м Запорізьке ЛВУМГ </t>
  </si>
  <si>
    <t>Свідоцтво про атестацію № ПЧ 07-0/1548-2015 дійсне до  10.06.2018р.</t>
  </si>
  <si>
    <t>Теплота згоряння ниижа,      (за поточну добу та середньозважене значення за місяць) МДж/м3</t>
  </si>
  <si>
    <t xml:space="preserve">          переданого Запорізьким ЛВУМГ  та прийнятого ПАТ "Дніпропетровськгаз" по ГРС №2 м. Новомосковськ, </t>
  </si>
  <si>
    <t>Теплота згоряння ниижа, (за поточну добу та середньозважене значення за місяць) МДж/м3</t>
  </si>
  <si>
    <t>ГРС №2 м. Новомосковськ</t>
  </si>
  <si>
    <t>ГРС с. Губініха</t>
  </si>
  <si>
    <t>ГРС с. Спаське</t>
  </si>
  <si>
    <t>ГРС с. Мар'янівка</t>
  </si>
  <si>
    <t>ГРС с. Гвардійський</t>
  </si>
  <si>
    <t>ГРС с. Голубівка (Видвиженець)</t>
  </si>
  <si>
    <t>ГРС с. Казначеєвка</t>
  </si>
  <si>
    <t>ГРС с. Губініха, ГРС с. Спаське, ГРС с. Мар'янівка, ГРС с. Гвардійський, ГРС с. Голубівка (Видвиженець), ГРС с. Казначеєвка</t>
  </si>
  <si>
    <t>Завідувач лабораторії</t>
  </si>
  <si>
    <t xml:space="preserve"> з газопроводу   Перещепино-Дніпропетровськ  за період з   01.09.2016   по   30.09.2016 </t>
  </si>
  <si>
    <r>
      <t xml:space="preserve"> переданого Запорізьким ЛВУМГ  та прийнятого ПАТ "Дніпрогаз", ПАТ " Дніпропетровськгаз"  </t>
    </r>
    <r>
      <rPr>
        <b/>
        <sz val="11"/>
        <rFont val="Arial"/>
        <family val="2"/>
      </rPr>
      <t>по ГРС №9а м. Дніпропетровськ</t>
    </r>
    <r>
      <rPr>
        <sz val="11"/>
        <rFont val="Arial"/>
        <family val="2"/>
      </rPr>
      <t xml:space="preserve">, по ГРС №2 м. Новомосковськ, </t>
    </r>
  </si>
  <si>
    <t>відсутні</t>
  </si>
  <si>
    <r>
      <t xml:space="preserve">    з газопроводу   Перещепино-Дніпропетровськ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01.09.2016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30.09.2016 </t>
    </r>
    <r>
      <rPr>
        <u val="single"/>
        <sz val="11"/>
        <rFont val="Arial"/>
        <family val="2"/>
      </rPr>
      <t xml:space="preserve"> </t>
    </r>
  </si>
  <si>
    <r>
      <t xml:space="preserve">    з газопроводу   Перещепине-Дніпропетровськ  за період з  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01.09.2016</t>
    </r>
    <r>
      <rPr>
        <b/>
        <sz val="8"/>
        <rFont val="Arial"/>
        <family val="2"/>
      </rPr>
      <t xml:space="preserve">   </t>
    </r>
    <r>
      <rPr>
        <sz val="8"/>
        <rFont val="Arial"/>
        <family val="2"/>
      </rPr>
      <t>по</t>
    </r>
    <r>
      <rPr>
        <b/>
        <sz val="8"/>
        <rFont val="Arial"/>
        <family val="2"/>
      </rPr>
      <t xml:space="preserve">   </t>
    </r>
    <r>
      <rPr>
        <b/>
        <u val="single"/>
        <sz val="8"/>
        <rFont val="Arial"/>
        <family val="2"/>
      </rPr>
      <t xml:space="preserve">30.09.2016 </t>
    </r>
    <r>
      <rPr>
        <u val="single"/>
        <sz val="8"/>
        <rFont val="Arial"/>
        <family val="2"/>
      </rPr>
      <t xml:space="preserve"> </t>
    </r>
  </si>
  <si>
    <t xml:space="preserve">Заступник начальника  Запорізького    ЛВУМГ  </t>
  </si>
  <si>
    <t xml:space="preserve">О.Г. Чмир </t>
  </si>
  <si>
    <t>Інженер 1 кат. з СОГ дільниці служби ГВ та М</t>
  </si>
  <si>
    <t>М.О.Мишко</t>
  </si>
  <si>
    <t>О.Г. Чмир</t>
  </si>
  <si>
    <t>М.О. Мишко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</si>
</sst>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FC19]d\ mmmm\ yyyy\ &quot;г.&quot;"/>
  </numFmts>
  <fonts count="8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8"/>
      <name val="Arial"/>
      <family val="2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86" fontId="8" fillId="0" borderId="10" xfId="0" applyNumberFormat="1" applyFont="1" applyBorder="1" applyAlignment="1">
      <alignment horizontal="center" wrapText="1"/>
    </xf>
    <xf numFmtId="185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85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" fontId="15" fillId="0" borderId="0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7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 textRotation="90" wrapText="1"/>
    </xf>
    <xf numFmtId="2" fontId="27" fillId="0" borderId="0" xfId="0" applyNumberFormat="1" applyFont="1" applyBorder="1" applyAlignment="1">
      <alignment horizontal="center" wrapText="1"/>
    </xf>
    <xf numFmtId="2" fontId="19" fillId="0" borderId="0" xfId="0" applyNumberFormat="1" applyFont="1" applyBorder="1" applyAlignment="1">
      <alignment horizontal="center" wrapText="1"/>
    </xf>
    <xf numFmtId="2" fontId="20" fillId="0" borderId="0" xfId="0" applyNumberFormat="1" applyFont="1" applyBorder="1" applyAlignment="1">
      <alignment horizontal="center" vertical="center" wrapText="1"/>
    </xf>
    <xf numFmtId="186" fontId="8" fillId="0" borderId="0" xfId="0" applyNumberFormat="1" applyFont="1" applyBorder="1" applyAlignment="1">
      <alignment horizontal="center" wrapText="1"/>
    </xf>
    <xf numFmtId="1" fontId="30" fillId="0" borderId="10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2" fontId="31" fillId="0" borderId="14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2" fillId="0" borderId="11" xfId="0" applyFont="1" applyBorder="1" applyAlignment="1">
      <alignment horizontal="left"/>
    </xf>
    <xf numFmtId="14" fontId="6" fillId="0" borderId="1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187" fontId="32" fillId="0" borderId="10" xfId="0" applyNumberFormat="1" applyFont="1" applyBorder="1" applyAlignment="1">
      <alignment horizontal="center" wrapText="1"/>
    </xf>
    <xf numFmtId="2" fontId="32" fillId="0" borderId="10" xfId="0" applyNumberFormat="1" applyFont="1" applyBorder="1" applyAlignment="1">
      <alignment horizontal="center" wrapText="1"/>
    </xf>
    <xf numFmtId="1" fontId="32" fillId="0" borderId="10" xfId="0" applyNumberFormat="1" applyFont="1" applyBorder="1" applyAlignment="1">
      <alignment horizontal="center" wrapText="1"/>
    </xf>
    <xf numFmtId="187" fontId="32" fillId="0" borderId="10" xfId="0" applyNumberFormat="1" applyFont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87" fontId="1" fillId="0" borderId="10" xfId="0" applyNumberFormat="1" applyFont="1" applyBorder="1" applyAlignment="1">
      <alignment horizontal="center" vertical="top" wrapText="1"/>
    </xf>
    <xf numFmtId="187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1" fontId="38" fillId="0" borderId="13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 wrapText="1"/>
    </xf>
    <xf numFmtId="1" fontId="38" fillId="0" borderId="13" xfId="0" applyNumberFormat="1" applyFont="1" applyBorder="1" applyAlignment="1">
      <alignment horizontal="center" vertical="center" wrapText="1"/>
    </xf>
    <xf numFmtId="2" fontId="39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186" fontId="2" fillId="0" borderId="10" xfId="0" applyNumberFormat="1" applyFont="1" applyBorder="1" applyAlignment="1">
      <alignment horizontal="center" wrapText="1"/>
    </xf>
    <xf numFmtId="186" fontId="2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2" fontId="40" fillId="0" borderId="0" xfId="0" applyNumberFormat="1" applyFont="1" applyBorder="1" applyAlignment="1">
      <alignment horizontal="center" wrapText="1"/>
    </xf>
    <xf numFmtId="187" fontId="80" fillId="0" borderId="10" xfId="0" applyNumberFormat="1" applyFont="1" applyBorder="1" applyAlignment="1">
      <alignment horizontal="center" wrapText="1"/>
    </xf>
    <xf numFmtId="187" fontId="80" fillId="0" borderId="10" xfId="0" applyNumberFormat="1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5" fontId="32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5" fontId="80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2" fontId="80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87" fontId="80" fillId="0" borderId="10" xfId="0" applyNumberFormat="1" applyFont="1" applyBorder="1" applyAlignment="1">
      <alignment horizontal="center"/>
    </xf>
    <xf numFmtId="2" fontId="80" fillId="0" borderId="10" xfId="0" applyNumberFormat="1" applyFont="1" applyBorder="1" applyAlignment="1">
      <alignment horizontal="center" wrapText="1"/>
    </xf>
    <xf numFmtId="1" fontId="80" fillId="0" borderId="10" xfId="0" applyNumberFormat="1" applyFont="1" applyBorder="1" applyAlignment="1">
      <alignment horizontal="center" wrapText="1"/>
    </xf>
    <xf numFmtId="187" fontId="32" fillId="0" borderId="10" xfId="0" applyNumberFormat="1" applyFont="1" applyBorder="1" applyAlignment="1">
      <alignment horizontal="center"/>
    </xf>
    <xf numFmtId="187" fontId="1" fillId="0" borderId="10" xfId="0" applyNumberFormat="1" applyFont="1" applyBorder="1" applyAlignment="1">
      <alignment horizontal="center"/>
    </xf>
    <xf numFmtId="185" fontId="1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7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9" xfId="0" applyFont="1" applyBorder="1" applyAlignment="1">
      <alignment horizontal="left" vertical="center" textRotation="90" wrapText="1"/>
    </xf>
    <xf numFmtId="0" fontId="10" fillId="0" borderId="20" xfId="0" applyFont="1" applyBorder="1" applyAlignment="1">
      <alignment horizontal="left" vertical="center" textRotation="90" wrapText="1"/>
    </xf>
    <xf numFmtId="0" fontId="10" fillId="0" borderId="21" xfId="0" applyFont="1" applyBorder="1" applyAlignment="1">
      <alignment horizontal="left" vertical="center" textRotation="90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textRotation="90" wrapText="1"/>
    </xf>
    <xf numFmtId="0" fontId="0" fillId="0" borderId="22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3" fillId="0" borderId="12" xfId="0" applyFont="1" applyBorder="1" applyAlignment="1">
      <alignment horizontal="center" vertical="center" textRotation="90" wrapText="1"/>
    </xf>
    <xf numFmtId="0" fontId="18" fillId="0" borderId="23" xfId="0" applyFont="1" applyBorder="1" applyAlignment="1">
      <alignment horizontal="center" vertical="center" textRotation="90" wrapText="1"/>
    </xf>
    <xf numFmtId="0" fontId="18" fillId="0" borderId="24" xfId="0" applyFont="1" applyBorder="1" applyAlignment="1">
      <alignment horizontal="center" vertical="center" textRotation="90" wrapText="1"/>
    </xf>
    <xf numFmtId="0" fontId="18" fillId="0" borderId="25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wrapText="1"/>
    </xf>
    <xf numFmtId="0" fontId="33" fillId="0" borderId="10" xfId="0" applyFont="1" applyBorder="1" applyAlignment="1">
      <alignment horizontal="center" vertical="center" textRotation="90" wrapText="1"/>
    </xf>
    <xf numFmtId="0" fontId="33" fillId="0" borderId="10" xfId="0" applyFont="1" applyFill="1" applyBorder="1" applyAlignment="1">
      <alignment horizontal="center" vertical="center" textRotation="90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 textRotation="90" wrapText="1"/>
    </xf>
    <xf numFmtId="0" fontId="3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textRotation="90" wrapText="1"/>
    </xf>
    <xf numFmtId="0" fontId="37" fillId="0" borderId="23" xfId="0" applyFont="1" applyBorder="1" applyAlignment="1">
      <alignment horizontal="center" vertical="center" textRotation="90" wrapText="1"/>
    </xf>
    <xf numFmtId="0" fontId="37" fillId="0" borderId="24" xfId="0" applyFont="1" applyBorder="1" applyAlignment="1">
      <alignment horizontal="center" vertical="center" textRotation="90" wrapText="1"/>
    </xf>
    <xf numFmtId="0" fontId="37" fillId="0" borderId="25" xfId="0" applyFont="1" applyBorder="1" applyAlignment="1">
      <alignment horizontal="center" vertical="center" textRotation="90" wrapText="1"/>
    </xf>
    <xf numFmtId="0" fontId="33" fillId="0" borderId="12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view="pageBreakPreview" zoomScaleSheetLayoutView="100" zoomScalePageLayoutView="0" workbookViewId="0" topLeftCell="A2">
      <selection activeCell="K3" sqref="K3"/>
    </sheetView>
  </sheetViews>
  <sheetFormatPr defaultColWidth="9.00390625" defaultRowHeight="12.75"/>
  <cols>
    <col min="1" max="1" width="1.00390625" style="0" customWidth="1"/>
    <col min="2" max="2" width="8.1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6" width="7.75390625" style="0" customWidth="1"/>
    <col min="17" max="17" width="7.875" style="0" customWidth="1"/>
    <col min="18" max="19" width="7.375" style="0" customWidth="1"/>
    <col min="20" max="20" width="8.125" style="0" customWidth="1"/>
    <col min="21" max="21" width="8.125" style="68" customWidth="1"/>
    <col min="22" max="22" width="7.625" style="68" customWidth="1"/>
    <col min="23" max="23" width="8.25390625" style="0" customWidth="1"/>
    <col min="24" max="24" width="7.375" style="0" customWidth="1"/>
    <col min="25" max="25" width="8.75390625" style="0" customWidth="1"/>
    <col min="26" max="26" width="6.375" style="0" customWidth="1"/>
    <col min="29" max="29" width="9.125" style="6" customWidth="1"/>
  </cols>
  <sheetData>
    <row r="1" spans="2:27" ht="12.75">
      <c r="B1" s="41" t="s">
        <v>31</v>
      </c>
      <c r="C1" s="41"/>
      <c r="D1" s="41"/>
      <c r="E1" s="41"/>
      <c r="F1" s="36"/>
      <c r="G1" s="36"/>
      <c r="H1" s="36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134"/>
      <c r="V1" s="134"/>
      <c r="W1" s="33"/>
      <c r="X1" s="33"/>
      <c r="Y1" s="33"/>
      <c r="Z1" s="33"/>
      <c r="AA1" s="33"/>
    </row>
    <row r="2" spans="2:27" ht="12.75">
      <c r="B2" s="41" t="s">
        <v>32</v>
      </c>
      <c r="C2" s="41"/>
      <c r="D2" s="41"/>
      <c r="E2" s="41"/>
      <c r="F2" s="36"/>
      <c r="G2" s="36"/>
      <c r="H2" s="36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134"/>
      <c r="V2" s="134"/>
      <c r="W2" s="33"/>
      <c r="X2" s="33"/>
      <c r="Y2" s="33"/>
      <c r="Z2" s="33"/>
      <c r="AA2" s="33"/>
    </row>
    <row r="3" spans="2:27" ht="12.75">
      <c r="B3" s="43" t="s">
        <v>49</v>
      </c>
      <c r="C3" s="43"/>
      <c r="D3" s="43"/>
      <c r="E3" s="41"/>
      <c r="F3" s="41"/>
      <c r="G3" s="41"/>
      <c r="H3" s="41"/>
      <c r="I3" s="33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135"/>
      <c r="V3" s="135"/>
      <c r="W3" s="38"/>
      <c r="X3" s="38"/>
      <c r="Y3" s="38"/>
      <c r="Z3" s="38"/>
      <c r="AA3" s="38"/>
    </row>
    <row r="4" spans="2:27" ht="12.75">
      <c r="B4" s="41" t="s">
        <v>33</v>
      </c>
      <c r="C4" s="41"/>
      <c r="D4" s="41"/>
      <c r="E4" s="41"/>
      <c r="F4" s="41"/>
      <c r="G4" s="41"/>
      <c r="H4" s="41"/>
      <c r="I4" s="33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135"/>
      <c r="V4" s="135"/>
      <c r="W4" s="38"/>
      <c r="X4" s="38"/>
      <c r="Y4" s="38"/>
      <c r="Z4" s="38"/>
      <c r="AA4" s="38"/>
    </row>
    <row r="5" spans="2:27" ht="12.75">
      <c r="B5" s="41" t="s">
        <v>50</v>
      </c>
      <c r="C5" s="41"/>
      <c r="D5" s="41"/>
      <c r="E5" s="41"/>
      <c r="F5" s="41"/>
      <c r="G5" s="41"/>
      <c r="H5" s="41"/>
      <c r="I5" s="33"/>
      <c r="J5" s="37"/>
      <c r="K5" s="37"/>
      <c r="L5" s="37"/>
      <c r="M5" s="37"/>
      <c r="N5" s="37"/>
      <c r="O5" s="38"/>
      <c r="P5" s="38"/>
      <c r="Q5" s="38"/>
      <c r="R5" s="38"/>
      <c r="S5" s="38"/>
      <c r="T5" s="38"/>
      <c r="U5" s="135"/>
      <c r="V5" s="135"/>
      <c r="W5" s="38"/>
      <c r="X5" s="38"/>
      <c r="Y5" s="38"/>
      <c r="Z5" s="38"/>
      <c r="AA5" s="38"/>
    </row>
    <row r="6" spans="2:27" ht="15">
      <c r="B6" s="40"/>
      <c r="C6" s="160" t="s">
        <v>19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1"/>
    </row>
    <row r="7" spans="2:27" ht="18" customHeight="1">
      <c r="B7" s="167" t="s">
        <v>64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3"/>
      <c r="AA7" s="3"/>
    </row>
    <row r="8" spans="2:27" ht="18" customHeight="1">
      <c r="B8" s="167" t="s">
        <v>61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3"/>
      <c r="AA8" s="3"/>
    </row>
    <row r="9" spans="2:27" ht="18" customHeight="1" hidden="1"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3"/>
      <c r="AA9" s="3"/>
    </row>
    <row r="10" spans="1:27" ht="14.25" customHeight="1">
      <c r="A10" t="s">
        <v>46</v>
      </c>
      <c r="B10" s="170" t="s">
        <v>63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3"/>
      <c r="AA10" s="3"/>
    </row>
    <row r="11" spans="2:27" ht="12" customHeight="1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27"/>
      <c r="V11" s="127"/>
      <c r="W11" s="20"/>
      <c r="X11" s="20"/>
      <c r="Y11" s="20"/>
      <c r="Z11" s="3"/>
      <c r="AA11" s="3"/>
    </row>
    <row r="12" spans="2:29" ht="30" customHeight="1">
      <c r="B12" s="156" t="s">
        <v>27</v>
      </c>
      <c r="C12" s="165" t="s">
        <v>18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72"/>
      <c r="O12" s="165" t="s">
        <v>7</v>
      </c>
      <c r="P12" s="166"/>
      <c r="Q12" s="166"/>
      <c r="R12" s="166"/>
      <c r="S12" s="166"/>
      <c r="T12" s="166"/>
      <c r="U12" s="162" t="s">
        <v>23</v>
      </c>
      <c r="V12" s="156" t="s">
        <v>24</v>
      </c>
      <c r="W12" s="156" t="s">
        <v>36</v>
      </c>
      <c r="X12" s="156" t="s">
        <v>26</v>
      </c>
      <c r="Y12" s="156" t="s">
        <v>25</v>
      </c>
      <c r="Z12" s="3"/>
      <c r="AB12" s="6"/>
      <c r="AC12"/>
    </row>
    <row r="13" spans="2:29" ht="48.75" customHeight="1">
      <c r="B13" s="157"/>
      <c r="C13" s="173" t="s">
        <v>3</v>
      </c>
      <c r="D13" s="159" t="s">
        <v>4</v>
      </c>
      <c r="E13" s="159" t="s">
        <v>5</v>
      </c>
      <c r="F13" s="159" t="s">
        <v>6</v>
      </c>
      <c r="G13" s="159" t="s">
        <v>9</v>
      </c>
      <c r="H13" s="159" t="s">
        <v>10</v>
      </c>
      <c r="I13" s="159" t="s">
        <v>11</v>
      </c>
      <c r="J13" s="159" t="s">
        <v>12</v>
      </c>
      <c r="K13" s="159" t="s">
        <v>13</v>
      </c>
      <c r="L13" s="159" t="s">
        <v>14</v>
      </c>
      <c r="M13" s="156" t="s">
        <v>15</v>
      </c>
      <c r="N13" s="156" t="s">
        <v>16</v>
      </c>
      <c r="O13" s="156" t="s">
        <v>8</v>
      </c>
      <c r="P13" s="156" t="s">
        <v>20</v>
      </c>
      <c r="Q13" s="156" t="s">
        <v>34</v>
      </c>
      <c r="R13" s="156" t="s">
        <v>21</v>
      </c>
      <c r="S13" s="156" t="s">
        <v>35</v>
      </c>
      <c r="T13" s="156" t="s">
        <v>22</v>
      </c>
      <c r="U13" s="163"/>
      <c r="V13" s="157"/>
      <c r="W13" s="157"/>
      <c r="X13" s="157"/>
      <c r="Y13" s="157"/>
      <c r="Z13" s="3"/>
      <c r="AB13" s="6"/>
      <c r="AC13"/>
    </row>
    <row r="14" spans="2:29" ht="15.75" customHeight="1">
      <c r="B14" s="157"/>
      <c r="C14" s="173"/>
      <c r="D14" s="159"/>
      <c r="E14" s="159"/>
      <c r="F14" s="159"/>
      <c r="G14" s="159"/>
      <c r="H14" s="159"/>
      <c r="I14" s="159"/>
      <c r="J14" s="159"/>
      <c r="K14" s="159"/>
      <c r="L14" s="159"/>
      <c r="M14" s="157"/>
      <c r="N14" s="157"/>
      <c r="O14" s="157"/>
      <c r="P14" s="157"/>
      <c r="Q14" s="157"/>
      <c r="R14" s="157"/>
      <c r="S14" s="157"/>
      <c r="T14" s="157"/>
      <c r="U14" s="163"/>
      <c r="V14" s="157"/>
      <c r="W14" s="157"/>
      <c r="X14" s="157"/>
      <c r="Y14" s="157"/>
      <c r="Z14" s="3"/>
      <c r="AB14" s="6"/>
      <c r="AC14"/>
    </row>
    <row r="15" spans="2:29" ht="30" customHeight="1">
      <c r="B15" s="169"/>
      <c r="C15" s="173"/>
      <c r="D15" s="159"/>
      <c r="E15" s="159"/>
      <c r="F15" s="159"/>
      <c r="G15" s="159"/>
      <c r="H15" s="159"/>
      <c r="I15" s="159"/>
      <c r="J15" s="159"/>
      <c r="K15" s="159"/>
      <c r="L15" s="159"/>
      <c r="M15" s="158"/>
      <c r="N15" s="158"/>
      <c r="O15" s="158"/>
      <c r="P15" s="158"/>
      <c r="Q15" s="158"/>
      <c r="R15" s="158"/>
      <c r="S15" s="158"/>
      <c r="T15" s="158"/>
      <c r="U15" s="164"/>
      <c r="V15" s="158"/>
      <c r="W15" s="158"/>
      <c r="X15" s="158"/>
      <c r="Y15" s="158"/>
      <c r="Z15" s="3"/>
      <c r="AB15" s="6"/>
      <c r="AC15"/>
    </row>
    <row r="16" spans="2:29" ht="12.75">
      <c r="B16" s="17">
        <v>1</v>
      </c>
      <c r="C16" s="143">
        <v>88.3571</v>
      </c>
      <c r="D16" s="117">
        <v>5.5851</v>
      </c>
      <c r="E16" s="117">
        <v>2.6068</v>
      </c>
      <c r="F16" s="117">
        <v>0.33</v>
      </c>
      <c r="G16" s="117">
        <v>0.6052</v>
      </c>
      <c r="H16" s="117">
        <v>0.0052</v>
      </c>
      <c r="I16" s="117">
        <v>0.1466</v>
      </c>
      <c r="J16" s="117">
        <v>0.1552</v>
      </c>
      <c r="K16" s="117">
        <v>0.2613</v>
      </c>
      <c r="L16" s="117">
        <v>0.0075</v>
      </c>
      <c r="M16" s="117">
        <v>1.4563</v>
      </c>
      <c r="N16" s="117">
        <v>0.4837</v>
      </c>
      <c r="O16" s="117">
        <v>0.7759</v>
      </c>
      <c r="P16" s="144">
        <v>36.98</v>
      </c>
      <c r="Q16" s="145">
        <v>8832</v>
      </c>
      <c r="R16" s="140">
        <v>40.87</v>
      </c>
      <c r="S16" s="145">
        <v>9762</v>
      </c>
      <c r="T16" s="144">
        <v>50.92</v>
      </c>
      <c r="U16" s="133">
        <v>21.9</v>
      </c>
      <c r="V16" s="133">
        <v>19</v>
      </c>
      <c r="W16" s="117"/>
      <c r="X16" s="117"/>
      <c r="Y16" s="118"/>
      <c r="AA16" s="4">
        <f aca="true" t="shared" si="0" ref="AA16:AA46">SUM(C16:N16)</f>
        <v>100</v>
      </c>
      <c r="AB16" s="32" t="str">
        <f>IF(AA16=100,"ОК"," ")</f>
        <v>ОК</v>
      </c>
      <c r="AC16"/>
    </row>
    <row r="17" spans="2:29" ht="12.75">
      <c r="B17" s="17">
        <v>2</v>
      </c>
      <c r="C17" s="146"/>
      <c r="D17" s="69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85"/>
      <c r="R17" s="141"/>
      <c r="S17" s="85"/>
      <c r="T17" s="84"/>
      <c r="U17" s="131"/>
      <c r="V17" s="131"/>
      <c r="W17" s="83"/>
      <c r="X17" s="83"/>
      <c r="Y17" s="82"/>
      <c r="AA17" s="4">
        <f t="shared" si="0"/>
        <v>0</v>
      </c>
      <c r="AB17" s="32" t="str">
        <f>IF(AA17=100,"ОК"," ")</f>
        <v> </v>
      </c>
      <c r="AC17"/>
    </row>
    <row r="18" spans="2:29" ht="12.75">
      <c r="B18" s="17">
        <v>3</v>
      </c>
      <c r="C18" s="147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85"/>
      <c r="R18" s="141"/>
      <c r="S18" s="85"/>
      <c r="T18" s="84"/>
      <c r="U18" s="131"/>
      <c r="V18" s="131"/>
      <c r="W18" s="83"/>
      <c r="X18" s="82"/>
      <c r="Y18" s="82"/>
      <c r="AA18" s="4">
        <f t="shared" si="0"/>
        <v>0</v>
      </c>
      <c r="AB18" s="32" t="str">
        <f>IF(AA18=100,"ОК"," ")</f>
        <v> </v>
      </c>
      <c r="AC18"/>
    </row>
    <row r="19" spans="2:29" ht="12.75">
      <c r="B19" s="17">
        <v>4</v>
      </c>
      <c r="C19" s="147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4"/>
      <c r="Q19" s="85"/>
      <c r="R19" s="141"/>
      <c r="S19" s="85"/>
      <c r="T19" s="84"/>
      <c r="U19" s="131"/>
      <c r="V19" s="131"/>
      <c r="W19" s="83"/>
      <c r="X19" s="83"/>
      <c r="Y19" s="82"/>
      <c r="AA19" s="4">
        <f t="shared" si="0"/>
        <v>0</v>
      </c>
      <c r="AB19" s="32" t="str">
        <f aca="true" t="shared" si="1" ref="AB19:AB46">IF(AA19=100,"ОК"," ")</f>
        <v> </v>
      </c>
      <c r="AC19"/>
    </row>
    <row r="20" spans="2:29" ht="12.75">
      <c r="B20" s="17">
        <v>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5"/>
      <c r="R20" s="138"/>
      <c r="S20" s="75"/>
      <c r="T20" s="74"/>
      <c r="U20" s="128"/>
      <c r="V20" s="128"/>
      <c r="W20" s="77"/>
      <c r="X20" s="76"/>
      <c r="Y20" s="76"/>
      <c r="AA20" s="4">
        <f t="shared" si="0"/>
        <v>0</v>
      </c>
      <c r="AB20" s="32" t="str">
        <f t="shared" si="1"/>
        <v> </v>
      </c>
      <c r="AC20"/>
    </row>
    <row r="21" spans="2:29" ht="12.75">
      <c r="B21" s="17">
        <v>6</v>
      </c>
      <c r="C21" s="73">
        <v>88.3665</v>
      </c>
      <c r="D21" s="73">
        <v>5.5892</v>
      </c>
      <c r="E21" s="73">
        <v>2.6228</v>
      </c>
      <c r="F21" s="73">
        <v>0.3302</v>
      </c>
      <c r="G21" s="73">
        <v>0.6102</v>
      </c>
      <c r="H21" s="73">
        <v>0.0025</v>
      </c>
      <c r="I21" s="73">
        <v>0.1487</v>
      </c>
      <c r="J21" s="73">
        <v>0.1347</v>
      </c>
      <c r="K21" s="73">
        <v>0.223</v>
      </c>
      <c r="L21" s="73">
        <v>0.0083</v>
      </c>
      <c r="M21" s="73">
        <v>1.4674</v>
      </c>
      <c r="N21" s="73">
        <v>0.4965</v>
      </c>
      <c r="O21" s="73">
        <v>0.7748</v>
      </c>
      <c r="P21" s="74">
        <v>36.91</v>
      </c>
      <c r="Q21" s="75">
        <v>8816</v>
      </c>
      <c r="R21" s="138">
        <v>40.8</v>
      </c>
      <c r="S21" s="75">
        <v>9745</v>
      </c>
      <c r="T21" s="74">
        <v>50.87</v>
      </c>
      <c r="U21" s="128"/>
      <c r="V21" s="128"/>
      <c r="W21" s="77"/>
      <c r="X21" s="76">
        <v>0.0008</v>
      </c>
      <c r="Y21" s="76">
        <v>0.0001</v>
      </c>
      <c r="AA21" s="4">
        <f t="shared" si="0"/>
        <v>100.00000000000001</v>
      </c>
      <c r="AB21" s="32" t="str">
        <f t="shared" si="1"/>
        <v>ОК</v>
      </c>
      <c r="AC21"/>
    </row>
    <row r="22" spans="2:29" ht="12.75">
      <c r="B22" s="17">
        <v>7</v>
      </c>
      <c r="C22" s="73">
        <v>88.3609</v>
      </c>
      <c r="D22" s="73">
        <v>5.5869</v>
      </c>
      <c r="E22" s="73">
        <v>2.5349</v>
      </c>
      <c r="F22" s="73">
        <v>0.3189</v>
      </c>
      <c r="G22" s="73">
        <v>0.6057</v>
      </c>
      <c r="H22" s="73">
        <v>0.0028</v>
      </c>
      <c r="I22" s="73">
        <v>0.1601</v>
      </c>
      <c r="J22" s="73">
        <v>0.1489</v>
      </c>
      <c r="K22" s="73">
        <v>0.2872</v>
      </c>
      <c r="L22" s="73">
        <v>0.0067</v>
      </c>
      <c r="M22" s="73">
        <v>1.5168</v>
      </c>
      <c r="N22" s="73">
        <v>0.4702</v>
      </c>
      <c r="O22" s="73">
        <v>0.7759</v>
      </c>
      <c r="P22" s="74">
        <v>36.95</v>
      </c>
      <c r="Q22" s="75">
        <v>8826</v>
      </c>
      <c r="R22" s="138">
        <v>40.85</v>
      </c>
      <c r="S22" s="75">
        <v>9756</v>
      </c>
      <c r="T22" s="74">
        <v>50.89</v>
      </c>
      <c r="U22" s="128">
        <v>18.3</v>
      </c>
      <c r="V22" s="128">
        <v>16.6</v>
      </c>
      <c r="W22" s="77"/>
      <c r="X22" s="76"/>
      <c r="Y22" s="76"/>
      <c r="AA22" s="4">
        <f t="shared" si="0"/>
        <v>99.99999999999999</v>
      </c>
      <c r="AB22" s="32" t="str">
        <f t="shared" si="1"/>
        <v>ОК</v>
      </c>
      <c r="AC22"/>
    </row>
    <row r="23" spans="2:29" ht="12.75">
      <c r="B23" s="17">
        <v>8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5"/>
      <c r="R23" s="138"/>
      <c r="S23" s="75"/>
      <c r="T23" s="74"/>
      <c r="U23" s="128"/>
      <c r="V23" s="128"/>
      <c r="W23" s="77"/>
      <c r="X23" s="76"/>
      <c r="Y23" s="76"/>
      <c r="AA23" s="4">
        <f t="shared" si="0"/>
        <v>0</v>
      </c>
      <c r="AB23" s="32" t="str">
        <f t="shared" si="1"/>
        <v> </v>
      </c>
      <c r="AC23"/>
    </row>
    <row r="24" spans="2:29" ht="15" customHeight="1">
      <c r="B24" s="17">
        <v>9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4"/>
      <c r="Q24" s="148"/>
      <c r="R24" s="138"/>
      <c r="S24" s="75"/>
      <c r="T24" s="74"/>
      <c r="U24" s="128"/>
      <c r="V24" s="128"/>
      <c r="W24" s="149"/>
      <c r="X24" s="76"/>
      <c r="Y24" s="76"/>
      <c r="AA24" s="4">
        <f t="shared" si="0"/>
        <v>0</v>
      </c>
      <c r="AB24" s="32" t="str">
        <f t="shared" si="1"/>
        <v> </v>
      </c>
      <c r="AC24"/>
    </row>
    <row r="25" spans="2:29" ht="12.75">
      <c r="B25" s="17">
        <v>10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4"/>
      <c r="Q25" s="75"/>
      <c r="R25" s="138"/>
      <c r="S25" s="75"/>
      <c r="T25" s="74"/>
      <c r="U25" s="128"/>
      <c r="V25" s="128"/>
      <c r="W25" s="150"/>
      <c r="X25" s="77"/>
      <c r="Y25" s="76"/>
      <c r="AA25" s="4">
        <f t="shared" si="0"/>
        <v>0</v>
      </c>
      <c r="AB25" s="32" t="str">
        <f t="shared" si="1"/>
        <v> </v>
      </c>
      <c r="AC25"/>
    </row>
    <row r="26" spans="2:29" ht="12.75">
      <c r="B26" s="17">
        <v>11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/>
      <c r="Q26" s="75"/>
      <c r="R26" s="138"/>
      <c r="S26" s="75"/>
      <c r="T26" s="74"/>
      <c r="U26" s="136"/>
      <c r="V26" s="136"/>
      <c r="W26" s="79"/>
      <c r="X26" s="76"/>
      <c r="Y26" s="76"/>
      <c r="AA26" s="4">
        <f t="shared" si="0"/>
        <v>0</v>
      </c>
      <c r="AB26" s="32" t="str">
        <f t="shared" si="1"/>
        <v> </v>
      </c>
      <c r="AC26"/>
    </row>
    <row r="27" spans="2:29" ht="12.75">
      <c r="B27" s="17">
        <v>12</v>
      </c>
      <c r="C27" s="73">
        <v>88.5846</v>
      </c>
      <c r="D27" s="73">
        <v>5.4245</v>
      </c>
      <c r="E27" s="73">
        <v>2.5797</v>
      </c>
      <c r="F27" s="73">
        <v>0.3161</v>
      </c>
      <c r="G27" s="73">
        <v>0.59</v>
      </c>
      <c r="H27" s="73">
        <v>0.0023</v>
      </c>
      <c r="I27" s="73">
        <v>0.1436</v>
      </c>
      <c r="J27" s="73">
        <v>0.1358</v>
      </c>
      <c r="K27" s="73">
        <v>0.2464</v>
      </c>
      <c r="L27" s="73">
        <v>0.0066</v>
      </c>
      <c r="M27" s="73">
        <v>1.4714</v>
      </c>
      <c r="N27" s="73">
        <v>0.499</v>
      </c>
      <c r="O27" s="73">
        <v>0.7734</v>
      </c>
      <c r="P27" s="74">
        <v>36.84</v>
      </c>
      <c r="Q27" s="75">
        <v>8800</v>
      </c>
      <c r="R27" s="138">
        <v>40.73</v>
      </c>
      <c r="S27" s="75">
        <v>9727</v>
      </c>
      <c r="T27" s="74">
        <v>50.82</v>
      </c>
      <c r="U27" s="128"/>
      <c r="V27" s="128"/>
      <c r="W27" s="77" t="s">
        <v>65</v>
      </c>
      <c r="X27" s="76"/>
      <c r="Y27" s="76"/>
      <c r="AA27" s="4">
        <f t="shared" si="0"/>
        <v>100.00000000000001</v>
      </c>
      <c r="AB27" s="32" t="str">
        <f t="shared" si="1"/>
        <v>ОК</v>
      </c>
      <c r="AC27"/>
    </row>
    <row r="28" spans="2:29" ht="12.75">
      <c r="B28" s="17">
        <v>13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  <c r="Q28" s="75"/>
      <c r="R28" s="138"/>
      <c r="S28" s="75"/>
      <c r="T28" s="74"/>
      <c r="U28" s="128"/>
      <c r="V28" s="128"/>
      <c r="W28" s="149"/>
      <c r="X28" s="76"/>
      <c r="Y28" s="76"/>
      <c r="AA28" s="4">
        <f t="shared" si="0"/>
        <v>0</v>
      </c>
      <c r="AB28" s="32" t="str">
        <f t="shared" si="1"/>
        <v> </v>
      </c>
      <c r="AC28"/>
    </row>
    <row r="29" spans="2:29" ht="12.75">
      <c r="B29" s="17">
        <v>14</v>
      </c>
      <c r="C29" s="151">
        <v>88.6809</v>
      </c>
      <c r="D29" s="77">
        <v>5.4071</v>
      </c>
      <c r="E29" s="77">
        <v>2.4835</v>
      </c>
      <c r="F29" s="77">
        <v>0.3461</v>
      </c>
      <c r="G29" s="77">
        <v>0.6285</v>
      </c>
      <c r="H29" s="77">
        <v>0.0028</v>
      </c>
      <c r="I29" s="77">
        <v>0.1592</v>
      </c>
      <c r="J29" s="77">
        <v>0.1508</v>
      </c>
      <c r="K29" s="77">
        <v>0.2834</v>
      </c>
      <c r="L29" s="77">
        <v>0.0067</v>
      </c>
      <c r="M29" s="151">
        <v>1.391</v>
      </c>
      <c r="N29" s="151">
        <v>0.46</v>
      </c>
      <c r="O29" s="151">
        <v>0.7743</v>
      </c>
      <c r="P29" s="152">
        <v>36.96</v>
      </c>
      <c r="Q29" s="77">
        <v>8828</v>
      </c>
      <c r="R29" s="142">
        <v>40.85</v>
      </c>
      <c r="S29" s="77">
        <v>9758</v>
      </c>
      <c r="T29" s="152">
        <v>50.95</v>
      </c>
      <c r="U29" s="79">
        <v>17.6</v>
      </c>
      <c r="V29" s="79">
        <v>16.5</v>
      </c>
      <c r="W29" s="77"/>
      <c r="X29" s="76"/>
      <c r="Y29" s="76"/>
      <c r="AA29" s="4">
        <f t="shared" si="0"/>
        <v>100</v>
      </c>
      <c r="AB29" s="32" t="str">
        <f t="shared" si="1"/>
        <v>ОК</v>
      </c>
      <c r="AC29"/>
    </row>
    <row r="30" spans="2:29" ht="12.75">
      <c r="B30" s="17">
        <v>15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  <c r="Q30" s="75"/>
      <c r="R30" s="138"/>
      <c r="S30" s="75"/>
      <c r="T30" s="74"/>
      <c r="U30" s="128"/>
      <c r="V30" s="128"/>
      <c r="W30" s="77"/>
      <c r="X30" s="76"/>
      <c r="Y30" s="73"/>
      <c r="AA30" s="4">
        <f t="shared" si="0"/>
        <v>0</v>
      </c>
      <c r="AB30" s="32" t="str">
        <f t="shared" si="1"/>
        <v> </v>
      </c>
      <c r="AC30"/>
    </row>
    <row r="31" spans="2:29" ht="12.75">
      <c r="B31" s="18">
        <v>16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4"/>
      <c r="Q31" s="75"/>
      <c r="R31" s="138"/>
      <c r="S31" s="75"/>
      <c r="T31" s="74"/>
      <c r="U31" s="128"/>
      <c r="V31" s="128"/>
      <c r="W31" s="78"/>
      <c r="X31" s="76"/>
      <c r="Y31" s="73"/>
      <c r="AA31" s="4">
        <f t="shared" si="0"/>
        <v>0</v>
      </c>
      <c r="AB31" s="32" t="str">
        <f t="shared" si="1"/>
        <v> </v>
      </c>
      <c r="AC31"/>
    </row>
    <row r="32" spans="2:29" ht="12.75">
      <c r="B32" s="18">
        <v>17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75"/>
      <c r="R32" s="138"/>
      <c r="S32" s="75"/>
      <c r="T32" s="74"/>
      <c r="U32" s="128"/>
      <c r="V32" s="128"/>
      <c r="W32" s="150"/>
      <c r="X32" s="76"/>
      <c r="Y32" s="73"/>
      <c r="AA32" s="4">
        <f t="shared" si="0"/>
        <v>0</v>
      </c>
      <c r="AB32" s="32" t="str">
        <f t="shared" si="1"/>
        <v> </v>
      </c>
      <c r="AC32"/>
    </row>
    <row r="33" spans="2:29" ht="12.75">
      <c r="B33" s="18">
        <v>18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4"/>
      <c r="Q33" s="75"/>
      <c r="R33" s="138"/>
      <c r="S33" s="75"/>
      <c r="T33" s="74"/>
      <c r="U33" s="128"/>
      <c r="V33" s="128"/>
      <c r="W33" s="78"/>
      <c r="X33" s="76"/>
      <c r="Y33" s="73"/>
      <c r="AA33" s="4">
        <f t="shared" si="0"/>
        <v>0</v>
      </c>
      <c r="AB33" s="32" t="str">
        <f t="shared" si="1"/>
        <v> </v>
      </c>
      <c r="AC33"/>
    </row>
    <row r="34" spans="2:29" ht="12.75">
      <c r="B34" s="18">
        <v>19</v>
      </c>
      <c r="C34" s="73">
        <v>88.2391</v>
      </c>
      <c r="D34" s="73">
        <v>5.6544</v>
      </c>
      <c r="E34" s="73">
        <v>2.672</v>
      </c>
      <c r="F34" s="73">
        <v>0.331</v>
      </c>
      <c r="G34" s="73">
        <v>0.6045</v>
      </c>
      <c r="H34" s="73">
        <v>0.0023</v>
      </c>
      <c r="I34" s="73">
        <v>0.1452</v>
      </c>
      <c r="J34" s="73">
        <v>0.1363</v>
      </c>
      <c r="K34" s="73">
        <v>0.2884</v>
      </c>
      <c r="L34" s="73">
        <v>0.0071</v>
      </c>
      <c r="M34" s="73">
        <v>1.4589</v>
      </c>
      <c r="N34" s="73">
        <v>0.4607</v>
      </c>
      <c r="O34" s="73">
        <v>0.7771</v>
      </c>
      <c r="P34" s="74">
        <v>37.05</v>
      </c>
      <c r="Q34" s="75">
        <v>8849</v>
      </c>
      <c r="R34" s="138">
        <v>40.95</v>
      </c>
      <c r="S34" s="75">
        <v>9780</v>
      </c>
      <c r="T34" s="74">
        <v>50.98</v>
      </c>
      <c r="U34" s="128"/>
      <c r="V34" s="128"/>
      <c r="W34" s="78"/>
      <c r="X34" s="76"/>
      <c r="Y34" s="73"/>
      <c r="AA34" s="4">
        <f t="shared" si="0"/>
        <v>99.9999</v>
      </c>
      <c r="AB34" s="32" t="str">
        <f t="shared" si="1"/>
        <v> </v>
      </c>
      <c r="AC34"/>
    </row>
    <row r="35" spans="2:29" ht="12.75">
      <c r="B35" s="18">
        <v>20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4"/>
      <c r="Q35" s="75"/>
      <c r="R35" s="138"/>
      <c r="S35" s="75"/>
      <c r="T35" s="74"/>
      <c r="U35" s="128"/>
      <c r="V35" s="128"/>
      <c r="W35" s="77"/>
      <c r="X35" s="76"/>
      <c r="Y35" s="73"/>
      <c r="AA35" s="4">
        <f t="shared" si="0"/>
        <v>0</v>
      </c>
      <c r="AB35" s="32" t="str">
        <f t="shared" si="1"/>
        <v> </v>
      </c>
      <c r="AC35"/>
    </row>
    <row r="36" spans="2:29" ht="12.75">
      <c r="B36" s="18">
        <v>21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4"/>
      <c r="Q36" s="75"/>
      <c r="R36" s="138"/>
      <c r="S36" s="75"/>
      <c r="T36" s="74"/>
      <c r="U36" s="128"/>
      <c r="V36" s="128"/>
      <c r="W36" s="77"/>
      <c r="X36" s="76"/>
      <c r="Y36" s="73"/>
      <c r="AA36" s="4">
        <f t="shared" si="0"/>
        <v>0</v>
      </c>
      <c r="AB36" s="32" t="str">
        <f t="shared" si="1"/>
        <v> </v>
      </c>
      <c r="AC36"/>
    </row>
    <row r="37" spans="2:29" ht="12.75">
      <c r="B37" s="18">
        <v>22</v>
      </c>
      <c r="C37" s="73">
        <v>88.3802</v>
      </c>
      <c r="D37" s="73">
        <v>5.496</v>
      </c>
      <c r="E37" s="73">
        <v>2.5847</v>
      </c>
      <c r="F37" s="73">
        <v>0.3522</v>
      </c>
      <c r="G37" s="73">
        <v>0.6445</v>
      </c>
      <c r="H37" s="73">
        <v>0.0025</v>
      </c>
      <c r="I37" s="73">
        <v>0.161</v>
      </c>
      <c r="J37" s="73">
        <v>0.1369</v>
      </c>
      <c r="K37" s="73">
        <v>0.2896</v>
      </c>
      <c r="L37" s="73">
        <v>0.0079</v>
      </c>
      <c r="M37" s="73">
        <v>1.4764</v>
      </c>
      <c r="N37" s="73">
        <v>0.4681</v>
      </c>
      <c r="O37" s="73">
        <v>0.7768</v>
      </c>
      <c r="P37" s="74">
        <v>37.02</v>
      </c>
      <c r="Q37" s="75">
        <v>8842</v>
      </c>
      <c r="R37" s="138">
        <v>40.91</v>
      </c>
      <c r="S37" s="75">
        <v>9772</v>
      </c>
      <c r="T37" s="74">
        <v>50.95</v>
      </c>
      <c r="U37" s="129">
        <v>17</v>
      </c>
      <c r="V37" s="128">
        <v>10.2</v>
      </c>
      <c r="W37" s="77"/>
      <c r="X37" s="76"/>
      <c r="Y37" s="73"/>
      <c r="AA37" s="4">
        <f t="shared" si="0"/>
        <v>99.99999999999999</v>
      </c>
      <c r="AB37" s="32" t="str">
        <f t="shared" si="1"/>
        <v>ОК</v>
      </c>
      <c r="AC37"/>
    </row>
    <row r="38" spans="2:29" ht="12.75">
      <c r="B38" s="18">
        <v>23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4"/>
      <c r="Q38" s="75"/>
      <c r="R38" s="138"/>
      <c r="S38" s="75"/>
      <c r="T38" s="74"/>
      <c r="U38" s="128"/>
      <c r="V38" s="128"/>
      <c r="W38" s="77"/>
      <c r="X38" s="76"/>
      <c r="Y38" s="73"/>
      <c r="AA38" s="4">
        <f t="shared" si="0"/>
        <v>0</v>
      </c>
      <c r="AB38" s="32" t="str">
        <f t="shared" si="1"/>
        <v> </v>
      </c>
      <c r="AC38"/>
    </row>
    <row r="39" spans="2:29" ht="12.75">
      <c r="B39" s="18">
        <v>24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4"/>
      <c r="Q39" s="75"/>
      <c r="R39" s="138"/>
      <c r="S39" s="75"/>
      <c r="T39" s="74"/>
      <c r="U39" s="128"/>
      <c r="V39" s="128"/>
      <c r="W39" s="150"/>
      <c r="X39" s="77"/>
      <c r="Y39" s="76"/>
      <c r="AA39" s="4">
        <f t="shared" si="0"/>
        <v>0</v>
      </c>
      <c r="AB39" s="32" t="str">
        <f t="shared" si="1"/>
        <v> </v>
      </c>
      <c r="AC39"/>
    </row>
    <row r="40" spans="2:29" ht="12.75">
      <c r="B40" s="18">
        <v>25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4"/>
      <c r="Q40" s="75"/>
      <c r="R40" s="138"/>
      <c r="S40" s="75"/>
      <c r="T40" s="74"/>
      <c r="U40" s="128"/>
      <c r="V40" s="128"/>
      <c r="W40" s="78"/>
      <c r="X40" s="76"/>
      <c r="Y40" s="76"/>
      <c r="AA40" s="4">
        <f t="shared" si="0"/>
        <v>0</v>
      </c>
      <c r="AB40" s="32" t="str">
        <f t="shared" si="1"/>
        <v> </v>
      </c>
      <c r="AC40"/>
    </row>
    <row r="41" spans="2:29" ht="12.75">
      <c r="B41" s="18">
        <v>26</v>
      </c>
      <c r="C41" s="73">
        <v>88.1645</v>
      </c>
      <c r="D41" s="73">
        <v>5.567</v>
      </c>
      <c r="E41" s="73">
        <v>2.6404</v>
      </c>
      <c r="F41" s="73">
        <v>0.3539</v>
      </c>
      <c r="G41" s="73">
        <v>0.6584</v>
      </c>
      <c r="H41" s="73">
        <v>0.0027</v>
      </c>
      <c r="I41" s="73">
        <v>0.1739</v>
      </c>
      <c r="J41" s="73">
        <v>0.1497</v>
      </c>
      <c r="K41" s="73">
        <v>0.3359</v>
      </c>
      <c r="L41" s="73">
        <v>0.0075</v>
      </c>
      <c r="M41" s="73">
        <v>1.5039</v>
      </c>
      <c r="N41" s="73">
        <v>0.4422</v>
      </c>
      <c r="O41" s="73">
        <v>0.78</v>
      </c>
      <c r="P41" s="74">
        <v>37.16</v>
      </c>
      <c r="Q41" s="75">
        <v>8876</v>
      </c>
      <c r="R41" s="138">
        <v>41.07</v>
      </c>
      <c r="S41" s="75">
        <v>9810</v>
      </c>
      <c r="T41" s="74">
        <v>51.04</v>
      </c>
      <c r="U41" s="128"/>
      <c r="V41" s="128"/>
      <c r="W41" s="77"/>
      <c r="X41" s="76">
        <v>0.0005</v>
      </c>
      <c r="Y41" s="73">
        <v>0.0001</v>
      </c>
      <c r="AA41" s="4">
        <f t="shared" si="0"/>
        <v>100</v>
      </c>
      <c r="AB41" s="32" t="str">
        <f t="shared" si="1"/>
        <v>ОК</v>
      </c>
      <c r="AC41"/>
    </row>
    <row r="42" spans="2:29" ht="12.75">
      <c r="B42" s="18">
        <v>27</v>
      </c>
      <c r="C42" s="72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70"/>
      <c r="Q42" s="71"/>
      <c r="R42" s="139"/>
      <c r="S42" s="71"/>
      <c r="T42" s="70"/>
      <c r="U42" s="130"/>
      <c r="V42" s="130"/>
      <c r="W42" s="79"/>
      <c r="X42" s="69"/>
      <c r="Y42" s="72"/>
      <c r="AA42" s="4">
        <f t="shared" si="0"/>
        <v>0</v>
      </c>
      <c r="AB42" s="32" t="str">
        <f t="shared" si="1"/>
        <v> </v>
      </c>
      <c r="AC42"/>
    </row>
    <row r="43" spans="2:29" ht="12.75">
      <c r="B43" s="18">
        <v>28</v>
      </c>
      <c r="C43" s="73">
        <v>88.2493</v>
      </c>
      <c r="D43" s="73">
        <v>5.5963</v>
      </c>
      <c r="E43" s="73">
        <v>2.5996</v>
      </c>
      <c r="F43" s="73">
        <v>0.3491</v>
      </c>
      <c r="G43" s="73">
        <v>0.6455</v>
      </c>
      <c r="H43" s="73">
        <v>0.0052</v>
      </c>
      <c r="I43" s="73">
        <v>0.1654</v>
      </c>
      <c r="J43" s="73">
        <v>0.1526</v>
      </c>
      <c r="K43" s="73">
        <v>0.2978</v>
      </c>
      <c r="L43" s="73">
        <v>0.0068</v>
      </c>
      <c r="M43" s="73">
        <v>1.4786</v>
      </c>
      <c r="N43" s="73">
        <v>0.454</v>
      </c>
      <c r="O43" s="73">
        <v>0.7782</v>
      </c>
      <c r="P43" s="74">
        <v>37.09</v>
      </c>
      <c r="Q43" s="75">
        <v>8859</v>
      </c>
      <c r="R43" s="138">
        <v>40.99</v>
      </c>
      <c r="S43" s="75">
        <v>9790</v>
      </c>
      <c r="T43" s="74">
        <v>50.9962</v>
      </c>
      <c r="U43" s="131">
        <v>15.4</v>
      </c>
      <c r="V43" s="131">
        <v>6.4</v>
      </c>
      <c r="W43" s="77" t="s">
        <v>65</v>
      </c>
      <c r="X43" s="69"/>
      <c r="Y43" s="72"/>
      <c r="AA43" s="4">
        <f t="shared" si="0"/>
        <v>100.0002</v>
      </c>
      <c r="AB43" s="32" t="str">
        <f t="shared" si="1"/>
        <v> </v>
      </c>
      <c r="AC43"/>
    </row>
    <row r="44" spans="2:29" ht="12.75" customHeight="1">
      <c r="B44" s="18">
        <v>29</v>
      </c>
      <c r="C44" s="82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4"/>
      <c r="Q44" s="85"/>
      <c r="R44" s="84"/>
      <c r="S44" s="85"/>
      <c r="T44" s="84"/>
      <c r="U44" s="131"/>
      <c r="V44" s="131"/>
      <c r="W44" s="83"/>
      <c r="X44" s="83"/>
      <c r="Y44" s="82"/>
      <c r="AA44" s="4">
        <f t="shared" si="0"/>
        <v>0</v>
      </c>
      <c r="AB44" s="32" t="str">
        <f t="shared" si="1"/>
        <v> </v>
      </c>
      <c r="AC44"/>
    </row>
    <row r="45" spans="2:29" ht="12.75" customHeight="1">
      <c r="B45" s="18">
        <v>30</v>
      </c>
      <c r="C45" s="82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4"/>
      <c r="Q45" s="85"/>
      <c r="R45" s="84"/>
      <c r="S45" s="85"/>
      <c r="T45" s="74"/>
      <c r="U45" s="131"/>
      <c r="V45" s="131"/>
      <c r="W45" s="83"/>
      <c r="X45" s="83"/>
      <c r="Y45" s="82"/>
      <c r="AA45" s="4">
        <f t="shared" si="0"/>
        <v>0</v>
      </c>
      <c r="AB45" s="32" t="str">
        <f t="shared" si="1"/>
        <v> </v>
      </c>
      <c r="AC45"/>
    </row>
    <row r="46" spans="2:29" ht="12.75" customHeight="1">
      <c r="B46" s="18">
        <v>31</v>
      </c>
      <c r="C46" s="72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70"/>
      <c r="Q46" s="71"/>
      <c r="R46" s="70"/>
      <c r="S46" s="71"/>
      <c r="T46" s="70"/>
      <c r="U46" s="130"/>
      <c r="V46" s="130"/>
      <c r="W46" s="69"/>
      <c r="X46" s="69"/>
      <c r="Y46" s="72"/>
      <c r="AA46" s="4">
        <f t="shared" si="0"/>
        <v>0</v>
      </c>
      <c r="AB46" s="32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32"/>
      <c r="V47" s="132"/>
      <c r="W47" s="10"/>
      <c r="X47" s="10"/>
      <c r="Y47" s="11"/>
      <c r="AA47" s="4">
        <f>SUM(D47:N47,P47)</f>
        <v>0</v>
      </c>
      <c r="AB47" s="5"/>
      <c r="AC47"/>
    </row>
    <row r="48" spans="2:29" ht="12.75">
      <c r="B48" s="68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AA48" s="4"/>
      <c r="AB48" s="5"/>
      <c r="AC48"/>
    </row>
    <row r="49" spans="3:4" ht="12.75">
      <c r="C49" s="1"/>
      <c r="D49" s="1"/>
    </row>
    <row r="50" spans="3:25" ht="15">
      <c r="C50" s="13" t="s">
        <v>38</v>
      </c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13" t="s">
        <v>47</v>
      </c>
      <c r="Q50" s="34"/>
      <c r="R50" s="34"/>
      <c r="S50" s="34"/>
      <c r="T50" s="65"/>
      <c r="U50" s="137"/>
      <c r="V50" s="137"/>
      <c r="W50" s="154">
        <v>42643</v>
      </c>
      <c r="X50" s="155"/>
      <c r="Y50" s="66"/>
    </row>
    <row r="51" spans="3:24" ht="12.75">
      <c r="C51" s="1"/>
      <c r="D51" s="1" t="s">
        <v>28</v>
      </c>
      <c r="O51" s="2"/>
      <c r="P51" s="67" t="s">
        <v>30</v>
      </c>
      <c r="Q51" s="16"/>
      <c r="T51" s="2"/>
      <c r="U51" s="115" t="s">
        <v>0</v>
      </c>
      <c r="V51" s="63"/>
      <c r="W51" s="2"/>
      <c r="X51" s="2" t="s">
        <v>17</v>
      </c>
    </row>
    <row r="52" spans="3:25" ht="18" customHeight="1">
      <c r="C52" s="13" t="s">
        <v>62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2</v>
      </c>
      <c r="P52" s="13" t="s">
        <v>1</v>
      </c>
      <c r="Q52" s="13"/>
      <c r="R52" s="34"/>
      <c r="S52" s="34"/>
      <c r="T52" s="34"/>
      <c r="U52" s="137"/>
      <c r="V52" s="137"/>
      <c r="W52" s="154">
        <v>42643</v>
      </c>
      <c r="X52" s="155"/>
      <c r="Y52" s="13"/>
    </row>
    <row r="53" spans="3:24" ht="12.75">
      <c r="C53" s="1"/>
      <c r="D53" s="1" t="s">
        <v>29</v>
      </c>
      <c r="O53" s="2"/>
      <c r="P53" s="2" t="s">
        <v>30</v>
      </c>
      <c r="Q53" s="15"/>
      <c r="T53" s="2"/>
      <c r="U53" s="115" t="s">
        <v>0</v>
      </c>
      <c r="V53" s="63"/>
      <c r="W53" s="2"/>
      <c r="X53" s="1" t="s">
        <v>17</v>
      </c>
    </row>
    <row r="57" spans="3:10" ht="12.75">
      <c r="C57" s="39"/>
      <c r="D57" s="33"/>
      <c r="E57" s="33"/>
      <c r="F57" s="33"/>
      <c r="G57" s="33"/>
      <c r="H57" s="33"/>
      <c r="I57" s="33"/>
      <c r="J57" s="33"/>
    </row>
  </sheetData>
  <sheetProtection/>
  <mergeCells count="34">
    <mergeCell ref="B9:Y9"/>
    <mergeCell ref="C12:N12"/>
    <mergeCell ref="R13:R15"/>
    <mergeCell ref="S13:S15"/>
    <mergeCell ref="O13:O15"/>
    <mergeCell ref="C13:C15"/>
    <mergeCell ref="B7:Y7"/>
    <mergeCell ref="B12:B15"/>
    <mergeCell ref="B8:Y8"/>
    <mergeCell ref="B10:Y10"/>
    <mergeCell ref="W12:W15"/>
    <mergeCell ref="X12:X15"/>
    <mergeCell ref="Q13:Q15"/>
    <mergeCell ref="I13:I15"/>
    <mergeCell ref="L13:L15"/>
    <mergeCell ref="H13:H15"/>
    <mergeCell ref="C6:AA6"/>
    <mergeCell ref="Y12:Y15"/>
    <mergeCell ref="U12:U15"/>
    <mergeCell ref="D13:D15"/>
    <mergeCell ref="G13:G15"/>
    <mergeCell ref="M13:M15"/>
    <mergeCell ref="T13:T15"/>
    <mergeCell ref="O12:T12"/>
    <mergeCell ref="P13:P15"/>
    <mergeCell ref="E13:E15"/>
    <mergeCell ref="C48:X48"/>
    <mergeCell ref="W52:X52"/>
    <mergeCell ref="W50:X50"/>
    <mergeCell ref="V12:V15"/>
    <mergeCell ref="N13:N15"/>
    <mergeCell ref="J13:J15"/>
    <mergeCell ref="F13:F15"/>
    <mergeCell ref="K13:K15"/>
  </mergeCells>
  <printOptions/>
  <pageMargins left="0.1968503937007874" right="0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view="pageBreakPreview" zoomScaleSheetLayoutView="100" workbookViewId="0" topLeftCell="A45">
      <selection activeCell="E52" sqref="E52"/>
    </sheetView>
  </sheetViews>
  <sheetFormatPr defaultColWidth="9.00390625" defaultRowHeight="12.75"/>
  <cols>
    <col min="1" max="1" width="6.25390625" style="0" customWidth="1"/>
    <col min="2" max="2" width="11.75390625" style="0" customWidth="1"/>
    <col min="3" max="3" width="18.25390625" style="0" customWidth="1"/>
    <col min="4" max="4" width="19.375" style="0" customWidth="1"/>
    <col min="5" max="5" width="20.125" style="0" customWidth="1"/>
    <col min="6" max="7" width="19.375" style="0" customWidth="1"/>
    <col min="8" max="8" width="19.375" style="6" customWidth="1"/>
    <col min="9" max="11" width="19.375" style="0" customWidth="1"/>
  </cols>
  <sheetData>
    <row r="1" spans="1:6" ht="12.75">
      <c r="A1" s="40"/>
      <c r="B1" s="41" t="s">
        <v>31</v>
      </c>
      <c r="C1" s="41"/>
      <c r="D1" s="42"/>
      <c r="E1" s="42"/>
      <c r="F1" s="42"/>
    </row>
    <row r="2" spans="1:6" ht="12.75">
      <c r="A2" s="42"/>
      <c r="B2" s="41" t="s">
        <v>32</v>
      </c>
      <c r="C2" s="41"/>
      <c r="D2" s="42"/>
      <c r="E2" s="42"/>
      <c r="F2" s="42"/>
    </row>
    <row r="3" spans="1:7" ht="12.75">
      <c r="A3" s="42"/>
      <c r="B3" s="43" t="s">
        <v>43</v>
      </c>
      <c r="C3" s="43"/>
      <c r="D3" s="3"/>
      <c r="E3" s="3"/>
      <c r="F3" s="3"/>
      <c r="G3" s="3"/>
    </row>
    <row r="4" spans="1:7" ht="12.75">
      <c r="A4" s="44"/>
      <c r="B4" s="41"/>
      <c r="C4" s="41"/>
      <c r="D4" s="3"/>
      <c r="E4" s="3"/>
      <c r="F4" s="3"/>
      <c r="G4" s="3"/>
    </row>
    <row r="5" spans="1:7" ht="15">
      <c r="A5" s="44"/>
      <c r="B5" s="44"/>
      <c r="C5" s="46" t="s">
        <v>37</v>
      </c>
      <c r="D5" s="46"/>
      <c r="E5" s="46"/>
      <c r="F5" s="46"/>
      <c r="G5" s="21"/>
    </row>
    <row r="6" spans="1:7" ht="18" customHeight="1">
      <c r="A6" s="42"/>
      <c r="B6" s="47" t="s">
        <v>45</v>
      </c>
      <c r="C6" s="48"/>
      <c r="D6" s="48"/>
      <c r="E6" s="48"/>
      <c r="F6" s="48"/>
      <c r="G6" s="23"/>
    </row>
    <row r="7" spans="1:7" ht="18" customHeight="1" hidden="1">
      <c r="A7" s="42"/>
      <c r="B7" s="167"/>
      <c r="C7" s="167"/>
      <c r="D7" s="167"/>
      <c r="E7" s="167"/>
      <c r="F7" s="22"/>
      <c r="G7" s="22"/>
    </row>
    <row r="8" spans="1:7" ht="18" customHeight="1" hidden="1">
      <c r="A8" s="42"/>
      <c r="B8" s="167"/>
      <c r="C8" s="167"/>
      <c r="D8" s="167"/>
      <c r="E8" s="167"/>
      <c r="F8" s="22"/>
      <c r="G8" s="22"/>
    </row>
    <row r="9" spans="1:7" ht="18" customHeight="1">
      <c r="A9" s="42"/>
      <c r="B9" s="49" t="s">
        <v>66</v>
      </c>
      <c r="C9" s="50"/>
      <c r="D9" s="50"/>
      <c r="E9" s="50"/>
      <c r="F9" s="50"/>
      <c r="G9" s="24"/>
    </row>
    <row r="10" spans="2:7" ht="13.5" customHeight="1">
      <c r="B10" s="19"/>
      <c r="C10" s="20"/>
      <c r="D10" s="20"/>
      <c r="E10" s="20"/>
      <c r="F10" s="24"/>
      <c r="G10" s="24"/>
    </row>
    <row r="11" spans="2:8" ht="36" customHeight="1">
      <c r="B11" s="156" t="s">
        <v>27</v>
      </c>
      <c r="C11" s="45" t="s">
        <v>41</v>
      </c>
      <c r="D11" s="177" t="s">
        <v>42</v>
      </c>
      <c r="E11" s="178" t="s">
        <v>51</v>
      </c>
      <c r="F11" s="51"/>
      <c r="G11" s="25"/>
      <c r="H11"/>
    </row>
    <row r="12" spans="2:8" ht="48.75" customHeight="1">
      <c r="B12" s="157"/>
      <c r="C12" s="173" t="s">
        <v>44</v>
      </c>
      <c r="D12" s="177"/>
      <c r="E12" s="179"/>
      <c r="F12" s="51"/>
      <c r="G12" s="25"/>
      <c r="H12"/>
    </row>
    <row r="13" spans="2:8" ht="15.75" customHeight="1">
      <c r="B13" s="157"/>
      <c r="C13" s="173"/>
      <c r="D13" s="177"/>
      <c r="E13" s="179"/>
      <c r="F13" s="51"/>
      <c r="G13" s="25"/>
      <c r="H13"/>
    </row>
    <row r="14" spans="2:8" ht="30" customHeight="1">
      <c r="B14" s="169"/>
      <c r="C14" s="173"/>
      <c r="D14" s="177"/>
      <c r="E14" s="180"/>
      <c r="F14" s="51"/>
      <c r="G14" s="25"/>
      <c r="H14"/>
    </row>
    <row r="15" spans="2:9" ht="15.75" customHeight="1">
      <c r="B15" s="17">
        <v>1</v>
      </c>
      <c r="C15">
        <v>518780.41</v>
      </c>
      <c r="D15" s="57">
        <f aca="true" t="shared" si="0" ref="D15:D44">SUM(C15:C15)</f>
        <v>518780.41</v>
      </c>
      <c r="E15" s="59">
        <f>IF(Паспорт!P16&gt;0,Паспорт!P16,E14)</f>
        <v>36.98</v>
      </c>
      <c r="F15" s="52"/>
      <c r="G15" s="26"/>
      <c r="H15" s="176"/>
      <c r="I15" s="176"/>
    </row>
    <row r="16" spans="2:9" ht="15.75">
      <c r="B16" s="17">
        <v>2</v>
      </c>
      <c r="C16" s="125">
        <v>531807.06</v>
      </c>
      <c r="D16" s="57">
        <f t="shared" si="0"/>
        <v>531807.06</v>
      </c>
      <c r="E16" s="59">
        <f>IF(Паспорт!P17&gt;0,Паспорт!P17,E15)</f>
        <v>36.98</v>
      </c>
      <c r="F16" s="53"/>
      <c r="G16" s="26"/>
      <c r="H16" s="176"/>
      <c r="I16" s="176"/>
    </row>
    <row r="17" spans="2:9" ht="15.75">
      <c r="B17" s="17">
        <v>3</v>
      </c>
      <c r="C17">
        <v>471952.22</v>
      </c>
      <c r="D17" s="57">
        <f t="shared" si="0"/>
        <v>471952.22</v>
      </c>
      <c r="E17" s="59">
        <f>IF(Паспорт!P18&gt;0,Паспорт!P18,E16)</f>
        <v>36.98</v>
      </c>
      <c r="F17" s="53"/>
      <c r="G17" s="26"/>
      <c r="H17" s="176"/>
      <c r="I17" s="176"/>
    </row>
    <row r="18" spans="2:9" ht="15.75">
      <c r="B18" s="17">
        <v>4</v>
      </c>
      <c r="C18" s="125">
        <v>560124.25</v>
      </c>
      <c r="D18" s="57">
        <f t="shared" si="0"/>
        <v>560124.25</v>
      </c>
      <c r="E18" s="59">
        <f>IF(Паспорт!P19&gt;0,Паспорт!P19,E17)</f>
        <v>36.98</v>
      </c>
      <c r="F18" s="53"/>
      <c r="G18" s="26"/>
      <c r="H18" s="176"/>
      <c r="I18" s="176"/>
    </row>
    <row r="19" spans="2:9" ht="15.75">
      <c r="B19" s="17">
        <v>5</v>
      </c>
      <c r="C19">
        <v>420586.47</v>
      </c>
      <c r="D19" s="57">
        <f t="shared" si="0"/>
        <v>420586.47</v>
      </c>
      <c r="E19" s="59">
        <f>IF(Паспорт!P20&gt;0,Паспорт!P20,E18)</f>
        <v>36.98</v>
      </c>
      <c r="F19" s="53"/>
      <c r="G19" s="26"/>
      <c r="H19" s="176"/>
      <c r="I19" s="176"/>
    </row>
    <row r="20" spans="2:9" ht="15.75" customHeight="1">
      <c r="B20" s="17">
        <v>6</v>
      </c>
      <c r="C20" s="125">
        <v>449281.47</v>
      </c>
      <c r="D20" s="57">
        <f t="shared" si="0"/>
        <v>449281.47</v>
      </c>
      <c r="E20" s="59">
        <f>IF(Паспорт!P21&gt;0,Паспорт!P21,E19)</f>
        <v>36.91</v>
      </c>
      <c r="F20" s="53"/>
      <c r="G20" s="26"/>
      <c r="H20" s="176"/>
      <c r="I20" s="176"/>
    </row>
    <row r="21" spans="2:9" ht="15.75">
      <c r="B21" s="17">
        <v>7</v>
      </c>
      <c r="C21">
        <v>511326.59</v>
      </c>
      <c r="D21" s="57">
        <f t="shared" si="0"/>
        <v>511326.59</v>
      </c>
      <c r="E21" s="59">
        <f>IF(Паспорт!P22&gt;0,Паспорт!P22,E20)</f>
        <v>36.95</v>
      </c>
      <c r="F21" s="53"/>
      <c r="G21" s="26"/>
      <c r="H21" s="176"/>
      <c r="I21" s="176"/>
    </row>
    <row r="22" spans="2:9" ht="15.75">
      <c r="B22" s="17">
        <v>8</v>
      </c>
      <c r="C22" s="125">
        <v>615647.56</v>
      </c>
      <c r="D22" s="57">
        <f t="shared" si="0"/>
        <v>615647.56</v>
      </c>
      <c r="E22" s="59">
        <f>IF(Паспорт!P23&gt;0,Паспорт!P23,E21)</f>
        <v>36.95</v>
      </c>
      <c r="F22" s="53"/>
      <c r="G22" s="26"/>
      <c r="H22" s="176"/>
      <c r="I22" s="176"/>
    </row>
    <row r="23" spans="2:8" ht="15" customHeight="1">
      <c r="B23" s="17">
        <v>9</v>
      </c>
      <c r="C23">
        <v>618746.88</v>
      </c>
      <c r="D23" s="57">
        <f t="shared" si="0"/>
        <v>618746.88</v>
      </c>
      <c r="E23" s="59">
        <f>IF(Паспорт!P24&gt;0,Паспорт!P24,E22)</f>
        <v>36.95</v>
      </c>
      <c r="F23" s="53"/>
      <c r="G23" s="26"/>
      <c r="H23" s="31"/>
    </row>
    <row r="24" spans="2:8" ht="15.75">
      <c r="B24" s="17">
        <v>10</v>
      </c>
      <c r="C24" s="125">
        <v>500533.47</v>
      </c>
      <c r="D24" s="57">
        <f t="shared" si="0"/>
        <v>500533.47</v>
      </c>
      <c r="E24" s="59">
        <f>IF(Паспорт!P25&gt;0,Паспорт!P25,E23)</f>
        <v>36.95</v>
      </c>
      <c r="F24" s="53"/>
      <c r="G24" s="26"/>
      <c r="H24" s="31"/>
    </row>
    <row r="25" spans="2:8" ht="15.75">
      <c r="B25" s="17">
        <v>11</v>
      </c>
      <c r="C25">
        <v>508914.03</v>
      </c>
      <c r="D25" s="57">
        <f t="shared" si="0"/>
        <v>508914.03</v>
      </c>
      <c r="E25" s="59">
        <f>IF(Паспорт!P26&gt;0,Паспорт!P26,E24)</f>
        <v>36.95</v>
      </c>
      <c r="F25" s="53"/>
      <c r="G25" s="26"/>
      <c r="H25" s="31"/>
    </row>
    <row r="26" spans="2:8" ht="15.75">
      <c r="B26" s="17">
        <v>12</v>
      </c>
      <c r="C26" s="125">
        <v>657068.81</v>
      </c>
      <c r="D26" s="57">
        <f t="shared" si="0"/>
        <v>657068.81</v>
      </c>
      <c r="E26" s="59">
        <f>IF(Паспорт!P27&gt;0,Паспорт!P27,E25)</f>
        <v>36.84</v>
      </c>
      <c r="F26" s="53"/>
      <c r="G26" s="26"/>
      <c r="H26" s="31"/>
    </row>
    <row r="27" spans="2:8" ht="15.75">
      <c r="B27" s="17">
        <v>13</v>
      </c>
      <c r="C27">
        <v>612163.81</v>
      </c>
      <c r="D27" s="57">
        <f t="shared" si="0"/>
        <v>612163.81</v>
      </c>
      <c r="E27" s="59">
        <f>IF(Паспорт!P28&gt;0,Паспорт!P28,E26)</f>
        <v>36.84</v>
      </c>
      <c r="F27" s="53"/>
      <c r="G27" s="26"/>
      <c r="H27" s="31"/>
    </row>
    <row r="28" spans="2:8" ht="15.75">
      <c r="B28" s="17">
        <v>14</v>
      </c>
      <c r="C28" s="125">
        <v>656626.25</v>
      </c>
      <c r="D28" s="57">
        <f t="shared" si="0"/>
        <v>656626.25</v>
      </c>
      <c r="E28" s="59">
        <f>IF(Паспорт!P29&gt;0,Паспорт!P29,E27)</f>
        <v>36.96</v>
      </c>
      <c r="F28" s="53"/>
      <c r="G28" s="26"/>
      <c r="H28" s="31"/>
    </row>
    <row r="29" spans="2:8" ht="15.75">
      <c r="B29" s="17">
        <v>15</v>
      </c>
      <c r="C29">
        <v>629457.19</v>
      </c>
      <c r="D29" s="57">
        <f t="shared" si="0"/>
        <v>629457.19</v>
      </c>
      <c r="E29" s="59">
        <f>IF(Паспорт!P30&gt;0,Паспорт!P30,E28)</f>
        <v>36.96</v>
      </c>
      <c r="F29" s="53"/>
      <c r="G29" s="26"/>
      <c r="H29" s="31"/>
    </row>
    <row r="30" spans="2:8" ht="15.75">
      <c r="B30" s="18">
        <v>16</v>
      </c>
      <c r="C30" s="125">
        <v>582222.63</v>
      </c>
      <c r="D30" s="57">
        <f t="shared" si="0"/>
        <v>582222.63</v>
      </c>
      <c r="E30" s="59">
        <f>IF(Паспорт!P31&gt;0,Паспорт!P31,E29)</f>
        <v>36.96</v>
      </c>
      <c r="F30" s="53"/>
      <c r="G30" s="26"/>
      <c r="H30" s="31"/>
    </row>
    <row r="31" spans="2:8" ht="15.75">
      <c r="B31" s="18">
        <v>17</v>
      </c>
      <c r="C31">
        <v>527987.38</v>
      </c>
      <c r="D31" s="57">
        <f t="shared" si="0"/>
        <v>527987.38</v>
      </c>
      <c r="E31" s="59">
        <f>IF(Паспорт!P32&gt;0,Паспорт!P32,E30)</f>
        <v>36.96</v>
      </c>
      <c r="F31" s="53"/>
      <c r="G31" s="26"/>
      <c r="H31" s="31"/>
    </row>
    <row r="32" spans="2:8" ht="15.75">
      <c r="B32" s="18">
        <v>18</v>
      </c>
      <c r="C32" s="125">
        <v>542539.19</v>
      </c>
      <c r="D32" s="57">
        <f t="shared" si="0"/>
        <v>542539.19</v>
      </c>
      <c r="E32" s="59">
        <f>IF(Паспорт!P33&gt;0,Паспорт!P33,E31)</f>
        <v>36.96</v>
      </c>
      <c r="F32" s="53"/>
      <c r="G32" s="26"/>
      <c r="H32" s="31"/>
    </row>
    <row r="33" spans="2:8" ht="15.75">
      <c r="B33" s="18">
        <v>19</v>
      </c>
      <c r="C33">
        <v>560908.13</v>
      </c>
      <c r="D33" s="57">
        <f t="shared" si="0"/>
        <v>560908.13</v>
      </c>
      <c r="E33" s="59">
        <f>IF(Паспорт!P34&gt;0,Паспорт!P34,E32)</f>
        <v>37.05</v>
      </c>
      <c r="F33" s="53"/>
      <c r="G33" s="26"/>
      <c r="H33" s="31"/>
    </row>
    <row r="34" spans="2:8" ht="15.75">
      <c r="B34" s="18">
        <v>20</v>
      </c>
      <c r="C34" s="125">
        <v>586754.69</v>
      </c>
      <c r="D34" s="57">
        <f t="shared" si="0"/>
        <v>586754.69</v>
      </c>
      <c r="E34" s="59">
        <f>IF(Паспорт!P35&gt;0,Паспорт!P35,E33)</f>
        <v>37.05</v>
      </c>
      <c r="F34" s="53"/>
      <c r="G34" s="26"/>
      <c r="H34" s="31"/>
    </row>
    <row r="35" spans="2:8" ht="15.75">
      <c r="B35" s="18">
        <v>21</v>
      </c>
      <c r="C35">
        <v>600200.63</v>
      </c>
      <c r="D35" s="57">
        <f t="shared" si="0"/>
        <v>600200.63</v>
      </c>
      <c r="E35" s="59">
        <f>IF(Паспорт!P36&gt;0,Паспорт!P36,E34)</f>
        <v>37.05</v>
      </c>
      <c r="F35" s="53"/>
      <c r="G35" s="26"/>
      <c r="H35" s="31"/>
    </row>
    <row r="36" spans="2:8" ht="15.75">
      <c r="B36" s="18">
        <v>22</v>
      </c>
      <c r="C36" s="125">
        <v>613456.81</v>
      </c>
      <c r="D36" s="57">
        <f t="shared" si="0"/>
        <v>613456.81</v>
      </c>
      <c r="E36" s="59">
        <f>IF(Паспорт!P37&gt;0,Паспорт!P37,E35)</f>
        <v>37.02</v>
      </c>
      <c r="F36" s="53"/>
      <c r="G36" s="26"/>
      <c r="H36" s="31"/>
    </row>
    <row r="37" spans="2:8" ht="15.75">
      <c r="B37" s="18">
        <v>23</v>
      </c>
      <c r="C37">
        <v>620293.81</v>
      </c>
      <c r="D37" s="57">
        <f t="shared" si="0"/>
        <v>620293.81</v>
      </c>
      <c r="E37" s="59">
        <f>IF(Паспорт!P38&gt;0,Паспорт!P38,E36)</f>
        <v>37.02</v>
      </c>
      <c r="F37" s="53"/>
      <c r="G37" s="26"/>
      <c r="H37" s="31"/>
    </row>
    <row r="38" spans="2:8" ht="15.75">
      <c r="B38" s="18">
        <v>24</v>
      </c>
      <c r="C38" s="125">
        <v>611866.75</v>
      </c>
      <c r="D38" s="57">
        <f t="shared" si="0"/>
        <v>611866.75</v>
      </c>
      <c r="E38" s="59">
        <f>IF(Паспорт!P39&gt;0,Паспорт!P39,E37)</f>
        <v>37.02</v>
      </c>
      <c r="F38" s="53"/>
      <c r="G38" s="26"/>
      <c r="H38" s="31"/>
    </row>
    <row r="39" spans="2:8" ht="15.75">
      <c r="B39" s="18">
        <v>25</v>
      </c>
      <c r="C39">
        <v>609281.13</v>
      </c>
      <c r="D39" s="57">
        <f t="shared" si="0"/>
        <v>609281.13</v>
      </c>
      <c r="E39" s="59">
        <f>IF(Паспорт!P40&gt;0,Паспорт!P40,E38)</f>
        <v>37.02</v>
      </c>
      <c r="F39" s="53"/>
      <c r="G39" s="26"/>
      <c r="H39" s="31"/>
    </row>
    <row r="40" spans="2:8" ht="15.75">
      <c r="B40" s="18">
        <v>26</v>
      </c>
      <c r="C40" s="125">
        <v>549742.81</v>
      </c>
      <c r="D40" s="57">
        <f t="shared" si="0"/>
        <v>549742.81</v>
      </c>
      <c r="E40" s="59">
        <f>IF(Паспорт!P41&gt;0,Паспорт!P41,E39)</f>
        <v>37.16</v>
      </c>
      <c r="F40" s="53"/>
      <c r="G40" s="26"/>
      <c r="H40" s="31"/>
    </row>
    <row r="41" spans="2:8" ht="15.75">
      <c r="B41" s="18">
        <v>27</v>
      </c>
      <c r="C41">
        <v>598574.31</v>
      </c>
      <c r="D41" s="57">
        <f t="shared" si="0"/>
        <v>598574.31</v>
      </c>
      <c r="E41" s="59">
        <f>IF(Паспорт!P42&gt;0,Паспорт!P42,E40)</f>
        <v>37.16</v>
      </c>
      <c r="F41" s="53"/>
      <c r="G41" s="26"/>
      <c r="H41" s="31"/>
    </row>
    <row r="42" spans="2:8" ht="15.75">
      <c r="B42" s="18">
        <v>28</v>
      </c>
      <c r="C42" s="125">
        <v>617152.13</v>
      </c>
      <c r="D42" s="57">
        <f t="shared" si="0"/>
        <v>617152.13</v>
      </c>
      <c r="E42" s="59">
        <f>IF(Паспорт!P43&gt;0,Паспорт!P43,E41)</f>
        <v>37.09</v>
      </c>
      <c r="F42" s="53"/>
      <c r="G42" s="26"/>
      <c r="H42" s="31"/>
    </row>
    <row r="43" spans="2:8" ht="12.75" customHeight="1">
      <c r="B43" s="18">
        <v>29</v>
      </c>
      <c r="C43">
        <v>553372.19</v>
      </c>
      <c r="D43" s="57">
        <f t="shared" si="0"/>
        <v>553372.19</v>
      </c>
      <c r="E43" s="59">
        <f>IF(Паспорт!P44&gt;0,Паспорт!P44,E42)</f>
        <v>37.09</v>
      </c>
      <c r="F43" s="53"/>
      <c r="G43" s="26"/>
      <c r="H43" s="31"/>
    </row>
    <row r="44" spans="2:8" ht="12.75" customHeight="1">
      <c r="B44" s="18">
        <v>30</v>
      </c>
      <c r="C44" s="125">
        <v>536551.44</v>
      </c>
      <c r="D44" s="57">
        <f t="shared" si="0"/>
        <v>536551.44</v>
      </c>
      <c r="E44" s="59">
        <f>IF(Паспорт!P45&gt;0,Паспорт!P45,E43)</f>
        <v>37.09</v>
      </c>
      <c r="F44" s="53"/>
      <c r="G44" s="26"/>
      <c r="H44" s="31"/>
    </row>
    <row r="45" spans="2:8" ht="12.75" customHeight="1">
      <c r="B45" s="18">
        <v>31</v>
      </c>
      <c r="C45" s="60"/>
      <c r="D45" s="57"/>
      <c r="E45" s="59"/>
      <c r="F45" s="53"/>
      <c r="G45" s="30"/>
      <c r="H45" s="31"/>
    </row>
    <row r="46" spans="2:9" ht="39.75" customHeight="1">
      <c r="B46" s="18" t="s">
        <v>42</v>
      </c>
      <c r="C46" s="56">
        <f>SUM(C15:C45)</f>
        <v>16973920.500000007</v>
      </c>
      <c r="D46" s="57">
        <f>SUM(D15:D45)</f>
        <v>16973920.500000007</v>
      </c>
      <c r="E46" s="58">
        <f>SUMPRODUCT(E15:E45,D15:D45)/SUM(D15:D45)</f>
        <v>36.995579654582436</v>
      </c>
      <c r="F46" s="54"/>
      <c r="G46" s="29"/>
      <c r="H46" s="175"/>
      <c r="I46" s="175"/>
    </row>
    <row r="47" spans="2:8" ht="14.25" customHeight="1" hidden="1">
      <c r="B47" s="7">
        <v>31</v>
      </c>
      <c r="C47" s="12"/>
      <c r="D47" s="8"/>
      <c r="E47" s="8"/>
      <c r="F47" s="55"/>
      <c r="G47" s="27"/>
      <c r="H47"/>
    </row>
    <row r="48" spans="3:8" ht="12.75">
      <c r="C48" s="174"/>
      <c r="D48" s="174"/>
      <c r="E48" s="174"/>
      <c r="F48" s="28"/>
      <c r="G48" s="28"/>
      <c r="H48"/>
    </row>
    <row r="49" spans="2:7" ht="12.75">
      <c r="B49" s="61" t="s">
        <v>68</v>
      </c>
      <c r="C49" s="61"/>
      <c r="D49" s="61"/>
      <c r="E49" s="62" t="s">
        <v>69</v>
      </c>
      <c r="F49" s="61"/>
      <c r="G49" s="61"/>
    </row>
    <row r="50" spans="2:7" ht="12.75">
      <c r="B50" s="1"/>
      <c r="C50" s="1" t="s">
        <v>39</v>
      </c>
      <c r="D50" s="1"/>
      <c r="E50" s="63" t="s">
        <v>48</v>
      </c>
      <c r="F50" s="64" t="s">
        <v>0</v>
      </c>
      <c r="G50" s="63" t="s">
        <v>17</v>
      </c>
    </row>
    <row r="51" spans="4:7" ht="12.75">
      <c r="D51" s="1"/>
      <c r="G51" s="2"/>
    </row>
    <row r="52" spans="2:7" ht="18" customHeight="1">
      <c r="B52" s="61" t="s">
        <v>70</v>
      </c>
      <c r="C52" s="61"/>
      <c r="D52" s="61"/>
      <c r="E52" s="62" t="s">
        <v>71</v>
      </c>
      <c r="F52" s="61"/>
      <c r="G52" s="61"/>
    </row>
    <row r="53" spans="2:7" ht="12.75">
      <c r="B53" s="1"/>
      <c r="C53" s="1" t="s">
        <v>40</v>
      </c>
      <c r="D53" s="1"/>
      <c r="E53" s="63" t="s">
        <v>48</v>
      </c>
      <c r="F53" s="63" t="s">
        <v>0</v>
      </c>
      <c r="G53" s="63" t="s">
        <v>17</v>
      </c>
    </row>
  </sheetData>
  <sheetProtection/>
  <mergeCells count="9">
    <mergeCell ref="C48:E48"/>
    <mergeCell ref="C12:C14"/>
    <mergeCell ref="B7:E7"/>
    <mergeCell ref="B8:E8"/>
    <mergeCell ref="H46:I46"/>
    <mergeCell ref="B11:B14"/>
    <mergeCell ref="H15:I22"/>
    <mergeCell ref="D11:D14"/>
    <mergeCell ref="E11:E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SheetLayoutView="100" workbookViewId="0" topLeftCell="B1">
      <selection activeCell="G57" sqref="G57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1.00390625" style="0" customWidth="1"/>
    <col min="4" max="4" width="11.75390625" style="0" customWidth="1"/>
    <col min="5" max="5" width="11.875" style="0" customWidth="1"/>
    <col min="6" max="6" width="9.875" style="0" customWidth="1"/>
    <col min="7" max="7" width="10.375" style="86" customWidth="1"/>
    <col min="8" max="9" width="11.75390625" style="0" customWidth="1"/>
    <col min="10" max="10" width="12.375" style="0" customWidth="1"/>
    <col min="11" max="11" width="12.25390625" style="0" customWidth="1"/>
    <col min="12" max="12" width="29.25390625" style="0" customWidth="1"/>
    <col min="13" max="13" width="9.125" style="6" customWidth="1"/>
  </cols>
  <sheetData>
    <row r="1" spans="1:11" ht="12.75">
      <c r="A1" s="15"/>
      <c r="B1" s="87" t="s">
        <v>31</v>
      </c>
      <c r="C1" s="87"/>
      <c r="D1" s="87"/>
      <c r="E1" s="87"/>
      <c r="F1" s="87"/>
      <c r="G1" s="88"/>
      <c r="H1" s="87"/>
      <c r="I1" s="15"/>
      <c r="J1" s="15"/>
      <c r="K1" s="15"/>
    </row>
    <row r="2" spans="1:11" ht="12.75">
      <c r="A2" s="15"/>
      <c r="B2" s="87" t="s">
        <v>32</v>
      </c>
      <c r="C2" s="87"/>
      <c r="D2" s="87"/>
      <c r="E2" s="87"/>
      <c r="F2" s="87"/>
      <c r="G2" s="88"/>
      <c r="H2" s="87"/>
      <c r="I2" s="15"/>
      <c r="J2" s="15"/>
      <c r="K2" s="15"/>
    </row>
    <row r="3" spans="1:12" ht="12.75">
      <c r="A3" s="15"/>
      <c r="B3" s="89" t="s">
        <v>43</v>
      </c>
      <c r="C3" s="89"/>
      <c r="D3" s="89"/>
      <c r="E3" s="87"/>
      <c r="F3" s="87"/>
      <c r="G3" s="88"/>
      <c r="H3" s="87"/>
      <c r="I3" s="15"/>
      <c r="J3" s="87"/>
      <c r="K3" s="87"/>
      <c r="L3" s="3"/>
    </row>
    <row r="4" spans="1:12" ht="12.75">
      <c r="A4" s="15"/>
      <c r="B4" s="87"/>
      <c r="C4" s="87"/>
      <c r="D4" s="87"/>
      <c r="E4" s="87"/>
      <c r="F4" s="87"/>
      <c r="G4" s="88"/>
      <c r="H4" s="87"/>
      <c r="I4" s="15"/>
      <c r="J4" s="87"/>
      <c r="K4" s="87"/>
      <c r="L4" s="3"/>
    </row>
    <row r="5" spans="1:12" ht="15">
      <c r="A5" s="15"/>
      <c r="B5" s="15"/>
      <c r="C5" s="184" t="s">
        <v>37</v>
      </c>
      <c r="D5" s="184"/>
      <c r="E5" s="184"/>
      <c r="F5" s="184"/>
      <c r="G5" s="184"/>
      <c r="H5" s="184"/>
      <c r="I5" s="184"/>
      <c r="J5" s="184"/>
      <c r="K5" s="184"/>
      <c r="L5" s="21"/>
    </row>
    <row r="6" spans="1:12" ht="18" customHeight="1">
      <c r="A6" s="15"/>
      <c r="B6" s="90" t="s">
        <v>52</v>
      </c>
      <c r="C6" s="91"/>
      <c r="D6" s="91"/>
      <c r="E6" s="91"/>
      <c r="F6" s="91"/>
      <c r="G6" s="92"/>
      <c r="H6" s="91"/>
      <c r="I6" s="91"/>
      <c r="J6" s="91"/>
      <c r="K6" s="91"/>
      <c r="L6" s="23"/>
    </row>
    <row r="7" spans="1:12" ht="18" customHeight="1">
      <c r="A7" s="15"/>
      <c r="B7" s="90" t="s">
        <v>61</v>
      </c>
      <c r="C7" s="90"/>
      <c r="D7" s="90"/>
      <c r="E7" s="90"/>
      <c r="F7" s="90"/>
      <c r="G7" s="93"/>
      <c r="H7" s="90"/>
      <c r="I7" s="90"/>
      <c r="J7" s="90"/>
      <c r="K7" s="90"/>
      <c r="L7" s="22"/>
    </row>
    <row r="8" spans="1:12" ht="18" customHeight="1" hidden="1">
      <c r="A8" s="1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22"/>
    </row>
    <row r="9" spans="1:12" ht="18" customHeight="1">
      <c r="A9" s="15"/>
      <c r="B9" s="186" t="s">
        <v>67</v>
      </c>
      <c r="C9" s="186"/>
      <c r="D9" s="186"/>
      <c r="E9" s="186"/>
      <c r="F9" s="186"/>
      <c r="G9" s="186"/>
      <c r="H9" s="186"/>
      <c r="I9" s="186"/>
      <c r="J9" s="186"/>
      <c r="K9" s="186"/>
      <c r="L9" s="24"/>
    </row>
    <row r="10" spans="1:12" ht="10.5" customHeight="1">
      <c r="A10" s="15"/>
      <c r="B10" s="94"/>
      <c r="C10" s="95"/>
      <c r="D10" s="95"/>
      <c r="E10" s="95"/>
      <c r="F10" s="95"/>
      <c r="G10" s="96"/>
      <c r="H10" s="95"/>
      <c r="I10" s="95"/>
      <c r="J10" s="95"/>
      <c r="K10" s="95"/>
      <c r="L10" s="24"/>
    </row>
    <row r="11" spans="1:13" ht="30" customHeight="1">
      <c r="A11" s="15"/>
      <c r="B11" s="187" t="s">
        <v>27</v>
      </c>
      <c r="C11" s="190" t="s">
        <v>41</v>
      </c>
      <c r="D11" s="191"/>
      <c r="E11" s="191"/>
      <c r="F11" s="191"/>
      <c r="G11" s="191"/>
      <c r="H11" s="191"/>
      <c r="I11" s="191"/>
      <c r="J11" s="192" t="s">
        <v>42</v>
      </c>
      <c r="K11" s="193" t="s">
        <v>53</v>
      </c>
      <c r="L11" s="25"/>
      <c r="M11"/>
    </row>
    <row r="12" spans="1:13" ht="48.75" customHeight="1">
      <c r="A12" s="15"/>
      <c r="B12" s="188"/>
      <c r="C12" s="196" t="s">
        <v>54</v>
      </c>
      <c r="D12" s="182" t="s">
        <v>55</v>
      </c>
      <c r="E12" s="182" t="s">
        <v>56</v>
      </c>
      <c r="F12" s="182" t="s">
        <v>57</v>
      </c>
      <c r="G12" s="183" t="s">
        <v>58</v>
      </c>
      <c r="H12" s="182" t="s">
        <v>59</v>
      </c>
      <c r="I12" s="182" t="s">
        <v>60</v>
      </c>
      <c r="J12" s="192"/>
      <c r="K12" s="194"/>
      <c r="L12" s="25"/>
      <c r="M12"/>
    </row>
    <row r="13" spans="1:13" ht="15.75" customHeight="1">
      <c r="A13" s="15"/>
      <c r="B13" s="188"/>
      <c r="C13" s="196"/>
      <c r="D13" s="182"/>
      <c r="E13" s="182"/>
      <c r="F13" s="182"/>
      <c r="G13" s="183"/>
      <c r="H13" s="182"/>
      <c r="I13" s="182"/>
      <c r="J13" s="192"/>
      <c r="K13" s="194"/>
      <c r="L13" s="25"/>
      <c r="M13"/>
    </row>
    <row r="14" spans="1:13" ht="30" customHeight="1">
      <c r="A14" s="15"/>
      <c r="B14" s="189"/>
      <c r="C14" s="196"/>
      <c r="D14" s="182"/>
      <c r="E14" s="182"/>
      <c r="F14" s="182"/>
      <c r="G14" s="183"/>
      <c r="H14" s="182"/>
      <c r="I14" s="182"/>
      <c r="J14" s="192"/>
      <c r="K14" s="195"/>
      <c r="L14" s="25"/>
      <c r="M14"/>
    </row>
    <row r="15" spans="1:14" ht="15.75" customHeight="1">
      <c r="A15" s="15"/>
      <c r="B15" s="97">
        <v>1</v>
      </c>
      <c r="C15" s="119">
        <v>18063.4121</v>
      </c>
      <c r="D15" s="124">
        <v>3809.5564</v>
      </c>
      <c r="E15">
        <v>2992.6475</v>
      </c>
      <c r="F15" s="124">
        <v>1742.3398</v>
      </c>
      <c r="G15">
        <v>3809.5564</v>
      </c>
      <c r="H15" s="124">
        <v>5980.875</v>
      </c>
      <c r="I15">
        <v>688.048</v>
      </c>
      <c r="J15" s="98">
        <f aca="true" t="shared" si="0" ref="J15:J45">SUM(C15:I15)</f>
        <v>37086.43520000001</v>
      </c>
      <c r="K15" s="99">
        <f>IF(Паспорт!P16&gt;0,Паспорт!P16,K14)</f>
        <v>36.98</v>
      </c>
      <c r="L15" s="26"/>
      <c r="M15" s="176"/>
      <c r="N15" s="176"/>
    </row>
    <row r="16" spans="1:14" ht="15.75">
      <c r="A16" s="15"/>
      <c r="B16" s="97">
        <v>2</v>
      </c>
      <c r="C16" s="121">
        <v>17694.8359</v>
      </c>
      <c r="D16" s="125">
        <v>3952.5586</v>
      </c>
      <c r="E16" s="123">
        <v>2858.8855</v>
      </c>
      <c r="F16" s="125">
        <v>983.6854</v>
      </c>
      <c r="G16" s="123">
        <v>3952.5586</v>
      </c>
      <c r="H16" s="125">
        <v>7468.8428</v>
      </c>
      <c r="I16" s="122">
        <v>737.3156</v>
      </c>
      <c r="J16" s="98">
        <f t="shared" si="0"/>
        <v>37648.6824</v>
      </c>
      <c r="K16" s="99">
        <f>IF(Паспорт!P17&gt;0,Паспорт!P17,K15)</f>
        <v>36.98</v>
      </c>
      <c r="L16" s="26"/>
      <c r="M16" s="176"/>
      <c r="N16" s="176"/>
    </row>
    <row r="17" spans="1:14" ht="15.75">
      <c r="A17" s="15"/>
      <c r="B17" s="97">
        <v>3</v>
      </c>
      <c r="C17" s="120">
        <v>19565.2227</v>
      </c>
      <c r="D17" s="126">
        <v>4366.2593</v>
      </c>
      <c r="E17">
        <v>3145.1472</v>
      </c>
      <c r="F17" s="126">
        <v>726.7828</v>
      </c>
      <c r="G17">
        <v>4366.2593</v>
      </c>
      <c r="H17" s="126">
        <v>5704.708</v>
      </c>
      <c r="I17">
        <v>869.148</v>
      </c>
      <c r="J17" s="98">
        <f t="shared" si="0"/>
        <v>38743.527299999994</v>
      </c>
      <c r="K17" s="99">
        <f>IF(Паспорт!P18&gt;0,Паспорт!P18,K16)</f>
        <v>36.98</v>
      </c>
      <c r="L17" s="26"/>
      <c r="M17" s="176"/>
      <c r="N17" s="176"/>
    </row>
    <row r="18" spans="1:14" ht="15.75">
      <c r="A18" s="15"/>
      <c r="B18" s="97">
        <v>4</v>
      </c>
      <c r="C18" s="121">
        <v>18123.3281</v>
      </c>
      <c r="D18" s="125">
        <v>3980.0972</v>
      </c>
      <c r="E18" s="123">
        <v>3043.7146</v>
      </c>
      <c r="F18" s="125">
        <v>769.6898</v>
      </c>
      <c r="G18" s="123">
        <v>3980.0972</v>
      </c>
      <c r="H18" s="125">
        <v>6189.877</v>
      </c>
      <c r="I18" s="122">
        <v>656.4233</v>
      </c>
      <c r="J18" s="98">
        <f t="shared" si="0"/>
        <v>36743.2272</v>
      </c>
      <c r="K18" s="99">
        <f>IF(Паспорт!P19&gt;0,Паспорт!P19,K17)</f>
        <v>36.98</v>
      </c>
      <c r="L18" s="26"/>
      <c r="M18" s="176"/>
      <c r="N18" s="176"/>
    </row>
    <row r="19" spans="1:14" ht="15.75">
      <c r="A19" s="15"/>
      <c r="B19" s="97">
        <v>5</v>
      </c>
      <c r="C19" s="120">
        <v>17030.2402</v>
      </c>
      <c r="D19" s="126">
        <v>3838.2161</v>
      </c>
      <c r="E19">
        <v>2814.1885</v>
      </c>
      <c r="F19" s="126">
        <v>627.7883</v>
      </c>
      <c r="G19">
        <v>3838.2161</v>
      </c>
      <c r="H19" s="126">
        <v>5679.7666</v>
      </c>
      <c r="I19">
        <v>621.3646</v>
      </c>
      <c r="J19" s="98">
        <f t="shared" si="0"/>
        <v>34449.7804</v>
      </c>
      <c r="K19" s="99">
        <f>IF(Паспорт!P20&gt;0,Паспорт!P20,K18)</f>
        <v>36.98</v>
      </c>
      <c r="L19" s="26"/>
      <c r="M19" s="176"/>
      <c r="N19" s="176"/>
    </row>
    <row r="20" spans="1:14" ht="15.75" customHeight="1">
      <c r="A20" s="15"/>
      <c r="B20" s="97">
        <v>6</v>
      </c>
      <c r="C20" s="121">
        <v>17667.4922</v>
      </c>
      <c r="D20" s="125">
        <v>3624.012</v>
      </c>
      <c r="E20" s="123">
        <v>2726.3237</v>
      </c>
      <c r="F20" s="125">
        <v>1106.7872</v>
      </c>
      <c r="G20" s="123">
        <v>3624.012</v>
      </c>
      <c r="H20" s="125">
        <v>6511.3682</v>
      </c>
      <c r="I20" s="122">
        <v>571.9021</v>
      </c>
      <c r="J20" s="98">
        <f t="shared" si="0"/>
        <v>35831.897399999994</v>
      </c>
      <c r="K20" s="99">
        <f>IF(Паспорт!P21&gt;0,Паспорт!P21,K19)</f>
        <v>36.91</v>
      </c>
      <c r="L20" s="26"/>
      <c r="M20" s="176"/>
      <c r="N20" s="176"/>
    </row>
    <row r="21" spans="1:14" ht="15.75">
      <c r="A21" s="15"/>
      <c r="B21" s="97">
        <v>7</v>
      </c>
      <c r="C21" s="120">
        <v>18079.39</v>
      </c>
      <c r="D21" s="126">
        <v>3554.4143</v>
      </c>
      <c r="E21">
        <v>2759.3638</v>
      </c>
      <c r="F21" s="126">
        <v>1144.4126</v>
      </c>
      <c r="G21">
        <v>3554.4143</v>
      </c>
      <c r="H21" s="126">
        <v>7937.541</v>
      </c>
      <c r="I21">
        <v>661.6327</v>
      </c>
      <c r="J21" s="98">
        <f t="shared" si="0"/>
        <v>37691.1687</v>
      </c>
      <c r="K21" s="99">
        <f>IF(Паспорт!P22&gt;0,Паспорт!P22,K20)</f>
        <v>36.95</v>
      </c>
      <c r="L21" s="26"/>
      <c r="M21" s="176"/>
      <c r="N21" s="176"/>
    </row>
    <row r="22" spans="1:14" ht="15.75">
      <c r="A22" s="15"/>
      <c r="B22" s="97">
        <v>8</v>
      </c>
      <c r="C22" s="121">
        <v>19537.71</v>
      </c>
      <c r="D22" s="125">
        <v>3862.2351</v>
      </c>
      <c r="E22" s="123">
        <v>3107.8154</v>
      </c>
      <c r="F22" s="125">
        <v>1044.8938</v>
      </c>
      <c r="G22" s="123">
        <v>3862.2351</v>
      </c>
      <c r="H22" s="125">
        <v>8088.7642</v>
      </c>
      <c r="I22" s="122">
        <v>723.2433</v>
      </c>
      <c r="J22" s="98">
        <f t="shared" si="0"/>
        <v>40226.8969</v>
      </c>
      <c r="K22" s="99">
        <f>IF(Паспорт!P23&gt;0,Паспорт!P23,K21)</f>
        <v>36.95</v>
      </c>
      <c r="L22" s="26"/>
      <c r="M22" s="176"/>
      <c r="N22" s="176"/>
    </row>
    <row r="23" spans="1:13" ht="15" customHeight="1">
      <c r="A23" s="15"/>
      <c r="B23" s="97">
        <v>9</v>
      </c>
      <c r="C23" s="120">
        <v>18617.89</v>
      </c>
      <c r="D23" s="126">
        <v>4331.0112</v>
      </c>
      <c r="E23">
        <v>2827.1943</v>
      </c>
      <c r="F23" s="126">
        <v>1112.1229</v>
      </c>
      <c r="G23">
        <v>4331.0112</v>
      </c>
      <c r="H23" s="126">
        <v>9816.8564</v>
      </c>
      <c r="I23">
        <v>738.9058</v>
      </c>
      <c r="J23" s="98">
        <f t="shared" si="0"/>
        <v>41774.991799999996</v>
      </c>
      <c r="K23" s="99">
        <f>IF(Паспорт!P24&gt;0,Паспорт!P24,K22)</f>
        <v>36.95</v>
      </c>
      <c r="L23" s="26"/>
      <c r="M23" s="31"/>
    </row>
    <row r="24" spans="1:13" ht="15.75">
      <c r="A24" s="15"/>
      <c r="B24" s="97">
        <v>10</v>
      </c>
      <c r="C24" s="121">
        <v>19537.19</v>
      </c>
      <c r="D24" s="125">
        <v>4660.56</v>
      </c>
      <c r="E24" s="123">
        <v>3176.4409</v>
      </c>
      <c r="F24" s="125">
        <v>947.881</v>
      </c>
      <c r="G24" s="123">
        <v>4660.5571</v>
      </c>
      <c r="H24" s="125">
        <v>9958.2783</v>
      </c>
      <c r="I24" s="122">
        <v>898.2755</v>
      </c>
      <c r="J24" s="98">
        <f t="shared" si="0"/>
        <v>43839.1828</v>
      </c>
      <c r="K24" s="99">
        <f>IF(Паспорт!P25&gt;0,Паспорт!P25,K23)</f>
        <v>36.95</v>
      </c>
      <c r="L24" s="26"/>
      <c r="M24" s="31"/>
    </row>
    <row r="25" spans="1:13" ht="15.75">
      <c r="A25" s="15"/>
      <c r="B25" s="97">
        <v>11</v>
      </c>
      <c r="C25" s="120">
        <v>19314.57</v>
      </c>
      <c r="D25" s="126">
        <v>4729.21</v>
      </c>
      <c r="E25">
        <v>2865.2659</v>
      </c>
      <c r="F25" s="126">
        <v>860.8503</v>
      </c>
      <c r="G25">
        <v>4729.2065</v>
      </c>
      <c r="H25" s="126">
        <v>8100.8979</v>
      </c>
      <c r="I25">
        <v>613.6756</v>
      </c>
      <c r="J25" s="98">
        <f t="shared" si="0"/>
        <v>41213.6762</v>
      </c>
      <c r="K25" s="99">
        <f>IF(Паспорт!P26&gt;0,Паспорт!P26,K24)</f>
        <v>36.95</v>
      </c>
      <c r="L25" s="26"/>
      <c r="M25" s="31"/>
    </row>
    <row r="26" spans="1:13" ht="15.75">
      <c r="A26" s="15"/>
      <c r="B26" s="97">
        <v>12</v>
      </c>
      <c r="C26" s="121">
        <v>18380.56</v>
      </c>
      <c r="D26" s="125">
        <v>3903.5</v>
      </c>
      <c r="E26" s="123">
        <v>2800.1221</v>
      </c>
      <c r="F26" s="125">
        <v>923.9713</v>
      </c>
      <c r="G26" s="123">
        <v>3903.5022</v>
      </c>
      <c r="H26" s="125">
        <v>7195.3223</v>
      </c>
      <c r="I26" s="122">
        <v>650.2444</v>
      </c>
      <c r="J26" s="98">
        <f t="shared" si="0"/>
        <v>37757.2223</v>
      </c>
      <c r="K26" s="99">
        <f>IF(Паспорт!P27&gt;0,Паспорт!P27,K25)</f>
        <v>36.84</v>
      </c>
      <c r="L26" s="26"/>
      <c r="M26" s="31"/>
    </row>
    <row r="27" spans="1:13" ht="15.75">
      <c r="A27" s="15"/>
      <c r="B27" s="97">
        <v>13</v>
      </c>
      <c r="C27" s="120">
        <v>18791.13</v>
      </c>
      <c r="D27" s="126">
        <v>4831.15</v>
      </c>
      <c r="E27">
        <v>2751.3381</v>
      </c>
      <c r="F27" s="126">
        <v>1183.4136</v>
      </c>
      <c r="G27">
        <v>4831.1475</v>
      </c>
      <c r="H27" s="126">
        <v>7215.9404</v>
      </c>
      <c r="I27">
        <v>619.3806</v>
      </c>
      <c r="J27" s="98">
        <f t="shared" si="0"/>
        <v>40223.500199999995</v>
      </c>
      <c r="K27" s="99">
        <f>IF(Паспорт!P28&gt;0,Паспорт!P28,K26)</f>
        <v>36.84</v>
      </c>
      <c r="L27" s="26"/>
      <c r="M27" s="31"/>
    </row>
    <row r="28" spans="1:13" ht="15.75">
      <c r="A28" s="15"/>
      <c r="B28" s="97">
        <v>14</v>
      </c>
      <c r="C28" s="121">
        <v>18854.03</v>
      </c>
      <c r="D28" s="125">
        <v>5881.45</v>
      </c>
      <c r="E28" s="123">
        <v>2764.1743</v>
      </c>
      <c r="F28" s="125">
        <v>2053.3008</v>
      </c>
      <c r="G28" s="123">
        <v>5881.4478</v>
      </c>
      <c r="H28" s="125">
        <v>12722.3711</v>
      </c>
      <c r="I28" s="122">
        <v>727.3927</v>
      </c>
      <c r="J28" s="98">
        <f t="shared" si="0"/>
        <v>48884.1667</v>
      </c>
      <c r="K28" s="99">
        <f>IF(Паспорт!P29&gt;0,Паспорт!P29,K27)</f>
        <v>36.96</v>
      </c>
      <c r="L28" s="26"/>
      <c r="M28" s="31"/>
    </row>
    <row r="29" spans="1:13" ht="15.75">
      <c r="A29" s="15"/>
      <c r="B29" s="97">
        <v>15</v>
      </c>
      <c r="C29" s="120">
        <v>19598.38</v>
      </c>
      <c r="D29" s="126">
        <v>6519.65</v>
      </c>
      <c r="E29">
        <v>3320.4395</v>
      </c>
      <c r="F29" s="126">
        <v>2403.7017</v>
      </c>
      <c r="G29">
        <v>6519.6509</v>
      </c>
      <c r="H29" s="126">
        <v>15973.1006</v>
      </c>
      <c r="I29">
        <v>810.7995</v>
      </c>
      <c r="J29" s="98">
        <f t="shared" si="0"/>
        <v>55145.7222</v>
      </c>
      <c r="K29" s="99">
        <f>IF(Паспорт!P30&gt;0,Паспорт!P30,K28)</f>
        <v>36.96</v>
      </c>
      <c r="L29" s="26"/>
      <c r="M29" s="31"/>
    </row>
    <row r="30" spans="1:13" ht="15.75">
      <c r="A30" s="15"/>
      <c r="B30" s="7">
        <v>16</v>
      </c>
      <c r="C30" s="121">
        <v>20710.08</v>
      </c>
      <c r="D30" s="125">
        <v>8671.73</v>
      </c>
      <c r="E30" s="123">
        <v>3205.6863</v>
      </c>
      <c r="F30" s="125">
        <v>1236.1614</v>
      </c>
      <c r="G30" s="123">
        <v>8671.7314</v>
      </c>
      <c r="H30" s="125">
        <v>13496.5146</v>
      </c>
      <c r="I30" s="122">
        <v>790.4341</v>
      </c>
      <c r="J30" s="98">
        <f t="shared" si="0"/>
        <v>56782.3378</v>
      </c>
      <c r="K30" s="99">
        <f>IF(Паспорт!P31&gt;0,Паспорт!P31,K29)</f>
        <v>36.96</v>
      </c>
      <c r="L30" s="26"/>
      <c r="M30" s="31"/>
    </row>
    <row r="31" spans="1:13" ht="15.75">
      <c r="A31" s="15"/>
      <c r="B31" s="7">
        <v>17</v>
      </c>
      <c r="C31" s="120">
        <v>20686.73</v>
      </c>
      <c r="D31" s="126">
        <v>6636.16</v>
      </c>
      <c r="E31">
        <v>3279.0527</v>
      </c>
      <c r="F31" s="126">
        <v>1167.8857</v>
      </c>
      <c r="G31">
        <v>6636.1606</v>
      </c>
      <c r="H31" s="126">
        <v>15593.3271</v>
      </c>
      <c r="I31">
        <v>936.666</v>
      </c>
      <c r="J31" s="98">
        <f t="shared" si="0"/>
        <v>54935.9821</v>
      </c>
      <c r="K31" s="99">
        <f>IF(Паспорт!P32&gt;0,Паспорт!P32,K30)</f>
        <v>36.96</v>
      </c>
      <c r="L31" s="26"/>
      <c r="M31" s="31"/>
    </row>
    <row r="32" spans="1:13" ht="15.75">
      <c r="A32" s="15"/>
      <c r="B32" s="7">
        <v>18</v>
      </c>
      <c r="C32" s="121">
        <v>22881.56</v>
      </c>
      <c r="D32" s="125">
        <v>5042.61</v>
      </c>
      <c r="E32" s="123">
        <v>3416.3994</v>
      </c>
      <c r="F32" s="125">
        <v>2079.1643</v>
      </c>
      <c r="G32" s="123">
        <v>5042.6089</v>
      </c>
      <c r="H32" s="125">
        <v>18018.877</v>
      </c>
      <c r="I32" s="122">
        <v>912.1868</v>
      </c>
      <c r="J32" s="98">
        <f t="shared" si="0"/>
        <v>57393.4064</v>
      </c>
      <c r="K32" s="99">
        <f>IF(Паспорт!P33&gt;0,Паспорт!P33,K31)</f>
        <v>36.96</v>
      </c>
      <c r="L32" s="26"/>
      <c r="M32" s="31"/>
    </row>
    <row r="33" spans="1:13" ht="15.75">
      <c r="A33" s="15"/>
      <c r="B33" s="7">
        <v>19</v>
      </c>
      <c r="C33" s="120">
        <v>22797.52</v>
      </c>
      <c r="D33" s="126">
        <v>5140.6</v>
      </c>
      <c r="E33">
        <v>3622.8149</v>
      </c>
      <c r="F33" s="126">
        <v>1138.7915</v>
      </c>
      <c r="G33">
        <v>5140.6045</v>
      </c>
      <c r="H33" s="126">
        <v>18002.5215</v>
      </c>
      <c r="I33">
        <v>733.2114</v>
      </c>
      <c r="J33" s="98">
        <f t="shared" si="0"/>
        <v>56576.0638</v>
      </c>
      <c r="K33" s="99">
        <f>IF(Паспорт!P34&gt;0,Паспорт!P34,K32)</f>
        <v>37.05</v>
      </c>
      <c r="L33" s="26"/>
      <c r="M33" s="31"/>
    </row>
    <row r="34" spans="1:13" ht="15.75">
      <c r="A34" s="15"/>
      <c r="B34" s="7">
        <v>20</v>
      </c>
      <c r="C34" s="121">
        <v>35183.32</v>
      </c>
      <c r="D34" s="125">
        <v>7271.3</v>
      </c>
      <c r="E34" s="123">
        <v>5564.2031</v>
      </c>
      <c r="F34" s="125">
        <v>2986.7524</v>
      </c>
      <c r="G34" s="123">
        <v>7271.2988</v>
      </c>
      <c r="H34" s="125">
        <v>21042.2383</v>
      </c>
      <c r="I34" s="122">
        <v>1875.8074</v>
      </c>
      <c r="J34" s="98">
        <f t="shared" si="0"/>
        <v>81194.92</v>
      </c>
      <c r="K34" s="99">
        <f>IF(Паспорт!P35&gt;0,Паспорт!P35,K33)</f>
        <v>37.05</v>
      </c>
      <c r="L34" s="26"/>
      <c r="M34" s="31"/>
    </row>
    <row r="35" spans="1:13" ht="15.75">
      <c r="A35" s="15"/>
      <c r="B35" s="7">
        <v>21</v>
      </c>
      <c r="C35" s="120">
        <v>35112.35</v>
      </c>
      <c r="D35" s="126">
        <v>7976.92</v>
      </c>
      <c r="E35">
        <v>5693.6714</v>
      </c>
      <c r="F35" s="126">
        <v>2448.6626</v>
      </c>
      <c r="G35">
        <v>7976.9209</v>
      </c>
      <c r="H35" s="126">
        <v>17378.1738</v>
      </c>
      <c r="I35">
        <v>1579.6079</v>
      </c>
      <c r="J35" s="98">
        <f t="shared" si="0"/>
        <v>78166.3066</v>
      </c>
      <c r="K35" s="99">
        <f>IF(Паспорт!P36&gt;0,Паспорт!P36,K34)</f>
        <v>37.05</v>
      </c>
      <c r="L35" s="26"/>
      <c r="M35" s="31"/>
    </row>
    <row r="36" spans="1:13" ht="15.75">
      <c r="A36" s="15"/>
      <c r="B36" s="7">
        <v>22</v>
      </c>
      <c r="C36" s="121">
        <v>35837.01</v>
      </c>
      <c r="D36" s="125">
        <v>12225.97</v>
      </c>
      <c r="E36" s="123">
        <v>5452.0527</v>
      </c>
      <c r="F36" s="125">
        <v>4150.5532</v>
      </c>
      <c r="G36" s="123">
        <v>12225.9727</v>
      </c>
      <c r="H36" s="125">
        <v>17013.3203</v>
      </c>
      <c r="I36" s="122">
        <v>1818.9951</v>
      </c>
      <c r="J36" s="98">
        <f t="shared" si="0"/>
        <v>88723.87400000001</v>
      </c>
      <c r="K36" s="99">
        <f>IF(Паспорт!P37&gt;0,Паспорт!P37,K35)</f>
        <v>37.02</v>
      </c>
      <c r="L36" s="26"/>
      <c r="M36" s="31"/>
    </row>
    <row r="37" spans="1:13" ht="15.75">
      <c r="A37" s="15"/>
      <c r="B37" s="7">
        <v>23</v>
      </c>
      <c r="C37" s="120">
        <v>36617.5</v>
      </c>
      <c r="D37" s="126">
        <v>12150.21</v>
      </c>
      <c r="E37">
        <v>5880.1304</v>
      </c>
      <c r="F37" s="126">
        <v>3386.7361</v>
      </c>
      <c r="G37">
        <v>12150.209</v>
      </c>
      <c r="H37" s="126">
        <v>16661.416</v>
      </c>
      <c r="I37">
        <v>2061.3708</v>
      </c>
      <c r="J37" s="98">
        <f t="shared" si="0"/>
        <v>88907.5723</v>
      </c>
      <c r="K37" s="99">
        <f>IF(Паспорт!P38&gt;0,Паспорт!P38,K36)</f>
        <v>37.02</v>
      </c>
      <c r="L37" s="26"/>
      <c r="M37" s="31"/>
    </row>
    <row r="38" spans="1:13" ht="15.75">
      <c r="A38" s="15"/>
      <c r="B38" s="7">
        <v>24</v>
      </c>
      <c r="C38" s="121">
        <v>39642.49</v>
      </c>
      <c r="D38" s="125">
        <v>11204.01</v>
      </c>
      <c r="E38" s="123">
        <v>6550.1958</v>
      </c>
      <c r="F38" s="125">
        <v>3595.5215</v>
      </c>
      <c r="G38" s="123">
        <v>11204.0068</v>
      </c>
      <c r="H38" s="125">
        <v>15936.5947</v>
      </c>
      <c r="I38" s="122">
        <v>2255.1362</v>
      </c>
      <c r="J38" s="98">
        <f t="shared" si="0"/>
        <v>90387.955</v>
      </c>
      <c r="K38" s="99">
        <f>IF(Паспорт!P39&gt;0,Паспорт!P39,K37)</f>
        <v>37.02</v>
      </c>
      <c r="L38" s="26"/>
      <c r="M38" s="31"/>
    </row>
    <row r="39" spans="1:13" ht="15.75">
      <c r="A39" s="15"/>
      <c r="B39" s="7">
        <v>25</v>
      </c>
      <c r="C39" s="120">
        <v>42722.69</v>
      </c>
      <c r="D39" s="126">
        <v>13892.54</v>
      </c>
      <c r="E39">
        <v>7045.0986</v>
      </c>
      <c r="F39" s="126">
        <v>4642.6792</v>
      </c>
      <c r="G39">
        <v>13892.5449</v>
      </c>
      <c r="H39" s="126">
        <v>17033.2188</v>
      </c>
      <c r="I39">
        <v>2033.5889</v>
      </c>
      <c r="J39" s="98">
        <f t="shared" si="0"/>
        <v>101262.3604</v>
      </c>
      <c r="K39" s="99">
        <f>IF(Паспорт!P40&gt;0,Паспорт!P40,K38)</f>
        <v>37.02</v>
      </c>
      <c r="L39" s="26"/>
      <c r="M39" s="31"/>
    </row>
    <row r="40" spans="1:13" ht="15.75">
      <c r="A40" s="15"/>
      <c r="B40" s="7">
        <v>26</v>
      </c>
      <c r="C40" s="121">
        <v>48261.14</v>
      </c>
      <c r="D40" s="125">
        <v>13115.08</v>
      </c>
      <c r="E40" s="123">
        <v>8336.8789</v>
      </c>
      <c r="F40" s="125">
        <v>4633.377</v>
      </c>
      <c r="G40" s="123">
        <v>13115.0762</v>
      </c>
      <c r="H40" s="125">
        <v>18529.7305</v>
      </c>
      <c r="I40" s="122">
        <v>2598.2778</v>
      </c>
      <c r="J40" s="98">
        <f t="shared" si="0"/>
        <v>108589.56039999999</v>
      </c>
      <c r="K40" s="99">
        <f>IF(Паспорт!P41&gt;0,Паспорт!P41,K39)</f>
        <v>37.16</v>
      </c>
      <c r="L40" s="26"/>
      <c r="M40" s="31"/>
    </row>
    <row r="41" spans="1:13" ht="15.75">
      <c r="A41" s="15"/>
      <c r="B41" s="7">
        <v>27</v>
      </c>
      <c r="C41" s="120">
        <v>41407.18</v>
      </c>
      <c r="D41" s="126">
        <v>11083.14</v>
      </c>
      <c r="E41">
        <v>7193.6328</v>
      </c>
      <c r="F41" s="126">
        <v>4762.2617</v>
      </c>
      <c r="G41">
        <v>11083.1396</v>
      </c>
      <c r="H41" s="126">
        <v>18786.3613</v>
      </c>
      <c r="I41">
        <v>1850.4297</v>
      </c>
      <c r="J41" s="98">
        <f t="shared" si="0"/>
        <v>96166.1451</v>
      </c>
      <c r="K41" s="99">
        <f>IF(Паспорт!P42&gt;0,Паспорт!P42,K40)</f>
        <v>37.16</v>
      </c>
      <c r="L41" s="26"/>
      <c r="M41" s="31"/>
    </row>
    <row r="42" spans="1:13" ht="15.75">
      <c r="A42" s="15"/>
      <c r="B42" s="7">
        <v>28</v>
      </c>
      <c r="C42" s="121">
        <v>44407.37</v>
      </c>
      <c r="D42" s="125">
        <v>13809.77</v>
      </c>
      <c r="E42" s="123">
        <v>8018.9155</v>
      </c>
      <c r="F42" s="125">
        <v>5143.4609</v>
      </c>
      <c r="G42" s="123">
        <v>13809.7666</v>
      </c>
      <c r="H42" s="125">
        <v>21391.3594</v>
      </c>
      <c r="I42" s="122">
        <v>2192.5361</v>
      </c>
      <c r="J42" s="98">
        <f t="shared" si="0"/>
        <v>108773.17850000001</v>
      </c>
      <c r="K42" s="99">
        <f>IF(Паспорт!P43&gt;0,Паспорт!P43,K41)</f>
        <v>37.09</v>
      </c>
      <c r="L42" s="26"/>
      <c r="M42" s="31"/>
    </row>
    <row r="43" spans="1:13" ht="12.75" customHeight="1">
      <c r="A43" s="15"/>
      <c r="B43" s="7">
        <v>29</v>
      </c>
      <c r="C43" s="120">
        <v>52902.52</v>
      </c>
      <c r="D43" s="126">
        <v>13100.18</v>
      </c>
      <c r="E43">
        <v>9416.375</v>
      </c>
      <c r="F43" s="126">
        <v>5419.1089</v>
      </c>
      <c r="G43">
        <v>13100.1797</v>
      </c>
      <c r="H43" s="126">
        <v>19935.8516</v>
      </c>
      <c r="I43">
        <v>2967.1997</v>
      </c>
      <c r="J43" s="98">
        <f t="shared" si="0"/>
        <v>116841.4149</v>
      </c>
      <c r="K43" s="99">
        <f>IF(Паспорт!P44&gt;0,Паспорт!P44,K42)</f>
        <v>37.09</v>
      </c>
      <c r="L43" s="26"/>
      <c r="M43" s="31"/>
    </row>
    <row r="44" spans="1:13" ht="15" customHeight="1">
      <c r="A44" s="15"/>
      <c r="B44" s="7">
        <v>30</v>
      </c>
      <c r="C44" s="121">
        <v>40793.1758</v>
      </c>
      <c r="D44" s="125">
        <v>16928.05</v>
      </c>
      <c r="E44" s="123">
        <v>8641.5801</v>
      </c>
      <c r="F44" s="125">
        <v>5051.5391</v>
      </c>
      <c r="G44" s="123">
        <v>16928.0488</v>
      </c>
      <c r="H44" s="125">
        <v>13244.5176</v>
      </c>
      <c r="I44" s="122">
        <v>2325.5667</v>
      </c>
      <c r="J44" s="98">
        <f t="shared" si="0"/>
        <v>103912.47810000001</v>
      </c>
      <c r="K44" s="99">
        <f>IF(Паспорт!P45&gt;0,Паспорт!P45,K43)</f>
        <v>37.09</v>
      </c>
      <c r="L44" s="26"/>
      <c r="M44" s="31"/>
    </row>
    <row r="45" spans="1:13" ht="13.5" customHeight="1">
      <c r="A45" s="15"/>
      <c r="B45" s="7">
        <v>31</v>
      </c>
      <c r="C45" s="100"/>
      <c r="D45" s="100"/>
      <c r="E45" s="100"/>
      <c r="F45" s="100"/>
      <c r="G45" s="101"/>
      <c r="H45" s="100"/>
      <c r="I45" s="100"/>
      <c r="J45" s="98">
        <f t="shared" si="0"/>
        <v>0</v>
      </c>
      <c r="K45" s="99"/>
      <c r="L45" s="116"/>
      <c r="M45" s="31"/>
    </row>
    <row r="46" spans="1:14" ht="66" customHeight="1">
      <c r="A46" s="15"/>
      <c r="B46" s="7" t="s">
        <v>42</v>
      </c>
      <c r="C46" s="102">
        <f aca="true" t="shared" si="1" ref="C46:I46">SUM(C15:C45)</f>
        <v>818818.017</v>
      </c>
      <c r="D46" s="102">
        <f t="shared" si="1"/>
        <v>224092.1502</v>
      </c>
      <c r="E46" s="102">
        <f t="shared" si="1"/>
        <v>135269.7489</v>
      </c>
      <c r="F46" s="102">
        <f t="shared" si="1"/>
        <v>69474.2768</v>
      </c>
      <c r="G46" s="103">
        <f t="shared" si="1"/>
        <v>224092.14160000003</v>
      </c>
      <c r="H46" s="102">
        <f t="shared" si="1"/>
        <v>386608.5323</v>
      </c>
      <c r="I46" s="102">
        <f t="shared" si="1"/>
        <v>37518.7663</v>
      </c>
      <c r="J46" s="104">
        <f>SUM(J15:J45)</f>
        <v>1895873.6331000004</v>
      </c>
      <c r="K46" s="105">
        <f>SUMPRODUCT(K15:K45,J15:J45)/SUM(J15:J45)</f>
        <v>37.02112095897421</v>
      </c>
      <c r="L46" s="29"/>
      <c r="M46" s="175"/>
      <c r="N46" s="175"/>
    </row>
    <row r="47" spans="1:13" ht="14.25" customHeight="1" hidden="1">
      <c r="A47" s="15"/>
      <c r="B47" s="7">
        <v>31</v>
      </c>
      <c r="C47" s="106"/>
      <c r="D47" s="107"/>
      <c r="E47" s="107"/>
      <c r="F47" s="107"/>
      <c r="G47" s="108"/>
      <c r="H47" s="107"/>
      <c r="I47" s="107"/>
      <c r="J47" s="107"/>
      <c r="K47" s="107"/>
      <c r="L47" s="27"/>
      <c r="M47"/>
    </row>
    <row r="48" spans="1:13" ht="12.75">
      <c r="A48" s="15"/>
      <c r="B48" s="15"/>
      <c r="C48" s="181"/>
      <c r="D48" s="181"/>
      <c r="E48" s="181"/>
      <c r="F48" s="181"/>
      <c r="G48" s="181"/>
      <c r="H48" s="181"/>
      <c r="I48" s="181"/>
      <c r="J48" s="181"/>
      <c r="K48" s="181"/>
      <c r="L48" s="28"/>
      <c r="M48"/>
    </row>
    <row r="49" spans="1:11" ht="12.75">
      <c r="A49" s="15"/>
      <c r="B49" s="15"/>
      <c r="C49" s="2"/>
      <c r="D49" s="2"/>
      <c r="E49" s="15"/>
      <c r="F49" s="15"/>
      <c r="G49" s="109"/>
      <c r="H49" s="15"/>
      <c r="I49" s="15"/>
      <c r="J49" s="15"/>
      <c r="K49" s="15"/>
    </row>
    <row r="50" spans="1:12" ht="14.25">
      <c r="A50" s="15"/>
      <c r="B50" s="110" t="s">
        <v>68</v>
      </c>
      <c r="C50" s="110"/>
      <c r="D50" s="111"/>
      <c r="E50" s="111"/>
      <c r="F50" s="111"/>
      <c r="G50" s="112" t="s">
        <v>72</v>
      </c>
      <c r="H50" s="110"/>
      <c r="I50" s="110"/>
      <c r="J50" s="111"/>
      <c r="K50" s="111"/>
      <c r="L50" s="80"/>
    </row>
    <row r="51" spans="1:12" ht="12.75">
      <c r="A51" s="15"/>
      <c r="B51" s="2"/>
      <c r="C51" s="2" t="s">
        <v>39</v>
      </c>
      <c r="D51" s="15"/>
      <c r="E51" s="15"/>
      <c r="F51" s="15"/>
      <c r="G51" s="113" t="s">
        <v>48</v>
      </c>
      <c r="H51" s="114"/>
      <c r="I51" s="114" t="s">
        <v>0</v>
      </c>
      <c r="J51" s="15"/>
      <c r="K51" s="115" t="s">
        <v>17</v>
      </c>
      <c r="L51" s="2"/>
    </row>
    <row r="52" spans="1:12" ht="18" customHeight="1">
      <c r="A52" s="15"/>
      <c r="B52" s="110" t="s">
        <v>70</v>
      </c>
      <c r="C52" s="110"/>
      <c r="D52" s="111"/>
      <c r="E52" s="111"/>
      <c r="F52" s="111"/>
      <c r="G52" s="112" t="s">
        <v>73</v>
      </c>
      <c r="H52" s="111"/>
      <c r="I52" s="111"/>
      <c r="J52" s="111"/>
      <c r="K52" s="111"/>
      <c r="L52" s="81"/>
    </row>
    <row r="53" spans="1:12" ht="12.75">
      <c r="A53" s="15"/>
      <c r="B53" s="2"/>
      <c r="C53" s="2" t="s">
        <v>40</v>
      </c>
      <c r="D53" s="15"/>
      <c r="E53" s="15"/>
      <c r="F53" s="15"/>
      <c r="G53" s="113" t="s">
        <v>48</v>
      </c>
      <c r="H53" s="114"/>
      <c r="I53" s="114" t="s">
        <v>0</v>
      </c>
      <c r="J53" s="15"/>
      <c r="K53" s="115" t="s">
        <v>17</v>
      </c>
      <c r="L53" s="2"/>
    </row>
  </sheetData>
  <sheetProtection/>
  <mergeCells count="17">
    <mergeCell ref="M15:N22"/>
    <mergeCell ref="M46:N46"/>
    <mergeCell ref="C5:K5"/>
    <mergeCell ref="B8:K8"/>
    <mergeCell ref="B9:K9"/>
    <mergeCell ref="B11:B14"/>
    <mergeCell ref="C11:I11"/>
    <mergeCell ref="J11:J14"/>
    <mergeCell ref="K11:K14"/>
    <mergeCell ref="C12:C14"/>
    <mergeCell ref="C48:K48"/>
    <mergeCell ref="F12:F14"/>
    <mergeCell ref="G12:G14"/>
    <mergeCell ref="H12:H14"/>
    <mergeCell ref="I12:I14"/>
    <mergeCell ref="D12:D14"/>
    <mergeCell ref="E12:E14"/>
  </mergeCells>
  <printOptions/>
  <pageMargins left="0.7" right="0.7" top="0.75" bottom="0.75" header="0.3" footer="0.3"/>
  <pageSetup fitToHeight="0"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Коломоец Николай Васильевич</cp:lastModifiedBy>
  <cp:lastPrinted>2016-10-05T12:50:33Z</cp:lastPrinted>
  <dcterms:created xsi:type="dcterms:W3CDTF">2010-01-29T08:37:16Z</dcterms:created>
  <dcterms:modified xsi:type="dcterms:W3CDTF">2016-10-05T12:52:21Z</dcterms:modified>
  <cp:category/>
  <cp:version/>
  <cp:contentType/>
  <cp:contentStatus/>
</cp:coreProperties>
</file>