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Додаток!$A$1:$I$54</definedName>
    <definedName name="_xlnm.Print_Area" localSheetId="0">Паспорт!$A$1:$Y$51</definedName>
  </definedNames>
  <calcPr calcId="145621"/>
</workbook>
</file>

<file path=xl/calcChain.xml><?xml version="1.0" encoding="utf-8"?>
<calcChain xmlns="http://schemas.openxmlformats.org/spreadsheetml/2006/main">
  <c r="H42" i="4" l="1"/>
  <c r="I42" i="4"/>
  <c r="S41" i="1" l="1"/>
  <c r="Q41" i="1"/>
  <c r="S40" i="1" l="1"/>
  <c r="Q40" i="1"/>
  <c r="S39" i="1" l="1"/>
  <c r="Q39" i="1"/>
  <c r="S35" i="1" l="1"/>
  <c r="Q35" i="1"/>
  <c r="AA35" i="1"/>
  <c r="Q32" i="1" l="1"/>
  <c r="Q31" i="1" l="1"/>
  <c r="Q30" i="1" l="1"/>
  <c r="S24" i="1" l="1"/>
  <c r="Q24" i="1"/>
  <c r="S23" i="1" l="1"/>
  <c r="Q23" i="1"/>
  <c r="S17" i="1" l="1"/>
  <c r="Q17" i="1"/>
  <c r="Q18" i="1" l="1"/>
  <c r="Q19" i="1"/>
  <c r="Q20" i="1"/>
  <c r="Q21" i="1"/>
  <c r="Q22" i="1"/>
  <c r="Q25" i="1"/>
  <c r="Q26" i="1"/>
  <c r="Q42" i="1" l="1"/>
  <c r="S30" i="1"/>
  <c r="S31" i="1"/>
  <c r="S32" i="1"/>
  <c r="S33" i="1"/>
  <c r="S34" i="1"/>
  <c r="Q33" i="1"/>
  <c r="Q34" i="1"/>
  <c r="S26" i="1"/>
  <c r="S27" i="1"/>
  <c r="Q27" i="1"/>
  <c r="S21" i="1"/>
  <c r="S19" i="1"/>
  <c r="S13" i="1"/>
  <c r="Q13" i="1"/>
  <c r="S44" i="1"/>
  <c r="Q44" i="1"/>
  <c r="S43" i="1"/>
  <c r="Q43" i="1"/>
  <c r="S37" i="1"/>
  <c r="Q37" i="1"/>
  <c r="S29" i="1"/>
  <c r="Q29" i="1"/>
  <c r="S28" i="1"/>
  <c r="Q28" i="1"/>
  <c r="S14" i="1"/>
  <c r="S15" i="1"/>
  <c r="S16" i="1"/>
  <c r="S18" i="1"/>
  <c r="S20" i="1"/>
  <c r="S22" i="1"/>
  <c r="Q14" i="1"/>
  <c r="Q15" i="1"/>
  <c r="Q16" i="1"/>
  <c r="E44" i="4"/>
  <c r="S42" i="1"/>
  <c r="S38" i="1"/>
  <c r="Q38" i="1"/>
  <c r="S36" i="1"/>
  <c r="Q36" i="1"/>
  <c r="S25" i="1"/>
  <c r="I14" i="4"/>
  <c r="I15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3" i="4"/>
  <c r="H13" i="4"/>
  <c r="G44" i="4"/>
  <c r="F44" i="4"/>
  <c r="D44" i="4"/>
  <c r="C44" i="4"/>
  <c r="AA44" i="1"/>
  <c r="AB44" i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AA45" i="1"/>
  <c r="I16" i="4" l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3" i="4" s="1"/>
  <c r="H44" i="4"/>
  <c r="I44" i="4" l="1"/>
</calcChain>
</file>

<file path=xl/sharedStrings.xml><?xml version="1.0" encoding="utf-8"?>
<sst xmlns="http://schemas.openxmlformats.org/spreadsheetml/2006/main" count="87" uniqueCount="74">
  <si>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</si>
  <si>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</si>
  <si>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</si>
  <si>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</si>
  <si>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</si>
  <si>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</si>
  <si>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</si>
  <si>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</si>
  <si>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</si>
  <si>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</si>
  <si>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</si>
  <si>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</si>
  <si>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</si>
  <si>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</si>
  <si>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</si>
  <si>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</si>
  <si>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</si>
  <si>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</si>
  <si>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</si>
  <si>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</si>
  <si>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</si>
  <si>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</si>
  <si>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</si>
  <si>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</si>
  <si>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</si>
  <si>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</si>
  <si>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</si>
  <si>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</si>
  <si>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</si>
  <si>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</si>
  <si>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</si>
  <si>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</si>
  <si>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</si>
  <si>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</si>
  <si>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</si>
  <si>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</si>
  <si>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</si>
  <si>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</si>
  <si>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</si>
  <si>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</si>
  <si>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</si>
  <si>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</si>
  <si>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</si>
  <si>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</si>
  <si>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</si>
  <si>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</si>
  <si>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</si>
  <si>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</si>
  <si>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</si>
  <si>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</si>
  <si>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</si>
  <si>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</si>
  <si>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</si>
  <si>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</si>
  <si>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</si>
  <si>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ГРС "Путь Леніна"</t>
  </si>
  <si>
    <t>ГРС"Асіївська"</t>
  </si>
  <si>
    <t>ГРС"Миролюбівка"</t>
  </si>
  <si>
    <t>ГРС "Роздолля"</t>
  </si>
  <si>
    <t>Пивовар Є.В.</t>
  </si>
  <si>
    <t>ГРС "Путь Леніна", ГРС"Асіївська", ГРС"Миролюбівка", ГРС "Роздолля", ПВВГ "ШКС-2"</t>
  </si>
  <si>
    <t>(точка відбору - ПВВГ ШКС-2 )</t>
  </si>
  <si>
    <t>Острогожськ-Шебелинка ІІ нитка Ду 1200</t>
  </si>
  <si>
    <t>ПВВГ "ШКС-2"*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</si>
  <si>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</si>
  <si>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</si>
  <si>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>ГРС "Путь Леніна", ГРС"Асіївська", ГРС"Миролюбівка", ГРС "Роздолля", ПВВГ "ШКС-2"</t>
    </r>
  </si>
  <si>
    <t>за період з 01.07.2016 по 31.07.2016</t>
  </si>
  <si>
    <t>В.о.завідувача вимірювальної хіміко-аналітичної лабораторії</t>
  </si>
  <si>
    <t>Денисенко Т.А.</t>
  </si>
  <si>
    <r>
      <t xml:space="preserve">    з газопроводу Острогожськ-Шебелинка ІІ нитка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01.07.2016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31.07.2016 </t>
    </r>
    <r>
      <rPr>
        <u/>
        <sz val="10"/>
        <color indexed="8"/>
        <rFont val="Calibri"/>
        <family val="2"/>
        <charset val="204"/>
      </rPr>
      <t xml:space="preserve"> </t>
    </r>
  </si>
  <si>
    <t xml:space="preserve">Начальник  Шебелинського    ЛВУМГ  </t>
  </si>
  <si>
    <t>Іваньков О.В.</t>
  </si>
  <si>
    <t>відс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</si>
</sst>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9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/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0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center" wrapText="1"/>
    </xf>
    <xf numFmtId="164" fontId="23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2" borderId="0" xfId="0" applyFont="1" applyFill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2" fontId="19" fillId="0" borderId="0" xfId="0" applyNumberFormat="1" applyFont="1"/>
    <xf numFmtId="0" fontId="19" fillId="0" borderId="0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90" wrapText="1"/>
    </xf>
    <xf numFmtId="0" fontId="19" fillId="0" borderId="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/>
    <xf numFmtId="0" fontId="11" fillId="0" borderId="1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1" fillId="0" borderId="0" xfId="0" applyFont="1" applyBorder="1"/>
    <xf numFmtId="1" fontId="14" fillId="0" borderId="2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8" fillId="0" borderId="2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25" fillId="0" borderId="0" xfId="0" applyFont="1" applyAlignment="1">
      <alignment horizontal="center"/>
    </xf>
    <xf numFmtId="0" fontId="28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wrapText="1"/>
    </xf>
    <xf numFmtId="166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right"/>
    </xf>
    <xf numFmtId="0" fontId="17" fillId="3" borderId="2" xfId="0" applyNumberFormat="1" applyFont="1" applyFill="1" applyBorder="1" applyAlignment="1">
      <alignment horizontal="center" vertical="center"/>
    </xf>
    <xf numFmtId="166" fontId="17" fillId="3" borderId="2" xfId="0" applyNumberFormat="1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1" fontId="17" fillId="3" borderId="4" xfId="0" applyNumberFormat="1" applyFont="1" applyFill="1" applyBorder="1" applyAlignment="1">
      <alignment horizontal="center"/>
    </xf>
    <xf numFmtId="164" fontId="17" fillId="3" borderId="2" xfId="0" applyNumberFormat="1" applyFont="1" applyFill="1" applyBorder="1" applyAlignment="1">
      <alignment horizontal="center"/>
    </xf>
    <xf numFmtId="166" fontId="17" fillId="3" borderId="2" xfId="0" applyNumberFormat="1" applyFont="1" applyFill="1" applyBorder="1" applyAlignment="1">
      <alignment horizontal="center" wrapText="1"/>
    </xf>
    <xf numFmtId="166" fontId="17" fillId="3" borderId="2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5" fontId="17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2" fontId="17" fillId="3" borderId="2" xfId="0" applyNumberFormat="1" applyFont="1" applyFill="1" applyBorder="1" applyAlignment="1">
      <alignment horizontal="center" wrapText="1"/>
    </xf>
    <xf numFmtId="164" fontId="17" fillId="3" borderId="2" xfId="0" applyNumberFormat="1" applyFont="1" applyFill="1" applyBorder="1" applyAlignment="1">
      <alignment horizontal="center" wrapText="1"/>
    </xf>
    <xf numFmtId="0" fontId="17" fillId="3" borderId="0" xfId="0" applyFont="1" applyFill="1"/>
    <xf numFmtId="165" fontId="17" fillId="3" borderId="0" xfId="0" applyNumberFormat="1" applyFont="1" applyFill="1"/>
    <xf numFmtId="1" fontId="32" fillId="0" borderId="4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 wrapText="1"/>
    </xf>
    <xf numFmtId="2" fontId="32" fillId="0" borderId="2" xfId="0" applyNumberFormat="1" applyFont="1" applyBorder="1" applyAlignment="1">
      <alignment horizontal="center" wrapText="1"/>
    </xf>
    <xf numFmtId="1" fontId="32" fillId="3" borderId="4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 wrapText="1"/>
    </xf>
    <xf numFmtId="1" fontId="17" fillId="0" borderId="4" xfId="0" applyNumberFormat="1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left" vertical="center" textRotation="90" wrapText="1"/>
    </xf>
    <xf numFmtId="0" fontId="23" fillId="0" borderId="7" xfId="0" applyFont="1" applyBorder="1" applyAlignment="1">
      <alignment horizontal="left" vertical="center" textRotation="90" wrapText="1"/>
    </xf>
    <xf numFmtId="0" fontId="23" fillId="0" borderId="4" xfId="0" applyFont="1" applyBorder="1" applyAlignment="1">
      <alignment horizontal="left" vertical="center" textRotation="90" wrapTex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NumberFormat="1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view="pageBreakPreview" topLeftCell="A26" zoomScaleNormal="100" zoomScaleSheetLayoutView="100" workbookViewId="0">
      <pane xSplit="2" topLeftCell="C1" activePane="topRight" state="frozen"/>
      <selection activeCell="A10" sqref="A10"/>
      <selection pane="topRight" activeCell="W43" sqref="W43"/>
    </sheetView>
  </sheetViews>
  <sheetFormatPr defaultRowHeight="12.75" x14ac:dyDescent="0.2"/>
  <cols>
    <col min="1" max="1" width="2.140625" style="16" customWidth="1"/>
    <col min="2" max="2" width="5.28515625" style="16" customWidth="1"/>
    <col min="3" max="3" width="7.28515625" style="16" customWidth="1"/>
    <col min="4" max="4" width="7.7109375" style="16" customWidth="1"/>
    <col min="5" max="6" width="7.85546875" style="16" customWidth="1"/>
    <col min="7" max="7" width="7.7109375" style="16" customWidth="1"/>
    <col min="8" max="8" width="8" style="16" customWidth="1"/>
    <col min="9" max="9" width="7.7109375" style="16" customWidth="1"/>
    <col min="10" max="10" width="7.5703125" style="16" customWidth="1"/>
    <col min="11" max="11" width="8.140625" style="16" customWidth="1"/>
    <col min="12" max="12" width="7.42578125" style="16" customWidth="1"/>
    <col min="13" max="14" width="7.85546875" style="16" customWidth="1"/>
    <col min="15" max="15" width="7.28515625" style="16" customWidth="1"/>
    <col min="16" max="17" width="7.7109375" style="16" customWidth="1"/>
    <col min="18" max="19" width="7.42578125" style="16" customWidth="1"/>
    <col min="20" max="21" width="8.140625" style="16" customWidth="1"/>
    <col min="22" max="22" width="7.5703125" style="16" customWidth="1"/>
    <col min="23" max="23" width="8.28515625" style="16" customWidth="1"/>
    <col min="24" max="24" width="7.42578125" style="16" customWidth="1"/>
    <col min="25" max="25" width="7" style="16" customWidth="1"/>
    <col min="26" max="26" width="6.42578125" style="16" customWidth="1"/>
    <col min="27" max="28" width="9.140625" style="16" customWidth="1"/>
    <col min="29" max="29" width="9.140625" style="19"/>
    <col min="30" max="16384" width="9.140625" style="16"/>
  </cols>
  <sheetData>
    <row r="1" spans="1:29" s="13" customFormat="1" ht="13.5" customHeight="1" x14ac:dyDescent="0.2">
      <c r="A1" s="13" t="s">
        <v>39</v>
      </c>
      <c r="N1" s="14"/>
      <c r="O1" s="14"/>
      <c r="P1" s="14"/>
      <c r="Q1" s="14"/>
      <c r="R1" s="14"/>
      <c r="S1" s="14"/>
      <c r="T1" s="14"/>
      <c r="U1" s="14"/>
    </row>
    <row r="2" spans="1:29" s="13" customFormat="1" ht="13.5" customHeight="1" x14ac:dyDescent="0.2">
      <c r="A2" s="15" t="s">
        <v>40</v>
      </c>
      <c r="N2" s="14"/>
      <c r="O2" s="14"/>
      <c r="P2" s="14"/>
      <c r="Q2" s="14"/>
      <c r="R2" s="14"/>
      <c r="S2" s="14"/>
      <c r="T2" s="14"/>
      <c r="U2" s="14"/>
    </row>
    <row r="3" spans="1:29" s="13" customFormat="1" ht="9" customHeight="1" x14ac:dyDescent="0.2">
      <c r="A3" s="15"/>
      <c r="N3" s="14"/>
      <c r="O3" s="14"/>
      <c r="P3" s="14"/>
      <c r="Q3" s="14"/>
      <c r="R3" s="14"/>
      <c r="S3" s="14"/>
      <c r="T3" s="14"/>
      <c r="U3" s="14"/>
    </row>
    <row r="4" spans="1:29" ht="15.75" x14ac:dyDescent="0.25">
      <c r="A4" s="126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AC4" s="16"/>
    </row>
    <row r="5" spans="1:29" ht="15" x14ac:dyDescent="0.25">
      <c r="A5" s="1"/>
      <c r="B5" s="129" t="s">
        <v>41</v>
      </c>
      <c r="C5" s="129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6"/>
    </row>
    <row r="6" spans="1:29" ht="15" x14ac:dyDescent="0.25">
      <c r="A6" s="128" t="s">
        <v>60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AC6" s="16"/>
    </row>
    <row r="7" spans="1:29" ht="15" x14ac:dyDescent="0.25">
      <c r="A7" s="9" t="s">
        <v>45</v>
      </c>
      <c r="B7" s="10"/>
      <c r="C7" s="11"/>
      <c r="D7" s="122" t="s">
        <v>62</v>
      </c>
      <c r="E7" s="122"/>
      <c r="F7" s="122"/>
      <c r="G7" s="122"/>
      <c r="H7" s="122"/>
      <c r="I7" s="122"/>
      <c r="J7" s="124" t="s">
        <v>67</v>
      </c>
      <c r="K7" s="125"/>
      <c r="L7" s="125"/>
      <c r="M7" s="125"/>
      <c r="N7" s="125"/>
      <c r="O7" s="122" t="s">
        <v>61</v>
      </c>
      <c r="P7" s="122"/>
      <c r="Q7" s="122"/>
      <c r="R7" s="122"/>
      <c r="S7" s="122"/>
      <c r="T7" s="122"/>
      <c r="U7" s="122"/>
      <c r="V7" s="122"/>
      <c r="W7" s="10"/>
      <c r="X7" s="10"/>
      <c r="AC7" s="16"/>
    </row>
    <row r="8" spans="1:29" ht="12" customHeight="1" x14ac:dyDescent="0.2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30" customHeight="1" x14ac:dyDescent="0.2">
      <c r="B9" s="130" t="s">
        <v>25</v>
      </c>
      <c r="C9" s="133" t="s">
        <v>16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6"/>
      <c r="O9" s="133" t="s">
        <v>5</v>
      </c>
      <c r="P9" s="134"/>
      <c r="Q9" s="134"/>
      <c r="R9" s="134"/>
      <c r="S9" s="134"/>
      <c r="T9" s="134"/>
      <c r="U9" s="139" t="s">
        <v>21</v>
      </c>
      <c r="V9" s="130" t="s">
        <v>22</v>
      </c>
      <c r="W9" s="130" t="s">
        <v>30</v>
      </c>
      <c r="X9" s="130" t="s">
        <v>24</v>
      </c>
      <c r="Y9" s="130" t="s">
        <v>23</v>
      </c>
      <c r="AB9" s="19"/>
      <c r="AC9" s="16"/>
    </row>
    <row r="10" spans="1:29" ht="48.75" customHeight="1" x14ac:dyDescent="0.2">
      <c r="B10" s="131"/>
      <c r="C10" s="138" t="s">
        <v>1</v>
      </c>
      <c r="D10" s="123" t="s">
        <v>2</v>
      </c>
      <c r="E10" s="123" t="s">
        <v>3</v>
      </c>
      <c r="F10" s="123" t="s">
        <v>4</v>
      </c>
      <c r="G10" s="123" t="s">
        <v>7</v>
      </c>
      <c r="H10" s="123" t="s">
        <v>8</v>
      </c>
      <c r="I10" s="123" t="s">
        <v>9</v>
      </c>
      <c r="J10" s="123" t="s">
        <v>10</v>
      </c>
      <c r="K10" s="123" t="s">
        <v>11</v>
      </c>
      <c r="L10" s="123" t="s">
        <v>12</v>
      </c>
      <c r="M10" s="130" t="s">
        <v>13</v>
      </c>
      <c r="N10" s="130" t="s">
        <v>14</v>
      </c>
      <c r="O10" s="130" t="s">
        <v>6</v>
      </c>
      <c r="P10" s="130" t="s">
        <v>18</v>
      </c>
      <c r="Q10" s="130" t="s">
        <v>28</v>
      </c>
      <c r="R10" s="130" t="s">
        <v>19</v>
      </c>
      <c r="S10" s="130" t="s">
        <v>29</v>
      </c>
      <c r="T10" s="130" t="s">
        <v>20</v>
      </c>
      <c r="U10" s="140"/>
      <c r="V10" s="131"/>
      <c r="W10" s="131"/>
      <c r="X10" s="131"/>
      <c r="Y10" s="131"/>
      <c r="AB10" s="19"/>
      <c r="AC10" s="16"/>
    </row>
    <row r="11" spans="1:29" ht="15.75" customHeight="1" x14ac:dyDescent="0.2">
      <c r="B11" s="131"/>
      <c r="C11" s="138"/>
      <c r="D11" s="123"/>
      <c r="E11" s="123"/>
      <c r="F11" s="123"/>
      <c r="G11" s="123"/>
      <c r="H11" s="123"/>
      <c r="I11" s="123"/>
      <c r="J11" s="123"/>
      <c r="K11" s="123"/>
      <c r="L11" s="123"/>
      <c r="M11" s="131"/>
      <c r="N11" s="131"/>
      <c r="O11" s="131"/>
      <c r="P11" s="131"/>
      <c r="Q11" s="131"/>
      <c r="R11" s="131"/>
      <c r="S11" s="131"/>
      <c r="T11" s="131"/>
      <c r="U11" s="140"/>
      <c r="V11" s="131"/>
      <c r="W11" s="131"/>
      <c r="X11" s="131"/>
      <c r="Y11" s="131"/>
      <c r="AB11" s="19"/>
      <c r="AC11" s="16"/>
    </row>
    <row r="12" spans="1:29" ht="30" customHeight="1" x14ac:dyDescent="0.2">
      <c r="B12" s="135"/>
      <c r="C12" s="138"/>
      <c r="D12" s="123"/>
      <c r="E12" s="123"/>
      <c r="F12" s="123"/>
      <c r="G12" s="123"/>
      <c r="H12" s="123"/>
      <c r="I12" s="123"/>
      <c r="J12" s="123"/>
      <c r="K12" s="123"/>
      <c r="L12" s="123"/>
      <c r="M12" s="132"/>
      <c r="N12" s="132"/>
      <c r="O12" s="132"/>
      <c r="P12" s="132"/>
      <c r="Q12" s="132"/>
      <c r="R12" s="132"/>
      <c r="S12" s="132"/>
      <c r="T12" s="132"/>
      <c r="U12" s="141"/>
      <c r="V12" s="132"/>
      <c r="W12" s="132"/>
      <c r="X12" s="132"/>
      <c r="Y12" s="132"/>
      <c r="AB12" s="19"/>
      <c r="AC12" s="16"/>
    </row>
    <row r="13" spans="1:29" s="32" customFormat="1" x14ac:dyDescent="0.2">
      <c r="B13" s="86">
        <v>1</v>
      </c>
      <c r="C13" s="92">
        <v>93.302999999999997</v>
      </c>
      <c r="D13" s="92">
        <v>3.3805999999999998</v>
      </c>
      <c r="E13" s="92">
        <v>1.0627</v>
      </c>
      <c r="F13" s="92">
        <v>0.1399</v>
      </c>
      <c r="G13" s="92">
        <v>0.18790000000000001</v>
      </c>
      <c r="H13" s="92">
        <v>3.2000000000000002E-3</v>
      </c>
      <c r="I13" s="92">
        <v>2.9399999999999999E-2</v>
      </c>
      <c r="J13" s="92">
        <v>2.5999999999999999E-2</v>
      </c>
      <c r="K13" s="92">
        <v>1.06E-2</v>
      </c>
      <c r="L13" s="92">
        <v>3.0999999999999999E-3</v>
      </c>
      <c r="M13" s="92">
        <v>1.5742</v>
      </c>
      <c r="N13" s="92">
        <v>0.27939999999999998</v>
      </c>
      <c r="O13" s="92">
        <v>0.71909999999999996</v>
      </c>
      <c r="P13" s="93">
        <v>34.573</v>
      </c>
      <c r="Q13" s="89">
        <f t="shared" ref="Q13:Q24" si="0">P13/0.0041868</f>
        <v>8257.6191841024174</v>
      </c>
      <c r="R13" s="93">
        <v>38.296500000000002</v>
      </c>
      <c r="S13" s="89">
        <f t="shared" ref="S13:S24" si="1">R13/0.0041868</f>
        <v>9146.9618801948982</v>
      </c>
      <c r="T13" s="93">
        <v>49.563800000000001</v>
      </c>
      <c r="U13" s="94">
        <v>-14</v>
      </c>
      <c r="V13" s="94">
        <v>-1.7</v>
      </c>
      <c r="W13" s="81"/>
      <c r="X13" s="81"/>
      <c r="Y13" s="79"/>
      <c r="AA13" s="91">
        <f t="shared" ref="AA13:AA44" si="2">SUM(C13:N13)</f>
        <v>100</v>
      </c>
      <c r="AB13" s="77" t="str">
        <f>IF(AA13=100,"ОК"," ")</f>
        <v>ОК</v>
      </c>
    </row>
    <row r="14" spans="1:29" s="32" customFormat="1" x14ac:dyDescent="0.2">
      <c r="B14" s="86">
        <v>2</v>
      </c>
      <c r="C14" s="87">
        <v>93.303200000000004</v>
      </c>
      <c r="D14" s="81">
        <v>3.4342999999999999</v>
      </c>
      <c r="E14" s="81">
        <v>1.0085999999999999</v>
      </c>
      <c r="F14" s="81">
        <v>0.11700000000000001</v>
      </c>
      <c r="G14" s="81">
        <v>0.1464</v>
      </c>
      <c r="H14" s="81">
        <v>3.5999999999999999E-3</v>
      </c>
      <c r="I14" s="81">
        <v>2.23E-2</v>
      </c>
      <c r="J14" s="81">
        <v>2.1299999999999999E-2</v>
      </c>
      <c r="K14" s="81">
        <v>8.0999999999999996E-3</v>
      </c>
      <c r="L14" s="81">
        <v>3.2000000000000002E-3</v>
      </c>
      <c r="M14" s="81">
        <v>1.6772</v>
      </c>
      <c r="N14" s="81">
        <v>0.25469999999999998</v>
      </c>
      <c r="O14" s="81">
        <v>0.71750000000000003</v>
      </c>
      <c r="P14" s="82">
        <v>34.4679</v>
      </c>
      <c r="Q14" s="89">
        <f t="shared" si="0"/>
        <v>8232.5164803668667</v>
      </c>
      <c r="R14" s="82">
        <v>38.182899999999997</v>
      </c>
      <c r="S14" s="89">
        <f t="shared" si="1"/>
        <v>9119.8289863380141</v>
      </c>
      <c r="T14" s="82">
        <v>49.470700000000001</v>
      </c>
      <c r="U14" s="85"/>
      <c r="V14" s="85"/>
      <c r="W14" s="81"/>
      <c r="X14" s="81"/>
      <c r="Y14" s="79"/>
      <c r="AA14" s="91">
        <f t="shared" si="2"/>
        <v>99.999900000000011</v>
      </c>
      <c r="AB14" s="77" t="str">
        <f>IF(AA14=100,"ОК"," ")</f>
        <v xml:space="preserve"> </v>
      </c>
    </row>
    <row r="15" spans="1:29" s="32" customFormat="1" x14ac:dyDescent="0.2">
      <c r="B15" s="86">
        <v>3</v>
      </c>
      <c r="C15" s="87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112">
        <f t="shared" si="0"/>
        <v>0</v>
      </c>
      <c r="R15" s="115"/>
      <c r="S15" s="112">
        <f t="shared" si="1"/>
        <v>0</v>
      </c>
      <c r="T15" s="82"/>
      <c r="U15" s="85"/>
      <c r="V15" s="85"/>
      <c r="W15" s="81"/>
      <c r="X15" s="79"/>
      <c r="Y15" s="79"/>
      <c r="AA15" s="91">
        <f t="shared" si="2"/>
        <v>0</v>
      </c>
      <c r="AB15" s="77" t="str">
        <f>IF(AA15=100,"ОК"," ")</f>
        <v xml:space="preserve"> </v>
      </c>
    </row>
    <row r="16" spans="1:29" s="32" customFormat="1" x14ac:dyDescent="0.2">
      <c r="B16" s="86">
        <v>4</v>
      </c>
      <c r="C16" s="87">
        <v>93.504499999999993</v>
      </c>
      <c r="D16" s="87">
        <v>3.3138999999999998</v>
      </c>
      <c r="E16" s="87">
        <v>0.91949999999999998</v>
      </c>
      <c r="F16" s="87">
        <v>0.107</v>
      </c>
      <c r="G16" s="87">
        <v>0.13059999999999999</v>
      </c>
      <c r="H16" s="87">
        <v>3.0999999999999999E-3</v>
      </c>
      <c r="I16" s="87">
        <v>2.2499999999999999E-2</v>
      </c>
      <c r="J16" s="87">
        <v>2.0400000000000001E-2</v>
      </c>
      <c r="K16" s="87">
        <v>7.9000000000000008E-3</v>
      </c>
      <c r="L16" s="87">
        <v>3.2000000000000002E-3</v>
      </c>
      <c r="M16" s="87">
        <v>1.7363</v>
      </c>
      <c r="N16" s="87">
        <v>0.23119999999999999</v>
      </c>
      <c r="O16" s="87">
        <v>0.71530000000000005</v>
      </c>
      <c r="P16" s="88">
        <v>34.356400000000001</v>
      </c>
      <c r="Q16" s="89">
        <f t="shared" si="0"/>
        <v>8205.8851628929024</v>
      </c>
      <c r="R16" s="88">
        <v>38.063000000000002</v>
      </c>
      <c r="S16" s="89">
        <f t="shared" si="1"/>
        <v>9091.1913633323784</v>
      </c>
      <c r="T16" s="88">
        <v>49.392099999999999</v>
      </c>
      <c r="U16" s="90"/>
      <c r="V16" s="90"/>
      <c r="W16" s="81" t="s">
        <v>73</v>
      </c>
      <c r="X16" s="81"/>
      <c r="Y16" s="79"/>
      <c r="AA16" s="91">
        <f t="shared" si="2"/>
        <v>100.0001</v>
      </c>
      <c r="AB16" s="77" t="str">
        <f t="shared" ref="AB16:AB44" si="3">IF(AA16=100,"ОК"," ")</f>
        <v xml:space="preserve"> </v>
      </c>
    </row>
    <row r="17" spans="2:28" s="32" customFormat="1" x14ac:dyDescent="0.2">
      <c r="B17" s="86">
        <v>5</v>
      </c>
      <c r="C17" s="87">
        <v>94.040300000000002</v>
      </c>
      <c r="D17" s="87">
        <v>3.0939999999999999</v>
      </c>
      <c r="E17" s="87">
        <v>0.93740000000000001</v>
      </c>
      <c r="F17" s="87">
        <v>0.1198</v>
      </c>
      <c r="G17" s="87">
        <v>0.14369999999999999</v>
      </c>
      <c r="H17" s="87">
        <v>3.8999999999999998E-3</v>
      </c>
      <c r="I17" s="87">
        <v>2.52E-2</v>
      </c>
      <c r="J17" s="87">
        <v>2.1000000000000001E-2</v>
      </c>
      <c r="K17" s="87">
        <v>8.0999999999999996E-3</v>
      </c>
      <c r="L17" s="87">
        <v>3.2000000000000002E-3</v>
      </c>
      <c r="M17" s="87">
        <v>1.3651</v>
      </c>
      <c r="N17" s="87">
        <v>0.2382</v>
      </c>
      <c r="O17" s="87">
        <v>0.71299999999999997</v>
      </c>
      <c r="P17" s="88">
        <v>34.454799999999999</v>
      </c>
      <c r="Q17" s="89">
        <f t="shared" si="0"/>
        <v>8229.3875991210462</v>
      </c>
      <c r="R17" s="88">
        <v>38.173200000000001</v>
      </c>
      <c r="S17" s="89">
        <f t="shared" si="1"/>
        <v>9117.512181140728</v>
      </c>
      <c r="T17" s="88">
        <v>49.614199999999997</v>
      </c>
      <c r="U17" s="90">
        <v>-12.9</v>
      </c>
      <c r="V17" s="90">
        <v>-4.5999999999999996</v>
      </c>
      <c r="W17" s="81"/>
      <c r="X17" s="81"/>
      <c r="Y17" s="79"/>
      <c r="AA17" s="91">
        <f t="shared" si="2"/>
        <v>99.999899999999997</v>
      </c>
      <c r="AB17" s="77" t="str">
        <f t="shared" si="3"/>
        <v xml:space="preserve"> </v>
      </c>
    </row>
    <row r="18" spans="2:28" s="32" customFormat="1" x14ac:dyDescent="0.2">
      <c r="B18" s="86">
        <v>6</v>
      </c>
      <c r="C18" s="87">
        <v>93.974699999999999</v>
      </c>
      <c r="D18" s="87">
        <v>3.0419</v>
      </c>
      <c r="E18" s="87">
        <v>0.88990000000000002</v>
      </c>
      <c r="F18" s="87">
        <v>0.1055</v>
      </c>
      <c r="G18" s="87">
        <v>0.1298</v>
      </c>
      <c r="H18" s="87">
        <v>4.3E-3</v>
      </c>
      <c r="I18" s="87">
        <v>2.4500000000000001E-2</v>
      </c>
      <c r="J18" s="87">
        <v>2.1399999999999999E-2</v>
      </c>
      <c r="K18" s="87">
        <v>1.6899999999999998E-2</v>
      </c>
      <c r="L18" s="87">
        <v>3.0000000000000001E-3</v>
      </c>
      <c r="M18" s="87">
        <v>1.5666</v>
      </c>
      <c r="N18" s="87">
        <v>0.2215</v>
      </c>
      <c r="O18" s="87">
        <v>0.7127</v>
      </c>
      <c r="P18" s="88">
        <v>34.344099999999997</v>
      </c>
      <c r="Q18" s="89">
        <f t="shared" si="0"/>
        <v>8202.947358364383</v>
      </c>
      <c r="R18" s="88">
        <v>38.052199999999999</v>
      </c>
      <c r="S18" s="89">
        <f t="shared" si="1"/>
        <v>9088.6118276488014</v>
      </c>
      <c r="T18" s="88">
        <v>49.467399999999998</v>
      </c>
      <c r="U18" s="90">
        <v>-16.5</v>
      </c>
      <c r="V18" s="90">
        <v>-8.9</v>
      </c>
      <c r="W18" s="81"/>
      <c r="X18" s="81"/>
      <c r="Y18" s="79"/>
      <c r="AA18" s="91">
        <f t="shared" si="2"/>
        <v>100.00000000000001</v>
      </c>
      <c r="AB18" s="77" t="str">
        <f t="shared" si="3"/>
        <v>ОК</v>
      </c>
    </row>
    <row r="19" spans="2:28" s="105" customFormat="1" x14ac:dyDescent="0.2">
      <c r="B19" s="98">
        <v>7</v>
      </c>
      <c r="C19" s="99">
        <v>94.067899999999995</v>
      </c>
      <c r="D19" s="99">
        <v>3.0724</v>
      </c>
      <c r="E19" s="99">
        <v>0.92520000000000002</v>
      </c>
      <c r="F19" s="99">
        <v>0.1133</v>
      </c>
      <c r="G19" s="99">
        <v>0.13800000000000001</v>
      </c>
      <c r="H19" s="99">
        <v>3.8999999999999998E-3</v>
      </c>
      <c r="I19" s="99">
        <v>2.64E-2</v>
      </c>
      <c r="J19" s="99">
        <v>2.1700000000000001E-2</v>
      </c>
      <c r="K19" s="99">
        <v>1.4500000000000001E-2</v>
      </c>
      <c r="L19" s="99">
        <v>3.0000000000000001E-3</v>
      </c>
      <c r="M19" s="99">
        <v>1.3756999999999999</v>
      </c>
      <c r="N19" s="99">
        <v>0.23799999999999999</v>
      </c>
      <c r="O19" s="99">
        <v>0.71279999999999999</v>
      </c>
      <c r="P19" s="100">
        <v>34.440199999999997</v>
      </c>
      <c r="Q19" s="101">
        <f t="shared" si="0"/>
        <v>8225.900449030285</v>
      </c>
      <c r="R19" s="100">
        <v>38.156739999999999</v>
      </c>
      <c r="S19" s="101">
        <f t="shared" si="1"/>
        <v>9113.5807776822385</v>
      </c>
      <c r="T19" s="100">
        <v>49.6008</v>
      </c>
      <c r="U19" s="102">
        <v>-16.3</v>
      </c>
      <c r="V19" s="102">
        <v>-8</v>
      </c>
      <c r="W19" s="103"/>
      <c r="X19" s="103"/>
      <c r="Y19" s="104"/>
      <c r="AA19" s="106">
        <f t="shared" si="2"/>
        <v>99.999999999999986</v>
      </c>
      <c r="AB19" s="107" t="str">
        <f t="shared" si="3"/>
        <v>ОК</v>
      </c>
    </row>
    <row r="20" spans="2:28" s="32" customFormat="1" x14ac:dyDescent="0.2">
      <c r="B20" s="86">
        <v>8</v>
      </c>
      <c r="C20" s="87">
        <v>93.982399999999998</v>
      </c>
      <c r="D20" s="87">
        <v>3.0567000000000002</v>
      </c>
      <c r="E20" s="87">
        <v>0.89539999999999997</v>
      </c>
      <c r="F20" s="87">
        <v>0.1113</v>
      </c>
      <c r="G20" s="87">
        <v>0.13819999999999999</v>
      </c>
      <c r="H20" s="87">
        <v>4.1999999999999997E-3</v>
      </c>
      <c r="I20" s="87">
        <v>2.6200000000000001E-2</v>
      </c>
      <c r="J20" s="87">
        <v>2.1999999999999999E-2</v>
      </c>
      <c r="K20" s="87">
        <v>1.24E-2</v>
      </c>
      <c r="L20" s="87">
        <v>2.8999999999999998E-3</v>
      </c>
      <c r="M20" s="87">
        <v>1.5051000000000001</v>
      </c>
      <c r="N20" s="87">
        <v>0.24329999999999999</v>
      </c>
      <c r="O20" s="87">
        <v>0.71299999999999997</v>
      </c>
      <c r="P20" s="88">
        <v>34.371600000000001</v>
      </c>
      <c r="Q20" s="89">
        <f t="shared" si="0"/>
        <v>8209.515620521639</v>
      </c>
      <c r="R20" s="88">
        <v>38.082099999999997</v>
      </c>
      <c r="S20" s="89">
        <f t="shared" si="1"/>
        <v>9095.753319957963</v>
      </c>
      <c r="T20" s="88">
        <v>49.496899999999997</v>
      </c>
      <c r="U20" s="90">
        <v>-17.7</v>
      </c>
      <c r="V20" s="90">
        <v>-9.3000000000000007</v>
      </c>
      <c r="W20" s="81"/>
      <c r="X20" s="81">
        <v>2.0000000000000001E-4</v>
      </c>
      <c r="Y20" s="79">
        <v>1E-4</v>
      </c>
      <c r="AA20" s="91">
        <f t="shared" si="2"/>
        <v>100.0001</v>
      </c>
      <c r="AB20" s="77" t="str">
        <f t="shared" si="3"/>
        <v xml:space="preserve"> </v>
      </c>
    </row>
    <row r="21" spans="2:28" s="31" customFormat="1" ht="15" customHeight="1" x14ac:dyDescent="0.2">
      <c r="B21" s="86">
        <v>9</v>
      </c>
      <c r="C21" s="87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112">
        <f t="shared" si="0"/>
        <v>0</v>
      </c>
      <c r="R21" s="115"/>
      <c r="S21" s="112">
        <f t="shared" si="1"/>
        <v>0</v>
      </c>
      <c r="T21" s="82"/>
      <c r="U21" s="85"/>
      <c r="V21" s="85"/>
      <c r="W21" s="80"/>
      <c r="X21" s="80"/>
      <c r="Y21" s="80"/>
      <c r="AA21" s="76">
        <f t="shared" si="2"/>
        <v>0</v>
      </c>
      <c r="AB21" s="77" t="str">
        <f t="shared" si="3"/>
        <v xml:space="preserve"> </v>
      </c>
    </row>
    <row r="22" spans="2:28" s="110" customFormat="1" x14ac:dyDescent="0.2">
      <c r="B22" s="98">
        <v>10</v>
      </c>
      <c r="C22" s="99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8"/>
      <c r="Q22" s="116">
        <f t="shared" si="0"/>
        <v>0</v>
      </c>
      <c r="R22" s="117"/>
      <c r="S22" s="116">
        <f t="shared" si="1"/>
        <v>0</v>
      </c>
      <c r="T22" s="108"/>
      <c r="U22" s="109"/>
      <c r="V22" s="109"/>
      <c r="W22" s="103"/>
      <c r="X22" s="103"/>
      <c r="Y22" s="104"/>
      <c r="AA22" s="111">
        <f t="shared" si="2"/>
        <v>0</v>
      </c>
      <c r="AB22" s="107" t="str">
        <f t="shared" si="3"/>
        <v xml:space="preserve"> </v>
      </c>
    </row>
    <row r="23" spans="2:28" s="32" customFormat="1" x14ac:dyDescent="0.2">
      <c r="B23" s="86">
        <v>11</v>
      </c>
      <c r="C23" s="87">
        <v>94.180800000000005</v>
      </c>
      <c r="D23" s="87">
        <v>3.1078000000000001</v>
      </c>
      <c r="E23" s="87">
        <v>0.89459999999999995</v>
      </c>
      <c r="F23" s="87">
        <v>0.1105</v>
      </c>
      <c r="G23" s="87">
        <v>0.13600000000000001</v>
      </c>
      <c r="H23" s="87">
        <v>4.1000000000000003E-3</v>
      </c>
      <c r="I23" s="87">
        <v>2.58E-2</v>
      </c>
      <c r="J23" s="87">
        <v>2.1700000000000001E-2</v>
      </c>
      <c r="K23" s="87">
        <v>1.2699999999999999E-2</v>
      </c>
      <c r="L23" s="87">
        <v>2.8999999999999998E-3</v>
      </c>
      <c r="M23" s="87">
        <v>1.2825</v>
      </c>
      <c r="N23" s="87">
        <v>0.22070000000000001</v>
      </c>
      <c r="O23" s="87">
        <v>0.71179999999999999</v>
      </c>
      <c r="P23" s="88">
        <v>34.463999999999999</v>
      </c>
      <c r="Q23" s="101">
        <f t="shared" si="0"/>
        <v>8231.5849813700188</v>
      </c>
      <c r="R23" s="88">
        <v>38.1843</v>
      </c>
      <c r="S23" s="101">
        <f t="shared" si="1"/>
        <v>9120.1633705932927</v>
      </c>
      <c r="T23" s="88">
        <v>49.669499999999999</v>
      </c>
      <c r="U23" s="90">
        <v>-15.4</v>
      </c>
      <c r="V23" s="90">
        <v>-7</v>
      </c>
      <c r="W23" s="81"/>
      <c r="X23" s="81"/>
      <c r="Y23" s="79"/>
      <c r="AA23" s="91">
        <f t="shared" si="2"/>
        <v>100.00009999999997</v>
      </c>
      <c r="AB23" s="77" t="str">
        <f t="shared" si="3"/>
        <v xml:space="preserve"> </v>
      </c>
    </row>
    <row r="24" spans="2:28" s="32" customFormat="1" x14ac:dyDescent="0.2">
      <c r="B24" s="75">
        <v>12</v>
      </c>
      <c r="C24" s="92">
        <v>94.086500000000001</v>
      </c>
      <c r="D24" s="92">
        <v>3.1749000000000001</v>
      </c>
      <c r="E24" s="92">
        <v>0.88529999999999998</v>
      </c>
      <c r="F24" s="92">
        <v>0.10730000000000001</v>
      </c>
      <c r="G24" s="92">
        <v>0.1285</v>
      </c>
      <c r="H24" s="92">
        <v>3.2000000000000002E-3</v>
      </c>
      <c r="I24" s="92">
        <v>2.3099999999999999E-2</v>
      </c>
      <c r="J24" s="92">
        <v>1.9900000000000001E-2</v>
      </c>
      <c r="K24" s="92">
        <v>7.3000000000000001E-3</v>
      </c>
      <c r="L24" s="92">
        <v>2.5999999999999999E-3</v>
      </c>
      <c r="M24" s="92">
        <v>1.369</v>
      </c>
      <c r="N24" s="92">
        <v>0.1923</v>
      </c>
      <c r="O24" s="92">
        <v>0.7117</v>
      </c>
      <c r="P24" s="93">
        <v>34.436700000000002</v>
      </c>
      <c r="Q24" s="101">
        <f t="shared" si="0"/>
        <v>8225.0644883920904</v>
      </c>
      <c r="R24" s="93">
        <v>38.154299999999999</v>
      </c>
      <c r="S24" s="101">
        <f t="shared" si="1"/>
        <v>9112.9979936944674</v>
      </c>
      <c r="T24" s="93">
        <v>49.633499999999998</v>
      </c>
      <c r="U24" s="94">
        <v>-15.8</v>
      </c>
      <c r="V24" s="94">
        <v>-6.4</v>
      </c>
      <c r="W24" s="52"/>
      <c r="X24" s="52"/>
      <c r="Y24" s="53"/>
      <c r="AA24" s="91">
        <f t="shared" si="2"/>
        <v>99.999900000000011</v>
      </c>
      <c r="AB24" s="77" t="str">
        <f t="shared" si="3"/>
        <v xml:space="preserve"> </v>
      </c>
    </row>
    <row r="25" spans="2:28" s="32" customFormat="1" x14ac:dyDescent="0.2">
      <c r="B25" s="75">
        <v>13</v>
      </c>
      <c r="C25" s="87">
        <v>95.113600000000005</v>
      </c>
      <c r="D25" s="87">
        <v>2.5106999999999999</v>
      </c>
      <c r="E25" s="87">
        <v>0.77639999999999998</v>
      </c>
      <c r="F25" s="87">
        <v>0.10829999999999999</v>
      </c>
      <c r="G25" s="87">
        <v>0.12740000000000001</v>
      </c>
      <c r="H25" s="87">
        <v>3.7000000000000002E-3</v>
      </c>
      <c r="I25" s="87">
        <v>2.2100000000000002E-2</v>
      </c>
      <c r="J25" s="87">
        <v>1.9300000000000001E-2</v>
      </c>
      <c r="K25" s="87">
        <v>7.7000000000000002E-3</v>
      </c>
      <c r="L25" s="87">
        <v>2.5999999999999999E-3</v>
      </c>
      <c r="M25" s="87">
        <v>1.1133999999999999</v>
      </c>
      <c r="N25" s="87">
        <v>0.19489999999999999</v>
      </c>
      <c r="O25" s="87">
        <v>0.70530000000000004</v>
      </c>
      <c r="P25" s="88">
        <v>34.2898</v>
      </c>
      <c r="Q25" s="89">
        <f t="shared" ref="Q25:Q35" si="4">P25/0.0041868</f>
        <v>8189.9780261775104</v>
      </c>
      <c r="R25" s="88">
        <v>38.000399999999999</v>
      </c>
      <c r="S25" s="89">
        <f t="shared" ref="S25:S35" si="5">R25/0.0041868</f>
        <v>9076.2396102034963</v>
      </c>
      <c r="T25" s="88">
        <v>49.658499999999997</v>
      </c>
      <c r="U25" s="90">
        <v>-15.8</v>
      </c>
      <c r="V25" s="90">
        <v>-5.4</v>
      </c>
      <c r="W25" s="52"/>
      <c r="X25" s="52"/>
      <c r="Y25" s="53"/>
      <c r="AA25" s="91">
        <f t="shared" si="2"/>
        <v>100.00009999999999</v>
      </c>
      <c r="AB25" s="77" t="str">
        <f t="shared" si="3"/>
        <v xml:space="preserve"> </v>
      </c>
    </row>
    <row r="26" spans="2:28" s="32" customFormat="1" x14ac:dyDescent="0.2">
      <c r="B26" s="75">
        <v>14</v>
      </c>
      <c r="C26" s="87">
        <v>94.393900000000002</v>
      </c>
      <c r="D26" s="87">
        <v>2.8656000000000001</v>
      </c>
      <c r="E26" s="87">
        <v>0.82389999999999997</v>
      </c>
      <c r="F26" s="87">
        <v>0.1071</v>
      </c>
      <c r="G26" s="87">
        <v>0.12920000000000001</v>
      </c>
      <c r="H26" s="87">
        <v>3.2000000000000002E-3</v>
      </c>
      <c r="I26" s="87">
        <v>2.3599999999999999E-2</v>
      </c>
      <c r="J26" s="87">
        <v>0.02</v>
      </c>
      <c r="K26" s="87">
        <v>7.4000000000000003E-3</v>
      </c>
      <c r="L26" s="87">
        <v>2.8E-3</v>
      </c>
      <c r="M26" s="87">
        <v>1.4167000000000001</v>
      </c>
      <c r="N26" s="87">
        <v>0.2064</v>
      </c>
      <c r="O26" s="87">
        <v>0.70960000000000001</v>
      </c>
      <c r="P26" s="88">
        <v>34.304000000000002</v>
      </c>
      <c r="Q26" s="89">
        <f t="shared" si="4"/>
        <v>8193.3696379096218</v>
      </c>
      <c r="R26" s="88">
        <v>38.011400000000002</v>
      </c>
      <c r="S26" s="89">
        <f t="shared" si="5"/>
        <v>9078.8669150663991</v>
      </c>
      <c r="T26" s="88">
        <v>49.521099999999997</v>
      </c>
      <c r="U26" s="90">
        <v>-15.1</v>
      </c>
      <c r="V26" s="90">
        <v>-4.5</v>
      </c>
      <c r="W26" s="52"/>
      <c r="X26" s="52"/>
      <c r="Y26" s="53"/>
      <c r="AA26" s="91">
        <f t="shared" si="2"/>
        <v>99.999800000000008</v>
      </c>
      <c r="AB26" s="77" t="str">
        <f t="shared" si="3"/>
        <v xml:space="preserve"> </v>
      </c>
    </row>
    <row r="27" spans="2:28" s="31" customFormat="1" x14ac:dyDescent="0.2">
      <c r="B27" s="75">
        <v>15</v>
      </c>
      <c r="C27" s="87">
        <v>94.469499999999996</v>
      </c>
      <c r="D27" s="87">
        <v>2.8279000000000001</v>
      </c>
      <c r="E27" s="87">
        <v>0.8488</v>
      </c>
      <c r="F27" s="87">
        <v>0.11260000000000001</v>
      </c>
      <c r="G27" s="87">
        <v>0.13550000000000001</v>
      </c>
      <c r="H27" s="87">
        <v>3.0999999999999999E-3</v>
      </c>
      <c r="I27" s="87">
        <v>2.4E-2</v>
      </c>
      <c r="J27" s="87">
        <v>2.0899999999999998E-2</v>
      </c>
      <c r="K27" s="87">
        <v>7.4999999999999997E-3</v>
      </c>
      <c r="L27" s="87">
        <v>2.8E-3</v>
      </c>
      <c r="M27" s="87">
        <v>1.3435999999999999</v>
      </c>
      <c r="N27" s="87">
        <v>0.20380000000000001</v>
      </c>
      <c r="O27" s="87">
        <v>0.70960000000000001</v>
      </c>
      <c r="P27" s="88">
        <v>34.3429</v>
      </c>
      <c r="Q27" s="89">
        <f t="shared" si="4"/>
        <v>8202.6607432884302</v>
      </c>
      <c r="R27" s="88">
        <v>38.054099999999998</v>
      </c>
      <c r="S27" s="89">
        <f t="shared" si="5"/>
        <v>9089.0656348523935</v>
      </c>
      <c r="T27" s="88">
        <v>49.579700000000003</v>
      </c>
      <c r="U27" s="90">
        <v>-15.2</v>
      </c>
      <c r="V27" s="90">
        <v>-4.5</v>
      </c>
      <c r="W27" s="52"/>
      <c r="X27" s="52"/>
      <c r="Y27" s="53"/>
      <c r="AA27" s="76">
        <f t="shared" si="2"/>
        <v>99.999999999999972</v>
      </c>
      <c r="AB27" s="77" t="str">
        <f t="shared" si="3"/>
        <v>ОК</v>
      </c>
    </row>
    <row r="28" spans="2:28" s="31" customFormat="1" x14ac:dyDescent="0.2">
      <c r="B28" s="95">
        <v>16</v>
      </c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12">
        <f t="shared" si="4"/>
        <v>0</v>
      </c>
      <c r="R28" s="115"/>
      <c r="S28" s="112">
        <f t="shared" si="5"/>
        <v>0</v>
      </c>
      <c r="T28" s="82"/>
      <c r="U28" s="85"/>
      <c r="V28" s="85"/>
      <c r="W28" s="81"/>
      <c r="X28" s="81"/>
      <c r="Y28" s="79"/>
      <c r="AA28" s="76">
        <f t="shared" si="2"/>
        <v>0</v>
      </c>
      <c r="AB28" s="77" t="str">
        <f t="shared" si="3"/>
        <v xml:space="preserve"> </v>
      </c>
    </row>
    <row r="29" spans="2:28" s="31" customFormat="1" x14ac:dyDescent="0.2">
      <c r="B29" s="95">
        <v>17</v>
      </c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114">
        <f t="shared" si="4"/>
        <v>0</v>
      </c>
      <c r="R29" s="115"/>
      <c r="S29" s="114">
        <f t="shared" si="5"/>
        <v>0</v>
      </c>
      <c r="T29" s="82"/>
      <c r="U29" s="85"/>
      <c r="V29" s="85"/>
      <c r="W29" s="81"/>
      <c r="X29" s="81"/>
      <c r="Y29" s="79"/>
      <c r="AA29" s="76">
        <f t="shared" si="2"/>
        <v>0</v>
      </c>
      <c r="AB29" s="77" t="str">
        <f t="shared" si="3"/>
        <v xml:space="preserve"> </v>
      </c>
    </row>
    <row r="30" spans="2:28" s="32" customFormat="1" x14ac:dyDescent="0.2">
      <c r="B30" s="78">
        <v>18</v>
      </c>
      <c r="C30" s="87">
        <v>92.182699999999997</v>
      </c>
      <c r="D30" s="87">
        <v>3.6606999999999998</v>
      </c>
      <c r="E30" s="87">
        <v>0.85970000000000002</v>
      </c>
      <c r="F30" s="87">
        <v>8.6099999999999996E-2</v>
      </c>
      <c r="G30" s="87">
        <v>0.115</v>
      </c>
      <c r="H30" s="87">
        <v>4.7999999999999996E-3</v>
      </c>
      <c r="I30" s="87">
        <v>2.63E-2</v>
      </c>
      <c r="J30" s="87">
        <v>2.06E-2</v>
      </c>
      <c r="K30" s="87">
        <v>6.4999999999999997E-3</v>
      </c>
      <c r="L30" s="87">
        <v>2.5000000000000001E-3</v>
      </c>
      <c r="M30" s="87">
        <v>2.8117000000000001</v>
      </c>
      <c r="N30" s="87">
        <v>0.22359999999999999</v>
      </c>
      <c r="O30" s="87">
        <v>0.72130000000000005</v>
      </c>
      <c r="P30" s="88">
        <v>34.034300000000002</v>
      </c>
      <c r="Q30" s="83">
        <f t="shared" si="4"/>
        <v>8128.9528995891851</v>
      </c>
      <c r="R30" s="88">
        <v>37.704099999999997</v>
      </c>
      <c r="S30" s="83">
        <f t="shared" si="5"/>
        <v>9005.4695710327687</v>
      </c>
      <c r="T30" s="88">
        <v>48.721299999999999</v>
      </c>
      <c r="U30" s="90">
        <v>-14</v>
      </c>
      <c r="V30" s="90">
        <v>-1.6</v>
      </c>
      <c r="W30" s="52"/>
      <c r="X30" s="52"/>
      <c r="Y30" s="52"/>
      <c r="AA30" s="91">
        <f t="shared" si="2"/>
        <v>100.00020000000002</v>
      </c>
      <c r="AB30" s="77" t="str">
        <f t="shared" si="3"/>
        <v xml:space="preserve"> </v>
      </c>
    </row>
    <row r="31" spans="2:28" s="32" customFormat="1" x14ac:dyDescent="0.2">
      <c r="B31" s="78">
        <v>19</v>
      </c>
      <c r="C31" s="87">
        <v>92.637100000000004</v>
      </c>
      <c r="D31" s="87">
        <v>3.649</v>
      </c>
      <c r="E31" s="87">
        <v>0.96889999999999998</v>
      </c>
      <c r="F31" s="87">
        <v>0.1091</v>
      </c>
      <c r="G31" s="87">
        <v>0.13830000000000001</v>
      </c>
      <c r="H31" s="87">
        <v>4.1000000000000003E-3</v>
      </c>
      <c r="I31" s="87">
        <v>3.0499999999999999E-2</v>
      </c>
      <c r="J31" s="87">
        <v>2.3099999999999999E-2</v>
      </c>
      <c r="K31" s="87">
        <v>7.6E-3</v>
      </c>
      <c r="L31" s="87">
        <v>2.0999999999999999E-3</v>
      </c>
      <c r="M31" s="87">
        <v>2.1941999999999999</v>
      </c>
      <c r="N31" s="87">
        <v>0.2359</v>
      </c>
      <c r="O31" s="87">
        <v>0.72060000000000002</v>
      </c>
      <c r="P31" s="88">
        <v>34.334699999999998</v>
      </c>
      <c r="Q31" s="83">
        <f t="shared" si="4"/>
        <v>8200.7022069360846</v>
      </c>
      <c r="R31" s="88">
        <v>38.033700000000003</v>
      </c>
      <c r="S31" s="83">
        <f t="shared" si="5"/>
        <v>9084.1931785611923</v>
      </c>
      <c r="T31" s="88">
        <v>49.171799999999998</v>
      </c>
      <c r="U31" s="90">
        <v>-15.1</v>
      </c>
      <c r="V31" s="90">
        <v>-4.7</v>
      </c>
      <c r="W31" s="52"/>
      <c r="X31" s="52"/>
      <c r="Y31" s="53"/>
      <c r="AA31" s="91">
        <f t="shared" si="2"/>
        <v>99.999899999999997</v>
      </c>
      <c r="AB31" s="77" t="str">
        <f t="shared" si="3"/>
        <v xml:space="preserve"> </v>
      </c>
    </row>
    <row r="32" spans="2:28" s="32" customFormat="1" x14ac:dyDescent="0.2">
      <c r="B32" s="78">
        <v>20</v>
      </c>
      <c r="C32" s="87">
        <v>92.156099999999995</v>
      </c>
      <c r="D32" s="87">
        <v>3.8517999999999999</v>
      </c>
      <c r="E32" s="87">
        <v>1.0108999999999999</v>
      </c>
      <c r="F32" s="87">
        <v>0.10539999999999999</v>
      </c>
      <c r="G32" s="87">
        <v>0.14000000000000001</v>
      </c>
      <c r="H32" s="87">
        <v>4.3E-3</v>
      </c>
      <c r="I32" s="87">
        <v>3.2000000000000001E-2</v>
      </c>
      <c r="J32" s="87">
        <v>2.4199999999999999E-2</v>
      </c>
      <c r="K32" s="87">
        <v>7.4999999999999997E-3</v>
      </c>
      <c r="L32" s="87">
        <v>2.2000000000000001E-3</v>
      </c>
      <c r="M32" s="87">
        <v>2.4363999999999999</v>
      </c>
      <c r="N32" s="87">
        <v>0.2291</v>
      </c>
      <c r="O32" s="87">
        <v>0.72340000000000004</v>
      </c>
      <c r="P32" s="88">
        <v>34.331899999999997</v>
      </c>
      <c r="Q32" s="83">
        <f t="shared" si="4"/>
        <v>8200.0334384255275</v>
      </c>
      <c r="R32" s="88">
        <v>38.0276</v>
      </c>
      <c r="S32" s="83">
        <f t="shared" si="5"/>
        <v>9082.7362185917646</v>
      </c>
      <c r="T32" s="88">
        <v>49.067500000000003</v>
      </c>
      <c r="U32" s="90">
        <v>-17.399999999999999</v>
      </c>
      <c r="V32" s="90">
        <v>-7.5</v>
      </c>
      <c r="W32" s="52"/>
      <c r="X32" s="52"/>
      <c r="Y32" s="53"/>
      <c r="AA32" s="91">
        <f t="shared" si="2"/>
        <v>99.999899999999997</v>
      </c>
      <c r="AB32" s="77" t="str">
        <f t="shared" si="3"/>
        <v xml:space="preserve"> </v>
      </c>
    </row>
    <row r="33" spans="1:29" s="32" customFormat="1" x14ac:dyDescent="0.2">
      <c r="B33" s="78">
        <v>21</v>
      </c>
      <c r="C33" s="87">
        <v>94.018500000000003</v>
      </c>
      <c r="D33" s="87">
        <v>3.2633999999999999</v>
      </c>
      <c r="E33" s="87">
        <v>1.0141</v>
      </c>
      <c r="F33" s="87">
        <v>0.1462</v>
      </c>
      <c r="G33" s="87">
        <v>0.16669999999999999</v>
      </c>
      <c r="H33" s="87">
        <v>4.7999999999999996E-3</v>
      </c>
      <c r="I33" s="87">
        <v>3.2800000000000003E-2</v>
      </c>
      <c r="J33" s="87">
        <v>2.5600000000000001E-2</v>
      </c>
      <c r="K33" s="87">
        <v>9.7000000000000003E-3</v>
      </c>
      <c r="L33" s="87">
        <v>2.5000000000000001E-3</v>
      </c>
      <c r="M33" s="87">
        <v>1.0640000000000001</v>
      </c>
      <c r="N33" s="87">
        <v>0.25159999999999999</v>
      </c>
      <c r="O33" s="87">
        <v>0.71479999999999999</v>
      </c>
      <c r="P33" s="88">
        <v>34.689599999999999</v>
      </c>
      <c r="Q33" s="83">
        <f t="shared" si="4"/>
        <v>8285.4686156491825</v>
      </c>
      <c r="R33" s="88">
        <v>38.428400000000003</v>
      </c>
      <c r="S33" s="83">
        <f t="shared" si="5"/>
        <v>9178.4656539600655</v>
      </c>
      <c r="T33" s="88">
        <v>49.883899999999997</v>
      </c>
      <c r="U33" s="90">
        <v>-17.100000000000001</v>
      </c>
      <c r="V33" s="90">
        <v>-6.6</v>
      </c>
      <c r="W33" s="52"/>
      <c r="X33" s="52"/>
      <c r="Y33" s="53"/>
      <c r="AA33" s="91">
        <f t="shared" si="2"/>
        <v>99.999899999999997</v>
      </c>
      <c r="AB33" s="77" t="str">
        <f t="shared" si="3"/>
        <v xml:space="preserve"> </v>
      </c>
    </row>
    <row r="34" spans="1:29" s="32" customFormat="1" x14ac:dyDescent="0.2">
      <c r="B34" s="78">
        <v>21</v>
      </c>
      <c r="C34" s="87">
        <v>94.454499999999996</v>
      </c>
      <c r="D34" s="87">
        <v>3.1156999999999999</v>
      </c>
      <c r="E34" s="87">
        <v>1.0472999999999999</v>
      </c>
      <c r="F34" s="87">
        <v>0.16089999999999999</v>
      </c>
      <c r="G34" s="87">
        <v>0.17899999999999999</v>
      </c>
      <c r="H34" s="87">
        <v>5.1000000000000004E-3</v>
      </c>
      <c r="I34" s="87">
        <v>3.78E-2</v>
      </c>
      <c r="J34" s="87">
        <v>2.9899999999999999E-2</v>
      </c>
      <c r="K34" s="87">
        <v>2.1700000000000001E-2</v>
      </c>
      <c r="L34" s="87">
        <v>2.3E-3</v>
      </c>
      <c r="M34" s="87">
        <v>0.69020000000000004</v>
      </c>
      <c r="N34" s="87">
        <v>0.25569999999999998</v>
      </c>
      <c r="O34" s="87">
        <v>0.71350000000000002</v>
      </c>
      <c r="P34" s="88">
        <v>34.838200000000001</v>
      </c>
      <c r="Q34" s="83">
        <f t="shared" si="4"/>
        <v>8320.9611158880289</v>
      </c>
      <c r="R34" s="88">
        <v>38.592399999999998</v>
      </c>
      <c r="S34" s="83">
        <f t="shared" si="5"/>
        <v>9217.6363810069743</v>
      </c>
      <c r="T34" s="88">
        <v>50.140300000000003</v>
      </c>
      <c r="U34" s="90"/>
      <c r="V34" s="90"/>
      <c r="W34" s="52"/>
      <c r="X34" s="52"/>
      <c r="Y34" s="53"/>
      <c r="AA34" s="91">
        <f t="shared" si="2"/>
        <v>100.00010000000002</v>
      </c>
      <c r="AB34" s="77" t="str">
        <f t="shared" si="3"/>
        <v xml:space="preserve"> </v>
      </c>
    </row>
    <row r="35" spans="1:29" s="32" customFormat="1" x14ac:dyDescent="0.2">
      <c r="B35" s="78">
        <v>22</v>
      </c>
      <c r="C35" s="87">
        <v>94.339200000000005</v>
      </c>
      <c r="D35" s="87">
        <v>3.1968999999999999</v>
      </c>
      <c r="E35" s="87">
        <v>1.0643</v>
      </c>
      <c r="F35" s="87">
        <v>0.1608</v>
      </c>
      <c r="G35" s="87">
        <v>0.17879999999999999</v>
      </c>
      <c r="H35" s="87">
        <v>5.1999999999999998E-3</v>
      </c>
      <c r="I35" s="87">
        <v>3.9800000000000002E-2</v>
      </c>
      <c r="J35" s="87">
        <v>3.0200000000000001E-2</v>
      </c>
      <c r="K35" s="87">
        <v>1.9699999999999999E-2</v>
      </c>
      <c r="L35" s="87">
        <v>2.3999999999999998E-3</v>
      </c>
      <c r="M35" s="87">
        <v>0.69740000000000002</v>
      </c>
      <c r="N35" s="87">
        <v>0.2651</v>
      </c>
      <c r="O35" s="87">
        <v>0.71440000000000003</v>
      </c>
      <c r="P35" s="88">
        <v>34.862699999999997</v>
      </c>
      <c r="Q35" s="118">
        <f t="shared" si="4"/>
        <v>8326.8128403554019</v>
      </c>
      <c r="R35" s="88">
        <v>38.618400000000001</v>
      </c>
      <c r="S35" s="118">
        <f t="shared" si="5"/>
        <v>9223.8463743192897</v>
      </c>
      <c r="T35" s="88">
        <v>50.145299999999999</v>
      </c>
      <c r="U35" s="90">
        <v>-15.3</v>
      </c>
      <c r="V35" s="90">
        <v>-5.6</v>
      </c>
      <c r="W35" s="52"/>
      <c r="X35" s="52"/>
      <c r="Y35" s="53"/>
      <c r="AA35" s="91">
        <f t="shared" si="2"/>
        <v>99.999799999999993</v>
      </c>
      <c r="AB35" s="77"/>
    </row>
    <row r="36" spans="1:29" s="32" customFormat="1" x14ac:dyDescent="0.2">
      <c r="B36" s="78">
        <v>23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112">
        <f>P36/0.0041868</f>
        <v>0</v>
      </c>
      <c r="R36" s="88"/>
      <c r="S36" s="112">
        <f>R36/0.0041868</f>
        <v>0</v>
      </c>
      <c r="T36" s="88"/>
      <c r="U36" s="90"/>
      <c r="V36" s="90"/>
      <c r="W36" s="52"/>
      <c r="X36" s="81"/>
      <c r="Y36" s="79"/>
      <c r="AA36" s="91">
        <f t="shared" si="2"/>
        <v>0</v>
      </c>
      <c r="AB36" s="77" t="str">
        <f t="shared" si="3"/>
        <v xml:space="preserve"> </v>
      </c>
    </row>
    <row r="37" spans="1:29" s="32" customFormat="1" x14ac:dyDescent="0.2">
      <c r="B37" s="95">
        <v>24</v>
      </c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112">
        <f>P37/0.0041868</f>
        <v>0</v>
      </c>
      <c r="R37" s="82"/>
      <c r="S37" s="112">
        <f>R37/0.0041868</f>
        <v>0</v>
      </c>
      <c r="T37" s="82"/>
      <c r="U37" s="85"/>
      <c r="V37" s="85"/>
      <c r="W37" s="81"/>
      <c r="X37" s="81"/>
      <c r="Y37" s="81"/>
      <c r="AA37" s="91">
        <f t="shared" si="2"/>
        <v>0</v>
      </c>
      <c r="AB37" s="32" t="str">
        <f t="shared" si="3"/>
        <v xml:space="preserve"> </v>
      </c>
    </row>
    <row r="38" spans="1:29" s="32" customFormat="1" x14ac:dyDescent="0.2">
      <c r="B38" s="78">
        <v>25</v>
      </c>
      <c r="C38" s="87">
        <v>94.405199999999994</v>
      </c>
      <c r="D38" s="87">
        <v>3.1560000000000001</v>
      </c>
      <c r="E38" s="87">
        <v>1.0546</v>
      </c>
      <c r="F38" s="87">
        <v>0.15870000000000001</v>
      </c>
      <c r="G38" s="87">
        <v>0.1759</v>
      </c>
      <c r="H38" s="87">
        <v>6.1000000000000004E-3</v>
      </c>
      <c r="I38" s="87">
        <v>3.7400000000000003E-2</v>
      </c>
      <c r="J38" s="87">
        <v>2.86E-2</v>
      </c>
      <c r="K38" s="87">
        <v>2.3099999999999999E-2</v>
      </c>
      <c r="L38" s="87">
        <v>2.2000000000000001E-3</v>
      </c>
      <c r="M38" s="87">
        <v>0.6895</v>
      </c>
      <c r="N38" s="87">
        <v>0.26279999999999998</v>
      </c>
      <c r="O38" s="87">
        <v>0.71389999999999998</v>
      </c>
      <c r="P38" s="88">
        <v>34.847499999999997</v>
      </c>
      <c r="Q38" s="119">
        <f t="shared" ref="Q38:Q44" si="6">P38/0.0041868</f>
        <v>8323.1823827266635</v>
      </c>
      <c r="R38" s="88">
        <v>38.6023</v>
      </c>
      <c r="S38" s="89">
        <f t="shared" ref="S38:S44" si="7">R38/0.0041868</f>
        <v>9220.0009553835862</v>
      </c>
      <c r="T38" s="88">
        <v>50.141399999999997</v>
      </c>
      <c r="U38" s="90">
        <v>-14.5</v>
      </c>
      <c r="V38" s="90">
        <v>-4.9000000000000004</v>
      </c>
      <c r="W38" s="52" t="s">
        <v>73</v>
      </c>
      <c r="X38" s="52"/>
      <c r="Y38" s="53"/>
      <c r="AA38" s="91">
        <f t="shared" si="2"/>
        <v>100.00009999999999</v>
      </c>
      <c r="AB38" s="77" t="str">
        <f t="shared" si="3"/>
        <v xml:space="preserve"> </v>
      </c>
    </row>
    <row r="39" spans="1:29" s="32" customFormat="1" x14ac:dyDescent="0.2">
      <c r="B39" s="78">
        <v>26</v>
      </c>
      <c r="C39" s="87">
        <v>94.403599999999997</v>
      </c>
      <c r="D39" s="87">
        <v>3.1671</v>
      </c>
      <c r="E39" s="87">
        <v>1.0573999999999999</v>
      </c>
      <c r="F39" s="87">
        <v>0.16020000000000001</v>
      </c>
      <c r="G39" s="87">
        <v>0.17799999999999999</v>
      </c>
      <c r="H39" s="87">
        <v>5.1999999999999998E-3</v>
      </c>
      <c r="I39" s="87">
        <v>3.3300000000000003E-2</v>
      </c>
      <c r="J39" s="87">
        <v>2.5999999999999999E-2</v>
      </c>
      <c r="K39" s="87">
        <v>9.5999999999999992E-3</v>
      </c>
      <c r="L39" s="87">
        <v>2.2000000000000001E-3</v>
      </c>
      <c r="M39" s="87">
        <v>0.69269999999999998</v>
      </c>
      <c r="N39" s="87">
        <v>0.26469999999999999</v>
      </c>
      <c r="O39" s="87">
        <v>0.71350000000000002</v>
      </c>
      <c r="P39" s="88">
        <v>34.827800000000003</v>
      </c>
      <c r="Q39" s="119">
        <f t="shared" si="6"/>
        <v>8318.4771185631034</v>
      </c>
      <c r="R39" s="88">
        <v>38.581099999999999</v>
      </c>
      <c r="S39" s="89">
        <f t="shared" si="7"/>
        <v>9214.9374223750838</v>
      </c>
      <c r="T39" s="88">
        <v>50.127000000000002</v>
      </c>
      <c r="U39" s="90">
        <v>-14.7</v>
      </c>
      <c r="V39" s="90">
        <v>-4.2</v>
      </c>
      <c r="W39" s="52"/>
      <c r="X39" s="81">
        <v>2.0000000000000001E-4</v>
      </c>
      <c r="Y39" s="79">
        <v>1E-4</v>
      </c>
      <c r="AA39" s="91">
        <f t="shared" si="2"/>
        <v>100.00000000000001</v>
      </c>
      <c r="AB39" s="77" t="str">
        <f t="shared" si="3"/>
        <v>ОК</v>
      </c>
    </row>
    <row r="40" spans="1:29" s="32" customFormat="1" x14ac:dyDescent="0.2">
      <c r="B40" s="78">
        <v>27</v>
      </c>
      <c r="C40" s="87">
        <v>94.415899999999993</v>
      </c>
      <c r="D40" s="87">
        <v>3.1583999999999999</v>
      </c>
      <c r="E40" s="87">
        <v>1.0503</v>
      </c>
      <c r="F40" s="87">
        <v>0.157</v>
      </c>
      <c r="G40" s="87">
        <v>0.17419999999999999</v>
      </c>
      <c r="H40" s="87">
        <v>5.4999999999999997E-3</v>
      </c>
      <c r="I40" s="87">
        <v>3.4299999999999997E-2</v>
      </c>
      <c r="J40" s="87">
        <v>2.6700000000000002E-2</v>
      </c>
      <c r="K40" s="87">
        <v>1.06E-2</v>
      </c>
      <c r="L40" s="87">
        <v>2.3E-3</v>
      </c>
      <c r="M40" s="87">
        <v>0.70150000000000001</v>
      </c>
      <c r="N40" s="87">
        <v>0.26340000000000002</v>
      </c>
      <c r="O40" s="87">
        <v>0.71330000000000005</v>
      </c>
      <c r="P40" s="88">
        <v>34.8172</v>
      </c>
      <c r="Q40" s="119">
        <f t="shared" si="6"/>
        <v>8315.9453520588522</v>
      </c>
      <c r="R40" s="88">
        <v>38.569600000000001</v>
      </c>
      <c r="S40" s="89">
        <f t="shared" si="7"/>
        <v>9212.1906945638675</v>
      </c>
      <c r="T40" s="88">
        <v>50.1175</v>
      </c>
      <c r="U40" s="90">
        <v>-13.4</v>
      </c>
      <c r="V40" s="90">
        <v>-2.8</v>
      </c>
      <c r="W40" s="52"/>
      <c r="X40" s="52"/>
      <c r="Y40" s="53"/>
      <c r="AA40" s="91">
        <f t="shared" si="2"/>
        <v>100.00009999999999</v>
      </c>
      <c r="AB40" s="77" t="str">
        <f t="shared" si="3"/>
        <v xml:space="preserve"> </v>
      </c>
    </row>
    <row r="41" spans="1:29" s="32" customFormat="1" x14ac:dyDescent="0.2">
      <c r="B41" s="78">
        <v>28</v>
      </c>
      <c r="C41" s="87">
        <v>94.630099999999999</v>
      </c>
      <c r="D41" s="87">
        <v>3.0363000000000002</v>
      </c>
      <c r="E41" s="87">
        <v>1.0109999999999999</v>
      </c>
      <c r="F41" s="87">
        <v>0.1527</v>
      </c>
      <c r="G41" s="87">
        <v>0.16830000000000001</v>
      </c>
      <c r="H41" s="87">
        <v>5.7999999999999996E-3</v>
      </c>
      <c r="I41" s="87">
        <v>3.2599999999999997E-2</v>
      </c>
      <c r="J41" s="87">
        <v>2.52E-2</v>
      </c>
      <c r="K41" s="87">
        <v>9.7000000000000003E-3</v>
      </c>
      <c r="L41" s="87">
        <v>2.2000000000000001E-3</v>
      </c>
      <c r="M41" s="87">
        <v>0.68189999999999995</v>
      </c>
      <c r="N41" s="87">
        <v>0.24440000000000001</v>
      </c>
      <c r="O41" s="87">
        <v>0.71160000000000001</v>
      </c>
      <c r="P41" s="88">
        <v>34.765500000000003</v>
      </c>
      <c r="Q41" s="119">
        <f t="shared" si="6"/>
        <v>8303.5970192032109</v>
      </c>
      <c r="R41" s="88">
        <v>38.514800000000001</v>
      </c>
      <c r="S41" s="89">
        <f t="shared" si="7"/>
        <v>9199.1019394286814</v>
      </c>
      <c r="T41" s="88">
        <v>50.108600000000003</v>
      </c>
      <c r="U41" s="90">
        <v>-14.5</v>
      </c>
      <c r="V41" s="90">
        <v>-4.4000000000000004</v>
      </c>
      <c r="W41" s="52"/>
      <c r="X41" s="52"/>
      <c r="Y41" s="53"/>
      <c r="AA41" s="91">
        <f t="shared" si="2"/>
        <v>100.00019999999998</v>
      </c>
      <c r="AB41" s="77" t="str">
        <f t="shared" si="3"/>
        <v xml:space="preserve"> </v>
      </c>
    </row>
    <row r="42" spans="1:29" s="32" customFormat="1" ht="12.75" customHeight="1" x14ac:dyDescent="0.2">
      <c r="B42" s="78">
        <v>29</v>
      </c>
      <c r="C42" s="79">
        <v>94.680499999999995</v>
      </c>
      <c r="D42" s="81">
        <v>2.9971999999999999</v>
      </c>
      <c r="E42" s="81">
        <v>1.0017</v>
      </c>
      <c r="F42" s="81">
        <v>0.1522</v>
      </c>
      <c r="G42" s="81">
        <v>0.16969999999999999</v>
      </c>
      <c r="H42" s="81">
        <v>5.1999999999999998E-3</v>
      </c>
      <c r="I42" s="81">
        <v>3.5000000000000003E-2</v>
      </c>
      <c r="J42" s="81">
        <v>2.6700000000000002E-2</v>
      </c>
      <c r="K42" s="81">
        <v>0.01</v>
      </c>
      <c r="L42" s="81">
        <v>2.2000000000000001E-3</v>
      </c>
      <c r="M42" s="81">
        <v>0.68020000000000003</v>
      </c>
      <c r="N42" s="81">
        <v>0.2394</v>
      </c>
      <c r="O42" s="81">
        <v>0.71130000000000004</v>
      </c>
      <c r="P42" s="82">
        <v>34.757300000000001</v>
      </c>
      <c r="Q42" s="96">
        <f t="shared" si="6"/>
        <v>8301.6384828508653</v>
      </c>
      <c r="R42" s="82">
        <v>38.506100000000004</v>
      </c>
      <c r="S42" s="96">
        <f t="shared" si="7"/>
        <v>9197.0239801280222</v>
      </c>
      <c r="T42" s="82">
        <v>50.107799999999997</v>
      </c>
      <c r="U42" s="85">
        <v>-14.2</v>
      </c>
      <c r="V42" s="85">
        <v>-1.3</v>
      </c>
      <c r="W42" s="52"/>
      <c r="X42" s="52"/>
      <c r="Y42" s="53"/>
      <c r="AA42" s="91">
        <f t="shared" si="2"/>
        <v>100.00000000000001</v>
      </c>
      <c r="AB42" s="77" t="str">
        <f t="shared" si="3"/>
        <v>ОК</v>
      </c>
    </row>
    <row r="43" spans="1:29" s="32" customFormat="1" ht="12.75" customHeight="1" x14ac:dyDescent="0.2">
      <c r="B43" s="78">
        <v>30</v>
      </c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113">
        <f t="shared" si="6"/>
        <v>0</v>
      </c>
      <c r="R43" s="82"/>
      <c r="S43" s="113">
        <f t="shared" si="7"/>
        <v>0</v>
      </c>
      <c r="T43" s="84"/>
      <c r="U43" s="85"/>
      <c r="V43" s="85"/>
      <c r="W43" s="52"/>
      <c r="X43" s="81"/>
      <c r="Y43" s="79"/>
      <c r="AA43" s="91">
        <f t="shared" si="2"/>
        <v>0</v>
      </c>
      <c r="AB43" s="77" t="str">
        <f t="shared" si="3"/>
        <v xml:space="preserve"> </v>
      </c>
    </row>
    <row r="44" spans="1:29" s="31" customFormat="1" ht="12.75" customHeight="1" x14ac:dyDescent="0.2">
      <c r="B44" s="78">
        <v>31</v>
      </c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97">
        <f t="shared" si="6"/>
        <v>0</v>
      </c>
      <c r="R44" s="82"/>
      <c r="S44" s="97">
        <f t="shared" si="7"/>
        <v>0</v>
      </c>
      <c r="T44" s="82"/>
      <c r="U44" s="85"/>
      <c r="V44" s="85"/>
      <c r="W44" s="81"/>
      <c r="X44" s="81"/>
      <c r="Y44" s="79"/>
      <c r="AA44" s="76">
        <f t="shared" si="2"/>
        <v>0</v>
      </c>
      <c r="AB44" s="77" t="str">
        <f t="shared" si="3"/>
        <v xml:space="preserve"> </v>
      </c>
    </row>
    <row r="45" spans="1:29" ht="14.25" hidden="1" customHeight="1" x14ac:dyDescent="0.2">
      <c r="B45" s="21">
        <v>31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5"/>
      <c r="V45" s="25"/>
      <c r="W45" s="25"/>
      <c r="X45" s="25"/>
      <c r="Y45" s="26"/>
      <c r="AA45" s="20">
        <f>SUM(D45:N45,P45)</f>
        <v>0</v>
      </c>
      <c r="AB45" s="27"/>
      <c r="AC45" s="16"/>
    </row>
    <row r="46" spans="1:29" x14ac:dyDescent="0.2"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AA46" s="20"/>
      <c r="AB46" s="27"/>
      <c r="AC46" s="16"/>
    </row>
    <row r="47" spans="1:29" x14ac:dyDescent="0.2">
      <c r="A47" s="34" t="s">
        <v>46</v>
      </c>
      <c r="E47" s="35" t="s">
        <v>47</v>
      </c>
      <c r="F47" s="35"/>
      <c r="G47" s="35"/>
      <c r="H47" s="35"/>
      <c r="I47" s="35"/>
      <c r="J47" s="35"/>
      <c r="K47" s="35"/>
      <c r="L47" s="35"/>
      <c r="M47" s="35"/>
      <c r="N47" s="35" t="s">
        <v>48</v>
      </c>
      <c r="O47" s="36"/>
      <c r="P47" s="36"/>
      <c r="Q47" s="36"/>
      <c r="R47" s="36"/>
      <c r="S47" s="36"/>
      <c r="T47" s="36"/>
      <c r="U47" s="36"/>
      <c r="V47" s="35"/>
      <c r="W47" s="35"/>
      <c r="X47" s="35"/>
      <c r="AC47" s="16"/>
    </row>
    <row r="48" spans="1:29" s="31" customFormat="1" x14ac:dyDescent="0.2">
      <c r="A48" s="33"/>
      <c r="E48" s="31" t="s">
        <v>49</v>
      </c>
      <c r="N48" s="31" t="s">
        <v>50</v>
      </c>
      <c r="O48" s="32"/>
      <c r="P48" s="32"/>
      <c r="Q48" s="32"/>
      <c r="R48" s="32"/>
      <c r="S48" s="32" t="s">
        <v>0</v>
      </c>
      <c r="T48" s="32"/>
      <c r="U48" s="32"/>
      <c r="V48" s="31" t="s">
        <v>15</v>
      </c>
    </row>
    <row r="49" spans="1:29" ht="15" x14ac:dyDescent="0.25">
      <c r="A49" s="34" t="s">
        <v>51</v>
      </c>
      <c r="E49" s="35" t="s">
        <v>68</v>
      </c>
      <c r="F49" s="35"/>
      <c r="G49" s="35"/>
      <c r="H49" s="35"/>
      <c r="I49" s="35"/>
      <c r="J49" s="35"/>
      <c r="K49" s="35"/>
      <c r="L49" s="35"/>
      <c r="M49" s="35"/>
      <c r="N49" s="35" t="s">
        <v>69</v>
      </c>
      <c r="O49" s="36"/>
      <c r="P49" s="36"/>
      <c r="Q49" s="12"/>
      <c r="R49" s="12"/>
      <c r="S49" s="12"/>
      <c r="T49" s="12"/>
      <c r="U49" s="12"/>
      <c r="V49" s="3"/>
      <c r="W49" s="3"/>
      <c r="X49" s="35"/>
      <c r="AC49" s="16"/>
    </row>
    <row r="50" spans="1:29" s="31" customFormat="1" x14ac:dyDescent="0.2">
      <c r="A50" s="33"/>
      <c r="E50" s="31" t="s">
        <v>52</v>
      </c>
      <c r="N50" s="31" t="s">
        <v>50</v>
      </c>
      <c r="O50" s="32"/>
      <c r="P50" s="32"/>
      <c r="Q50" s="32"/>
      <c r="R50" s="32"/>
      <c r="S50" s="32" t="s">
        <v>0</v>
      </c>
      <c r="T50" s="32"/>
      <c r="U50" s="32"/>
      <c r="V50" s="31" t="s">
        <v>15</v>
      </c>
    </row>
    <row r="51" spans="1:29" x14ac:dyDescent="0.2">
      <c r="O51" s="28"/>
      <c r="P51" s="28"/>
      <c r="Q51" s="28"/>
      <c r="T51" s="28"/>
      <c r="U51" s="28"/>
      <c r="W51" s="28"/>
    </row>
    <row r="55" spans="1:29" x14ac:dyDescent="0.2">
      <c r="C55" s="29"/>
      <c r="D55" s="30" t="s">
        <v>38</v>
      </c>
      <c r="E55" s="30"/>
      <c r="F55" s="30"/>
      <c r="G55" s="30"/>
      <c r="H55" s="30"/>
      <c r="I55" s="30"/>
      <c r="J55" s="30"/>
    </row>
  </sheetData>
  <mergeCells count="33">
    <mergeCell ref="L10:L12"/>
    <mergeCell ref="E10:E12"/>
    <mergeCell ref="B9:B12"/>
    <mergeCell ref="C9:N9"/>
    <mergeCell ref="C46:Y46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D10:D12"/>
    <mergeCell ref="D7:I7"/>
    <mergeCell ref="G10:G12"/>
    <mergeCell ref="J7:N7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O9:T9"/>
  </mergeCells>
  <phoneticPr fontId="2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Normal="100" zoomScaleSheetLayoutView="100" workbookViewId="0">
      <selection activeCell="A56" sqref="A56:XFD90"/>
    </sheetView>
  </sheetViews>
  <sheetFormatPr defaultRowHeight="12.75" x14ac:dyDescent="0.2"/>
  <cols>
    <col min="1" max="1" width="2.85546875" style="16" customWidth="1"/>
    <col min="2" max="2" width="12.42578125" style="16" customWidth="1"/>
    <col min="3" max="8" width="14.140625" style="16" customWidth="1"/>
    <col min="9" max="9" width="17.85546875" style="16" customWidth="1"/>
    <col min="10" max="10" width="10" style="16" customWidth="1"/>
    <col min="11" max="11" width="9.140625" style="19"/>
    <col min="12" max="16384" width="9.140625" style="16"/>
  </cols>
  <sheetData>
    <row r="1" spans="2:12" x14ac:dyDescent="0.2">
      <c r="B1" s="31" t="s">
        <v>26</v>
      </c>
      <c r="C1" s="31"/>
      <c r="D1" s="31"/>
      <c r="E1" s="31"/>
      <c r="F1" s="30"/>
      <c r="G1" s="30"/>
      <c r="H1" s="30"/>
      <c r="I1" s="30"/>
    </row>
    <row r="2" spans="2:12" x14ac:dyDescent="0.2">
      <c r="B2" s="31" t="s">
        <v>27</v>
      </c>
      <c r="C2" s="31"/>
      <c r="D2" s="31"/>
      <c r="E2" s="31"/>
      <c r="F2" s="30"/>
      <c r="G2" s="30"/>
      <c r="H2" s="30"/>
      <c r="I2" s="30"/>
    </row>
    <row r="3" spans="2:12" x14ac:dyDescent="0.2">
      <c r="B3" s="39" t="s">
        <v>53</v>
      </c>
      <c r="C3" s="39"/>
      <c r="D3" s="39"/>
      <c r="E3" s="31"/>
      <c r="F3" s="30"/>
      <c r="G3" s="30"/>
      <c r="H3" s="30"/>
      <c r="I3" s="30"/>
    </row>
    <row r="4" spans="2:12" x14ac:dyDescent="0.2">
      <c r="B4" s="30"/>
      <c r="C4" s="30"/>
      <c r="D4" s="30"/>
      <c r="E4" s="30"/>
      <c r="F4" s="30"/>
      <c r="G4" s="30"/>
      <c r="H4" s="30"/>
      <c r="I4" s="30"/>
    </row>
    <row r="5" spans="2:12" ht="15.75" x14ac:dyDescent="0.25">
      <c r="B5" s="30"/>
      <c r="C5" s="150" t="s">
        <v>31</v>
      </c>
      <c r="D5" s="150"/>
      <c r="E5" s="150"/>
      <c r="F5" s="150"/>
      <c r="G5" s="150"/>
      <c r="H5" s="150"/>
      <c r="I5" s="150"/>
      <c r="J5" s="40"/>
    </row>
    <row r="6" spans="2:12" ht="27.75" customHeight="1" x14ac:dyDescent="0.2">
      <c r="B6" s="151" t="s">
        <v>66</v>
      </c>
      <c r="C6" s="151"/>
      <c r="D6" s="151"/>
      <c r="E6" s="151"/>
      <c r="F6" s="151"/>
      <c r="G6" s="151"/>
      <c r="H6" s="151"/>
      <c r="I6" s="151"/>
      <c r="J6" s="41"/>
    </row>
    <row r="7" spans="2:12" ht="18" customHeight="1" x14ac:dyDescent="0.2">
      <c r="B7" s="152" t="s">
        <v>70</v>
      </c>
      <c r="C7" s="153"/>
      <c r="D7" s="153"/>
      <c r="E7" s="153"/>
      <c r="F7" s="153"/>
      <c r="G7" s="153"/>
      <c r="H7" s="153"/>
      <c r="I7" s="153"/>
      <c r="J7" s="42"/>
    </row>
    <row r="8" spans="2:12" ht="24" customHeight="1" x14ac:dyDescent="0.2">
      <c r="B8" s="43"/>
      <c r="C8" s="36"/>
      <c r="D8" s="36"/>
      <c r="E8" s="36"/>
      <c r="F8" s="36"/>
      <c r="G8" s="36"/>
      <c r="H8" s="42"/>
      <c r="I8" s="42"/>
      <c r="J8" s="42"/>
    </row>
    <row r="9" spans="2:12" ht="30" customHeight="1" x14ac:dyDescent="0.2">
      <c r="B9" s="154" t="s">
        <v>25</v>
      </c>
      <c r="C9" s="146" t="s">
        <v>35</v>
      </c>
      <c r="D9" s="147"/>
      <c r="E9" s="147"/>
      <c r="F9" s="147"/>
      <c r="G9" s="147"/>
      <c r="H9" s="148" t="s">
        <v>36</v>
      </c>
      <c r="I9" s="149" t="s">
        <v>65</v>
      </c>
      <c r="J9" s="44"/>
      <c r="K9" s="16"/>
    </row>
    <row r="10" spans="2:12" ht="94.5" customHeight="1" x14ac:dyDescent="0.2">
      <c r="B10" s="155"/>
      <c r="C10" s="154" t="s">
        <v>55</v>
      </c>
      <c r="D10" s="143" t="s">
        <v>56</v>
      </c>
      <c r="E10" s="143" t="s">
        <v>57</v>
      </c>
      <c r="F10" s="143" t="s">
        <v>58</v>
      </c>
      <c r="G10" s="144" t="s">
        <v>63</v>
      </c>
      <c r="H10" s="148"/>
      <c r="I10" s="149"/>
      <c r="J10" s="44"/>
      <c r="K10" s="16"/>
    </row>
    <row r="11" spans="2:12" ht="1.5" customHeight="1" x14ac:dyDescent="0.2">
      <c r="B11" s="155"/>
      <c r="C11" s="155"/>
      <c r="D11" s="143"/>
      <c r="E11" s="143"/>
      <c r="F11" s="143"/>
      <c r="G11" s="144"/>
      <c r="H11" s="148"/>
      <c r="I11" s="149"/>
      <c r="J11" s="44"/>
      <c r="K11" s="16"/>
    </row>
    <row r="12" spans="2:12" ht="3" hidden="1" customHeight="1" x14ac:dyDescent="0.2">
      <c r="B12" s="156"/>
      <c r="C12" s="156"/>
      <c r="D12" s="143"/>
      <c r="E12" s="143"/>
      <c r="F12" s="143"/>
      <c r="G12" s="144"/>
      <c r="H12" s="148"/>
      <c r="I12" s="149"/>
      <c r="J12" s="44"/>
      <c r="K12" s="16"/>
    </row>
    <row r="13" spans="2:12" ht="15.75" customHeight="1" x14ac:dyDescent="0.2">
      <c r="B13" s="45">
        <v>1</v>
      </c>
      <c r="C13" s="120">
        <v>350.87</v>
      </c>
      <c r="D13" s="120">
        <v>141.30000000000001</v>
      </c>
      <c r="E13" s="120">
        <v>263.69</v>
      </c>
      <c r="F13" s="120">
        <v>257.99</v>
      </c>
      <c r="G13" s="120">
        <v>10614798.5</v>
      </c>
      <c r="H13" s="69">
        <f t="shared" ref="H13:H43" si="0">SUM(C13:G13)</f>
        <v>10615812.35</v>
      </c>
      <c r="I13" s="70">
        <v>34.25</v>
      </c>
      <c r="J13" s="46"/>
      <c r="K13" s="145" t="s">
        <v>54</v>
      </c>
      <c r="L13" s="145"/>
    </row>
    <row r="14" spans="2:12" x14ac:dyDescent="0.2">
      <c r="B14" s="45">
        <v>2</v>
      </c>
      <c r="C14" s="120">
        <v>378.8</v>
      </c>
      <c r="D14" s="120">
        <v>153.86000000000001</v>
      </c>
      <c r="E14" s="120">
        <v>250.83</v>
      </c>
      <c r="F14" s="120">
        <v>271.19</v>
      </c>
      <c r="G14" s="120">
        <v>11952140</v>
      </c>
      <c r="H14" s="69">
        <f t="shared" si="0"/>
        <v>11953194.68</v>
      </c>
      <c r="I14" s="70">
        <f>IF(Паспорт!P14&gt;0,Паспорт!P14,I13)</f>
        <v>34.4679</v>
      </c>
      <c r="J14" s="46"/>
      <c r="K14" s="145"/>
      <c r="L14" s="145"/>
    </row>
    <row r="15" spans="2:12" x14ac:dyDescent="0.2">
      <c r="B15" s="45">
        <v>3</v>
      </c>
      <c r="C15" s="120">
        <v>316.60000000000002</v>
      </c>
      <c r="D15" s="120">
        <v>158.49</v>
      </c>
      <c r="E15" s="120">
        <v>246.23</v>
      </c>
      <c r="F15" s="120">
        <v>249.98</v>
      </c>
      <c r="G15" s="120">
        <v>12755469</v>
      </c>
      <c r="H15" s="69">
        <f t="shared" si="0"/>
        <v>12756440.300000001</v>
      </c>
      <c r="I15" s="70">
        <f>IF(Паспорт!P15&gt;0,Паспорт!P15,I14)</f>
        <v>34.4679</v>
      </c>
      <c r="J15" s="46"/>
      <c r="K15" s="145"/>
      <c r="L15" s="145"/>
    </row>
    <row r="16" spans="2:12" x14ac:dyDescent="0.2">
      <c r="B16" s="45">
        <v>4</v>
      </c>
      <c r="C16" s="120">
        <v>357.46</v>
      </c>
      <c r="D16" s="120">
        <v>148.69</v>
      </c>
      <c r="E16" s="120">
        <v>223.95</v>
      </c>
      <c r="F16" s="120">
        <v>253.54</v>
      </c>
      <c r="G16" s="120">
        <v>12370676</v>
      </c>
      <c r="H16" s="69">
        <f t="shared" si="0"/>
        <v>12371659.640000001</v>
      </c>
      <c r="I16" s="70">
        <f>IF(Паспорт!P16&gt;0,Паспорт!P16,I15)</f>
        <v>34.356400000000001</v>
      </c>
      <c r="J16" s="46"/>
      <c r="K16" s="145"/>
      <c r="L16" s="145"/>
    </row>
    <row r="17" spans="2:12" x14ac:dyDescent="0.2">
      <c r="B17" s="45">
        <v>5</v>
      </c>
      <c r="C17" s="120">
        <v>367.31</v>
      </c>
      <c r="D17" s="120">
        <v>165.56</v>
      </c>
      <c r="E17" s="120">
        <v>237.16</v>
      </c>
      <c r="F17" s="120">
        <v>253.63</v>
      </c>
      <c r="G17" s="120">
        <v>12136114.5</v>
      </c>
      <c r="H17" s="69">
        <f t="shared" si="0"/>
        <v>12137138.16</v>
      </c>
      <c r="I17" s="70">
        <f>IF(Паспорт!P17&gt;0,Паспорт!P17,I16)</f>
        <v>34.454799999999999</v>
      </c>
      <c r="J17" s="46"/>
      <c r="K17" s="145"/>
      <c r="L17" s="145"/>
    </row>
    <row r="18" spans="2:12" ht="15.75" customHeight="1" x14ac:dyDescent="0.2">
      <c r="B18" s="45">
        <v>6</v>
      </c>
      <c r="C18" s="120">
        <v>369.57</v>
      </c>
      <c r="D18" s="120">
        <v>155.03</v>
      </c>
      <c r="E18" s="120">
        <v>240.8</v>
      </c>
      <c r="F18" s="120">
        <v>257.27</v>
      </c>
      <c r="G18" s="120">
        <v>13204315.5</v>
      </c>
      <c r="H18" s="69">
        <f t="shared" si="0"/>
        <v>13205338.17</v>
      </c>
      <c r="I18" s="70">
        <f>IF(Паспорт!P18&gt;0,Паспорт!P18,I17)</f>
        <v>34.344099999999997</v>
      </c>
      <c r="J18" s="46"/>
      <c r="K18" s="145"/>
      <c r="L18" s="145"/>
    </row>
    <row r="19" spans="2:12" x14ac:dyDescent="0.2">
      <c r="B19" s="45">
        <v>7</v>
      </c>
      <c r="C19" s="120">
        <v>347.96</v>
      </c>
      <c r="D19" s="120">
        <v>164.47</v>
      </c>
      <c r="E19" s="120">
        <v>225.11</v>
      </c>
      <c r="F19" s="120">
        <v>247.62</v>
      </c>
      <c r="G19" s="120">
        <v>11206689.5</v>
      </c>
      <c r="H19" s="69">
        <f t="shared" si="0"/>
        <v>11207674.66</v>
      </c>
      <c r="I19" s="70">
        <f>IF(Паспорт!P19&gt;0,Паспорт!P19,I18)</f>
        <v>34.440199999999997</v>
      </c>
      <c r="J19" s="46"/>
      <c r="K19" s="145"/>
      <c r="L19" s="145"/>
    </row>
    <row r="20" spans="2:12" x14ac:dyDescent="0.2">
      <c r="B20" s="45">
        <v>8</v>
      </c>
      <c r="C20" s="120">
        <v>388.88</v>
      </c>
      <c r="D20" s="120">
        <v>158.81</v>
      </c>
      <c r="E20" s="120">
        <v>244.07</v>
      </c>
      <c r="F20" s="121">
        <v>270.08</v>
      </c>
      <c r="G20" s="120">
        <v>10914872</v>
      </c>
      <c r="H20" s="69">
        <f t="shared" si="0"/>
        <v>10915933.84</v>
      </c>
      <c r="I20" s="70">
        <f>IF(Паспорт!P20&gt;0,Паспорт!P20,I19)</f>
        <v>34.371600000000001</v>
      </c>
      <c r="J20" s="46"/>
      <c r="K20" s="145"/>
      <c r="L20" s="145"/>
    </row>
    <row r="21" spans="2:12" ht="15" customHeight="1" x14ac:dyDescent="0.2">
      <c r="B21" s="45">
        <v>9</v>
      </c>
      <c r="C21" s="120">
        <v>382.32</v>
      </c>
      <c r="D21" s="120">
        <v>171.24</v>
      </c>
      <c r="E21" s="120">
        <v>260.06</v>
      </c>
      <c r="F21" s="120">
        <v>296.57</v>
      </c>
      <c r="G21" s="120">
        <v>9983894</v>
      </c>
      <c r="H21" s="69">
        <f t="shared" si="0"/>
        <v>9985004.1899999995</v>
      </c>
      <c r="I21" s="70">
        <f>IF(Паспорт!P21&gt;0,Паспорт!P21,I20)</f>
        <v>34.371600000000001</v>
      </c>
      <c r="J21" s="46"/>
      <c r="K21" s="37"/>
    </row>
    <row r="22" spans="2:12" x14ac:dyDescent="0.2">
      <c r="B22" s="45">
        <v>10</v>
      </c>
      <c r="C22" s="120">
        <v>347.55</v>
      </c>
      <c r="D22" s="120">
        <v>156.21</v>
      </c>
      <c r="E22" s="120">
        <v>250.74</v>
      </c>
      <c r="F22" s="120">
        <v>267.08999999999997</v>
      </c>
      <c r="G22" s="120">
        <v>9543903</v>
      </c>
      <c r="H22" s="69">
        <f t="shared" si="0"/>
        <v>9544924.5899999999</v>
      </c>
      <c r="I22" s="70">
        <f>IF(Паспорт!P22&gt;0,Паспорт!P22,I21)</f>
        <v>34.371600000000001</v>
      </c>
      <c r="J22" s="46"/>
      <c r="K22" s="37"/>
    </row>
    <row r="23" spans="2:12" x14ac:dyDescent="0.2">
      <c r="B23" s="45">
        <v>11</v>
      </c>
      <c r="C23" s="120">
        <v>377.61</v>
      </c>
      <c r="D23" s="120">
        <v>163.22999999999999</v>
      </c>
      <c r="E23" s="120">
        <v>244.09</v>
      </c>
      <c r="F23" s="120">
        <v>266.08999999999997</v>
      </c>
      <c r="G23" s="120">
        <v>10384433.5</v>
      </c>
      <c r="H23" s="69">
        <f t="shared" si="0"/>
        <v>10385484.52</v>
      </c>
      <c r="I23" s="70">
        <f>IF(Паспорт!P23&gt;0,Паспорт!P23,I22)</f>
        <v>34.463999999999999</v>
      </c>
      <c r="J23" s="46"/>
      <c r="K23" s="37"/>
    </row>
    <row r="24" spans="2:12" x14ac:dyDescent="0.2">
      <c r="B24" s="45">
        <v>12</v>
      </c>
      <c r="C24" s="120">
        <v>295.38</v>
      </c>
      <c r="D24" s="120">
        <v>158.26</v>
      </c>
      <c r="E24" s="120">
        <v>213.46</v>
      </c>
      <c r="F24" s="120">
        <v>230.27</v>
      </c>
      <c r="G24" s="120">
        <v>10560252</v>
      </c>
      <c r="H24" s="69">
        <f t="shared" si="0"/>
        <v>10561149.369999999</v>
      </c>
      <c r="I24" s="70">
        <f>IF(Паспорт!P24&gt;0,Паспорт!P24,I23)</f>
        <v>34.436700000000002</v>
      </c>
      <c r="J24" s="46"/>
      <c r="K24" s="37"/>
    </row>
    <row r="25" spans="2:12" x14ac:dyDescent="0.2">
      <c r="B25" s="45">
        <v>13</v>
      </c>
      <c r="C25" s="120">
        <v>321.66000000000003</v>
      </c>
      <c r="D25" s="120">
        <v>158.47999999999999</v>
      </c>
      <c r="E25" s="120">
        <v>210.35</v>
      </c>
      <c r="F25" s="120">
        <v>229.92</v>
      </c>
      <c r="G25" s="120">
        <v>11017390</v>
      </c>
      <c r="H25" s="69">
        <f t="shared" si="0"/>
        <v>11018310.41</v>
      </c>
      <c r="I25" s="70">
        <f>IF(Паспорт!P25&gt;0,Паспорт!P25,I24)</f>
        <v>34.2898</v>
      </c>
      <c r="J25" s="46"/>
      <c r="K25" s="37"/>
    </row>
    <row r="26" spans="2:12" x14ac:dyDescent="0.2">
      <c r="B26" s="45">
        <v>14</v>
      </c>
      <c r="C26" s="120">
        <v>282.3</v>
      </c>
      <c r="D26" s="120">
        <v>151.56</v>
      </c>
      <c r="E26" s="120">
        <v>206.12</v>
      </c>
      <c r="F26" s="120">
        <v>232.67</v>
      </c>
      <c r="G26" s="120">
        <v>10788218</v>
      </c>
      <c r="H26" s="69">
        <f t="shared" si="0"/>
        <v>10789090.65</v>
      </c>
      <c r="I26" s="70">
        <f>IF(Паспорт!P26&gt;0,Паспорт!P26,I25)</f>
        <v>34.304000000000002</v>
      </c>
      <c r="J26" s="46"/>
      <c r="K26" s="37"/>
    </row>
    <row r="27" spans="2:12" x14ac:dyDescent="0.2">
      <c r="B27" s="45">
        <v>15</v>
      </c>
      <c r="C27" s="120">
        <v>404.39</v>
      </c>
      <c r="D27" s="120">
        <v>145.52000000000001</v>
      </c>
      <c r="E27" s="120">
        <v>205.01</v>
      </c>
      <c r="F27" s="120">
        <v>219.84</v>
      </c>
      <c r="G27" s="120">
        <v>10417819</v>
      </c>
      <c r="H27" s="69">
        <f t="shared" si="0"/>
        <v>10418793.76</v>
      </c>
      <c r="I27" s="70">
        <f>IF(Паспорт!P27&gt;0,Паспорт!P27,I26)</f>
        <v>34.3429</v>
      </c>
      <c r="J27" s="46"/>
      <c r="K27" s="37"/>
    </row>
    <row r="28" spans="2:12" x14ac:dyDescent="0.2">
      <c r="B28" s="47">
        <v>16</v>
      </c>
      <c r="C28" s="120">
        <v>301.44</v>
      </c>
      <c r="D28" s="120">
        <v>144.05000000000001</v>
      </c>
      <c r="E28" s="120">
        <v>201.51</v>
      </c>
      <c r="F28" s="120">
        <v>235.38</v>
      </c>
      <c r="G28" s="120">
        <v>9465602.5</v>
      </c>
      <c r="H28" s="69">
        <f t="shared" si="0"/>
        <v>9466484.8800000008</v>
      </c>
      <c r="I28" s="70">
        <f>IF(Паспорт!P28&gt;0,Паспорт!P28,I27)</f>
        <v>34.3429</v>
      </c>
      <c r="J28" s="46"/>
      <c r="K28" s="37"/>
    </row>
    <row r="29" spans="2:12" x14ac:dyDescent="0.2">
      <c r="B29" s="47">
        <v>17</v>
      </c>
      <c r="C29" s="120">
        <v>284.70999999999998</v>
      </c>
      <c r="D29" s="120">
        <v>148.09</v>
      </c>
      <c r="E29" s="120">
        <v>192.4</v>
      </c>
      <c r="F29" s="120">
        <v>205.34</v>
      </c>
      <c r="G29" s="120">
        <v>9554983.5</v>
      </c>
      <c r="H29" s="69">
        <f t="shared" si="0"/>
        <v>9555814.0399999991</v>
      </c>
      <c r="I29" s="70">
        <f>IF(Паспорт!P29&gt;0,Паспорт!P29,I28)</f>
        <v>34.3429</v>
      </c>
      <c r="J29" s="46"/>
      <c r="K29" s="37"/>
    </row>
    <row r="30" spans="2:12" x14ac:dyDescent="0.2">
      <c r="B30" s="47">
        <v>18</v>
      </c>
      <c r="C30" s="120">
        <v>297.56</v>
      </c>
      <c r="D30" s="120">
        <v>142.02000000000001</v>
      </c>
      <c r="E30" s="120">
        <v>161.08000000000001</v>
      </c>
      <c r="F30" s="120">
        <v>202.57</v>
      </c>
      <c r="G30" s="120">
        <v>9807647</v>
      </c>
      <c r="H30" s="69">
        <f t="shared" si="0"/>
        <v>9808450.2300000004</v>
      </c>
      <c r="I30" s="70">
        <f>IF(Паспорт!P30&gt;0,Паспорт!P30,I29)</f>
        <v>34.034300000000002</v>
      </c>
      <c r="J30" s="46"/>
      <c r="K30" s="37"/>
    </row>
    <row r="31" spans="2:12" x14ac:dyDescent="0.2">
      <c r="B31" s="47">
        <v>19</v>
      </c>
      <c r="C31" s="120">
        <v>319.82</v>
      </c>
      <c r="D31" s="120">
        <v>140.44</v>
      </c>
      <c r="E31" s="120">
        <v>191.53</v>
      </c>
      <c r="F31" s="120">
        <v>241.06</v>
      </c>
      <c r="G31" s="120">
        <v>12201940</v>
      </c>
      <c r="H31" s="69">
        <f t="shared" si="0"/>
        <v>12202832.85</v>
      </c>
      <c r="I31" s="70">
        <f>IF(Паспорт!P31&gt;0,Паспорт!P31,I30)</f>
        <v>34.334699999999998</v>
      </c>
      <c r="J31" s="46"/>
      <c r="K31" s="37"/>
    </row>
    <row r="32" spans="2:12" x14ac:dyDescent="0.2">
      <c r="B32" s="47">
        <v>20</v>
      </c>
      <c r="C32" s="120">
        <v>343.81</v>
      </c>
      <c r="D32" s="120">
        <v>145.07</v>
      </c>
      <c r="E32" s="120">
        <v>226.98</v>
      </c>
      <c r="F32" s="121">
        <v>233.95</v>
      </c>
      <c r="G32" s="120">
        <v>13204662</v>
      </c>
      <c r="H32" s="69">
        <f t="shared" si="0"/>
        <v>13205611.810000001</v>
      </c>
      <c r="I32" s="70">
        <f>IF(Паспорт!P32&gt;0,Паспорт!P32,I31)</f>
        <v>34.331899999999997</v>
      </c>
      <c r="J32" s="46"/>
      <c r="K32" s="37"/>
    </row>
    <row r="33" spans="2:12" x14ac:dyDescent="0.2">
      <c r="B33" s="47">
        <v>21</v>
      </c>
      <c r="C33" s="120">
        <v>333.82</v>
      </c>
      <c r="D33" s="120">
        <v>154.97999999999999</v>
      </c>
      <c r="E33" s="120">
        <v>184.86</v>
      </c>
      <c r="F33" s="120">
        <v>239.41</v>
      </c>
      <c r="G33" s="120">
        <v>13720622.5</v>
      </c>
      <c r="H33" s="69">
        <f t="shared" si="0"/>
        <v>13721535.57</v>
      </c>
      <c r="I33" s="70">
        <f>IF(Паспорт!P33&gt;0,Паспорт!P33,I32)</f>
        <v>34.689599999999999</v>
      </c>
      <c r="J33" s="46"/>
      <c r="K33" s="37"/>
    </row>
    <row r="34" spans="2:12" x14ac:dyDescent="0.2">
      <c r="B34" s="47">
        <v>22</v>
      </c>
      <c r="C34" s="120">
        <v>361.71</v>
      </c>
      <c r="D34" s="120">
        <v>153.16999999999999</v>
      </c>
      <c r="E34" s="120">
        <v>106.5</v>
      </c>
      <c r="F34" s="120">
        <v>256.68</v>
      </c>
      <c r="G34" s="120">
        <v>14004084.5</v>
      </c>
      <c r="H34" s="69">
        <f t="shared" si="0"/>
        <v>14004962.560000001</v>
      </c>
      <c r="I34" s="70">
        <f>IF(Паспорт!P34&gt;0,Паспорт!P34,I33)</f>
        <v>34.838200000000001</v>
      </c>
      <c r="J34" s="46"/>
      <c r="K34" s="37"/>
    </row>
    <row r="35" spans="2:12" x14ac:dyDescent="0.2">
      <c r="B35" s="47">
        <v>23</v>
      </c>
      <c r="C35" s="120">
        <v>401.65</v>
      </c>
      <c r="D35" s="120">
        <v>156.69</v>
      </c>
      <c r="E35" s="120">
        <v>126.83</v>
      </c>
      <c r="F35" s="120">
        <v>266.61</v>
      </c>
      <c r="G35" s="120">
        <v>13181349</v>
      </c>
      <c r="H35" s="69">
        <f t="shared" si="0"/>
        <v>13182300.779999999</v>
      </c>
      <c r="I35" s="70">
        <f>IF(Паспорт!P36&gt;0,Паспорт!P36,I34)</f>
        <v>34.838200000000001</v>
      </c>
      <c r="J35" s="46"/>
      <c r="K35" s="37"/>
    </row>
    <row r="36" spans="2:12" x14ac:dyDescent="0.2">
      <c r="B36" s="47">
        <v>24</v>
      </c>
      <c r="C36" s="120">
        <v>376.09</v>
      </c>
      <c r="D36" s="120">
        <v>156.75</v>
      </c>
      <c r="E36" s="120">
        <v>244.56</v>
      </c>
      <c r="F36" s="120">
        <v>259.29000000000002</v>
      </c>
      <c r="G36" s="120">
        <v>13245355.5</v>
      </c>
      <c r="H36" s="69">
        <f t="shared" si="0"/>
        <v>13246392.189999999</v>
      </c>
      <c r="I36" s="70">
        <f>IF(Паспорт!P37&gt;0,Паспорт!P37,I35)</f>
        <v>34.838200000000001</v>
      </c>
      <c r="J36" s="46"/>
      <c r="K36" s="37"/>
    </row>
    <row r="37" spans="2:12" x14ac:dyDescent="0.2">
      <c r="B37" s="47">
        <v>25</v>
      </c>
      <c r="C37" s="120">
        <v>337.05</v>
      </c>
      <c r="D37" s="120">
        <v>143.66999999999999</v>
      </c>
      <c r="E37" s="120">
        <v>207.27</v>
      </c>
      <c r="F37" s="120">
        <v>248.35</v>
      </c>
      <c r="G37" s="120">
        <v>12725015.5</v>
      </c>
      <c r="H37" s="69">
        <f t="shared" si="0"/>
        <v>12725951.84</v>
      </c>
      <c r="I37" s="70">
        <f>IF(Паспорт!P38&gt;0,Паспорт!P38,I36)</f>
        <v>34.847499999999997</v>
      </c>
      <c r="J37" s="46"/>
      <c r="K37" s="37"/>
    </row>
    <row r="38" spans="2:12" x14ac:dyDescent="0.2">
      <c r="B38" s="47">
        <v>26</v>
      </c>
      <c r="C38" s="120">
        <v>310.87</v>
      </c>
      <c r="D38" s="120">
        <v>150.26</v>
      </c>
      <c r="E38" s="120">
        <v>147.41999999999999</v>
      </c>
      <c r="F38" s="120">
        <v>223.69</v>
      </c>
      <c r="G38" s="120">
        <v>11909388</v>
      </c>
      <c r="H38" s="69">
        <f t="shared" si="0"/>
        <v>11910220.24</v>
      </c>
      <c r="I38" s="70">
        <f>IF(Паспорт!P39&gt;0,Паспорт!P39,I37)</f>
        <v>34.827800000000003</v>
      </c>
      <c r="J38" s="46"/>
      <c r="K38" s="37"/>
    </row>
    <row r="39" spans="2:12" x14ac:dyDescent="0.2">
      <c r="B39" s="47">
        <v>27</v>
      </c>
      <c r="C39" s="120">
        <v>325.45</v>
      </c>
      <c r="D39" s="120">
        <v>142.22999999999999</v>
      </c>
      <c r="E39" s="120">
        <v>112.74</v>
      </c>
      <c r="F39" s="120">
        <v>232.09</v>
      </c>
      <c r="G39" s="120">
        <v>14229535</v>
      </c>
      <c r="H39" s="69">
        <f t="shared" si="0"/>
        <v>14230347.51</v>
      </c>
      <c r="I39" s="70">
        <f>IF(Паспорт!P40&gt;0,Паспорт!P40,I38)</f>
        <v>34.8172</v>
      </c>
      <c r="J39" s="46"/>
      <c r="K39" s="37"/>
    </row>
    <row r="40" spans="2:12" x14ac:dyDescent="0.2">
      <c r="B40" s="47">
        <v>28</v>
      </c>
      <c r="C40" s="120">
        <v>301.24</v>
      </c>
      <c r="D40" s="120">
        <v>143.16999999999999</v>
      </c>
      <c r="E40" s="120">
        <v>130.25</v>
      </c>
      <c r="F40" s="120">
        <v>220.4</v>
      </c>
      <c r="G40" s="120">
        <v>14986520</v>
      </c>
      <c r="H40" s="69">
        <f t="shared" si="0"/>
        <v>14987315.060000001</v>
      </c>
      <c r="I40" s="70">
        <f>IF(Паспорт!P41&gt;0,Паспорт!P41,I39)</f>
        <v>34.765500000000003</v>
      </c>
      <c r="J40" s="46"/>
      <c r="K40" s="37"/>
    </row>
    <row r="41" spans="2:12" ht="12.75" customHeight="1" x14ac:dyDescent="0.2">
      <c r="B41" s="47">
        <v>29</v>
      </c>
      <c r="C41" s="120">
        <v>329.19</v>
      </c>
      <c r="D41" s="120">
        <v>143.22</v>
      </c>
      <c r="E41" s="120">
        <v>221.52</v>
      </c>
      <c r="F41" s="120">
        <v>227.61</v>
      </c>
      <c r="G41" s="120">
        <v>12789226.5</v>
      </c>
      <c r="H41" s="69">
        <f t="shared" si="0"/>
        <v>12790148.039999999</v>
      </c>
      <c r="I41" s="70">
        <f>IF(Паспорт!P42&gt;0,Паспорт!P42,I40)</f>
        <v>34.757300000000001</v>
      </c>
      <c r="J41" s="46"/>
      <c r="K41" s="37"/>
    </row>
    <row r="42" spans="2:12" ht="12.75" customHeight="1" x14ac:dyDescent="0.2">
      <c r="B42" s="47">
        <v>30</v>
      </c>
      <c r="C42" s="120">
        <v>351.91</v>
      </c>
      <c r="D42" s="120">
        <v>155.82</v>
      </c>
      <c r="E42" s="120">
        <v>221.61</v>
      </c>
      <c r="F42" s="120">
        <v>233.05</v>
      </c>
      <c r="G42" s="120">
        <v>12722858.5</v>
      </c>
      <c r="H42" s="69">
        <f t="shared" si="0"/>
        <v>12723820.890000001</v>
      </c>
      <c r="I42" s="70">
        <f>IF(Паспорт!P43&gt;0,Паспорт!P43,I41)</f>
        <v>34.757300000000001</v>
      </c>
      <c r="J42" s="46"/>
      <c r="K42" s="37"/>
    </row>
    <row r="43" spans="2:12" ht="12.75" customHeight="1" x14ac:dyDescent="0.2">
      <c r="B43" s="47">
        <v>31</v>
      </c>
      <c r="C43" s="120">
        <v>332.78</v>
      </c>
      <c r="D43" s="120">
        <v>157.72999999999999</v>
      </c>
      <c r="E43" s="120">
        <v>229.14</v>
      </c>
      <c r="F43" s="120">
        <v>226.63</v>
      </c>
      <c r="G43" s="120">
        <v>12757488</v>
      </c>
      <c r="H43" s="69">
        <f t="shared" si="0"/>
        <v>12758434.279999999</v>
      </c>
      <c r="I43" s="70">
        <f>IF(Паспорт!P43&gt;0,Паспорт!P43,I41)</f>
        <v>34.757300000000001</v>
      </c>
      <c r="J43" s="46"/>
      <c r="K43" s="37"/>
    </row>
    <row r="44" spans="2:12" ht="66" customHeight="1" x14ac:dyDescent="0.2">
      <c r="B44" s="47" t="s">
        <v>36</v>
      </c>
      <c r="C44" s="66">
        <f t="shared" ref="C44:H44" si="1">SUM(C13:C43)</f>
        <v>10597.760000000002</v>
      </c>
      <c r="D44" s="66">
        <f t="shared" si="1"/>
        <v>4728.07</v>
      </c>
      <c r="E44" s="66">
        <f t="shared" si="1"/>
        <v>6427.8700000000008</v>
      </c>
      <c r="F44" s="66">
        <f t="shared" si="1"/>
        <v>7555.86</v>
      </c>
      <c r="G44" s="67">
        <f t="shared" si="1"/>
        <v>368357262.5</v>
      </c>
      <c r="H44" s="71">
        <f t="shared" si="1"/>
        <v>368386572.05999994</v>
      </c>
      <c r="I44" s="72">
        <f>SUMPRODUCT(I13:I43,H13:H43)/SUM(H13:H43)</f>
        <v>34.531569063271483</v>
      </c>
      <c r="J44" s="48"/>
      <c r="K44" s="142" t="s">
        <v>37</v>
      </c>
      <c r="L44" s="142"/>
    </row>
    <row r="45" spans="2:12" ht="14.25" hidden="1" customHeight="1" x14ac:dyDescent="0.2">
      <c r="B45" s="47">
        <v>31</v>
      </c>
      <c r="C45" s="49"/>
      <c r="D45" s="50"/>
      <c r="E45" s="50"/>
      <c r="F45" s="50"/>
      <c r="G45" s="50"/>
      <c r="H45" s="68"/>
      <c r="I45" s="68"/>
      <c r="J45" s="51"/>
      <c r="K45" s="16"/>
    </row>
    <row r="46" spans="2:12" x14ac:dyDescent="0.2">
      <c r="C46" s="137"/>
      <c r="D46" s="137"/>
      <c r="E46" s="137"/>
      <c r="F46" s="137"/>
      <c r="G46" s="137"/>
      <c r="H46" s="137"/>
      <c r="I46" s="137"/>
      <c r="J46" s="38"/>
      <c r="K46" s="16"/>
    </row>
    <row r="47" spans="2:12" x14ac:dyDescent="0.2">
      <c r="B47" s="16" t="s">
        <v>64</v>
      </c>
    </row>
    <row r="49" spans="2:11" s="64" customFormat="1" ht="15.75" x14ac:dyDescent="0.25">
      <c r="B49" s="59" t="s">
        <v>71</v>
      </c>
      <c r="C49" s="60"/>
      <c r="D49" s="60"/>
      <c r="E49" s="60"/>
      <c r="F49" s="61" t="s">
        <v>72</v>
      </c>
      <c r="G49" s="61"/>
      <c r="H49" s="61"/>
      <c r="I49" s="61"/>
      <c r="J49" s="62"/>
      <c r="K49" s="63"/>
    </row>
    <row r="50" spans="2:11" s="55" customFormat="1" x14ac:dyDescent="0.2">
      <c r="B50" s="55" t="s">
        <v>33</v>
      </c>
      <c r="F50" s="58" t="s">
        <v>50</v>
      </c>
      <c r="G50" s="74" t="s">
        <v>0</v>
      </c>
      <c r="I50" s="73" t="s">
        <v>15</v>
      </c>
      <c r="K50" s="54"/>
    </row>
    <row r="51" spans="2:11" s="55" customFormat="1" x14ac:dyDescent="0.2">
      <c r="F51" s="58"/>
      <c r="G51" s="57"/>
      <c r="H51" s="58"/>
      <c r="K51" s="54"/>
    </row>
    <row r="52" spans="2:11" s="64" customFormat="1" ht="18" customHeight="1" x14ac:dyDescent="0.25">
      <c r="B52" s="61" t="s">
        <v>32</v>
      </c>
      <c r="C52" s="61"/>
      <c r="D52" s="61"/>
      <c r="E52" s="61"/>
      <c r="F52" s="61" t="s">
        <v>59</v>
      </c>
      <c r="G52" s="61"/>
      <c r="H52" s="61"/>
      <c r="I52" s="61"/>
      <c r="J52" s="65"/>
      <c r="K52" s="63"/>
    </row>
    <row r="53" spans="2:11" s="55" customFormat="1" x14ac:dyDescent="0.2">
      <c r="B53" s="55" t="s">
        <v>34</v>
      </c>
      <c r="F53" s="56" t="s">
        <v>50</v>
      </c>
      <c r="G53" s="74" t="s">
        <v>0</v>
      </c>
      <c r="I53" s="73" t="s">
        <v>15</v>
      </c>
      <c r="K53" s="54"/>
    </row>
  </sheetData>
  <mergeCells count="15">
    <mergeCell ref="C9:G9"/>
    <mergeCell ref="C46:I46"/>
    <mergeCell ref="H9:H12"/>
    <mergeCell ref="I9:I12"/>
    <mergeCell ref="C5:I5"/>
    <mergeCell ref="B6:I6"/>
    <mergeCell ref="B7:I7"/>
    <mergeCell ref="B9:B12"/>
    <mergeCell ref="C10:C12"/>
    <mergeCell ref="D10:D12"/>
    <mergeCell ref="K44:L44"/>
    <mergeCell ref="E10:E12"/>
    <mergeCell ref="F10:F12"/>
    <mergeCell ref="G10:G12"/>
    <mergeCell ref="K13:L20"/>
  </mergeCells>
  <pageMargins left="0.19685039370078741" right="0.19685039370078741" top="0.19685039370078741" bottom="0.19685039370078741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2016-08-02T07:13:06Z</cp:lastPrinted>
  <dcterms:created xsi:type="dcterms:W3CDTF">2010-01-29T08:37:16Z</dcterms:created>
  <dcterms:modified xsi:type="dcterms:W3CDTF">2016-08-02T07:13:09Z</dcterms:modified>
</cp:coreProperties>
</file>