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9320" windowHeight="10740" activeTab="1"/>
  </bookViews>
  <sheets>
    <sheet name="Паспорт" sheetId="1" r:id="rId1"/>
    <sheet name="Додаток" sheetId="4" r:id="rId2"/>
  </sheets>
  <definedNames>
    <definedName name="_Hlk21234135" localSheetId="1">Додаток!$C$15</definedName>
    <definedName name="_Hlk21234135" localSheetId="0">Паспорт!$C$15</definedName>
    <definedName name="OLE_LINK2" localSheetId="1">Додаток!#REF!</definedName>
    <definedName name="OLE_LINK2" localSheetId="0">Паспорт!$Y$10</definedName>
    <definedName name="OLE_LINK3" localSheetId="1">Додаток!#REF!</definedName>
    <definedName name="OLE_LINK3" localSheetId="0">Паспорт!#REF!</definedName>
    <definedName name="OLE_LINK5" localSheetId="1">Додаток!#REF!</definedName>
    <definedName name="OLE_LINK5" localSheetId="0">Паспорт!#REF!</definedName>
    <definedName name="_xlnm.Print_Area" localSheetId="1">Додаток!$A$1:$E$54</definedName>
    <definedName name="_xlnm.Print_Area" localSheetId="0">Паспорт!$A$1:$Y$50</definedName>
  </definedNames>
  <calcPr calcId="145621"/>
</workbook>
</file>

<file path=xl/calcChain.xml><?xml version="1.0" encoding="utf-8"?>
<calcChain xmlns="http://schemas.openxmlformats.org/spreadsheetml/2006/main">
  <c r="D13" i="4" l="1"/>
  <c r="D14" i="4"/>
  <c r="E14" i="4"/>
  <c r="D15" i="4"/>
  <c r="E15" i="4"/>
  <c r="D16" i="4"/>
  <c r="E16" i="4"/>
  <c r="D17" i="4"/>
  <c r="E17" i="4"/>
  <c r="D18" i="4"/>
  <c r="E18" i="4"/>
  <c r="D19" i="4"/>
  <c r="E19" i="4"/>
  <c r="D20" i="4"/>
  <c r="E20" i="4"/>
  <c r="AA43" i="1" l="1"/>
  <c r="AA44" i="1"/>
  <c r="S41" i="1"/>
  <c r="Q41" i="1"/>
  <c r="D42" i="4" l="1"/>
  <c r="Q38" i="1" l="1"/>
  <c r="Q39" i="1"/>
  <c r="Q37" i="1" l="1"/>
  <c r="Q32" i="1" l="1"/>
  <c r="Q31" i="1" l="1"/>
  <c r="S23" i="1" l="1"/>
  <c r="Q23" i="1"/>
  <c r="S29" i="1" l="1"/>
  <c r="S28" i="1"/>
  <c r="S27" i="1"/>
  <c r="Q27" i="1"/>
  <c r="S26" i="1"/>
  <c r="S24" i="1"/>
  <c r="S25" i="1"/>
  <c r="S22" i="1"/>
  <c r="S16" i="1"/>
  <c r="S17" i="1"/>
  <c r="S18" i="1"/>
  <c r="S19" i="1"/>
  <c r="S20" i="1"/>
  <c r="S15" i="1"/>
  <c r="S14" i="1"/>
  <c r="Q22" i="1"/>
  <c r="Q24" i="1"/>
  <c r="Q25" i="1"/>
  <c r="Q26" i="1"/>
  <c r="Q28" i="1"/>
  <c r="Q29" i="1"/>
  <c r="Q14" i="1"/>
  <c r="Q15" i="1"/>
  <c r="Q16" i="1"/>
  <c r="Q17" i="1"/>
  <c r="Q18" i="1"/>
  <c r="Q19" i="1"/>
  <c r="Q20" i="1"/>
  <c r="Q21" i="1"/>
  <c r="Q13" i="1"/>
  <c r="S42" i="1"/>
  <c r="Q42" i="1"/>
  <c r="S36" i="1"/>
  <c r="Q36" i="1"/>
  <c r="S30" i="1"/>
  <c r="Q30" i="1"/>
  <c r="S13" i="1"/>
  <c r="S21" i="1"/>
  <c r="S40" i="1"/>
  <c r="S39" i="1"/>
  <c r="S38" i="1"/>
  <c r="S37" i="1"/>
  <c r="S35" i="1"/>
  <c r="Q35" i="1"/>
  <c r="S34" i="1"/>
  <c r="Q34" i="1"/>
  <c r="S33" i="1"/>
  <c r="Q33" i="1"/>
  <c r="S32" i="1"/>
  <c r="S31" i="1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3" i="4"/>
  <c r="C44" i="4"/>
  <c r="AA42" i="1"/>
  <c r="AB42" i="1"/>
  <c r="AA41" i="1"/>
  <c r="AB41" i="1" s="1"/>
  <c r="AA40" i="1"/>
  <c r="AB40" i="1" s="1"/>
  <c r="AA39" i="1"/>
  <c r="AB39" i="1" s="1"/>
  <c r="AA38" i="1"/>
  <c r="AB38" i="1" s="1"/>
  <c r="AA37" i="1"/>
  <c r="AB37" i="1" s="1"/>
  <c r="AA36" i="1"/>
  <c r="AB36" i="1" s="1"/>
  <c r="AA35" i="1"/>
  <c r="AB35" i="1" s="1"/>
  <c r="AA34" i="1"/>
  <c r="AB34" i="1" s="1"/>
  <c r="AA33" i="1"/>
  <c r="AB33" i="1" s="1"/>
  <c r="AA32" i="1"/>
  <c r="AB32" i="1" s="1"/>
  <c r="AA31" i="1"/>
  <c r="AB31" i="1" s="1"/>
  <c r="AA30" i="1"/>
  <c r="AB30" i="1" s="1"/>
  <c r="AA29" i="1"/>
  <c r="AB29" i="1" s="1"/>
  <c r="AA28" i="1"/>
  <c r="AB28" i="1" s="1"/>
  <c r="AA27" i="1"/>
  <c r="AB27" i="1" s="1"/>
  <c r="AA26" i="1"/>
  <c r="AB26" i="1" s="1"/>
  <c r="AA25" i="1"/>
  <c r="AB25" i="1" s="1"/>
  <c r="AA24" i="1"/>
  <c r="AB24" i="1" s="1"/>
  <c r="AA23" i="1"/>
  <c r="AB23" i="1" s="1"/>
  <c r="AA22" i="1"/>
  <c r="AB22" i="1" s="1"/>
  <c r="AA21" i="1"/>
  <c r="AB21" i="1" s="1"/>
  <c r="AA20" i="1"/>
  <c r="AB20" i="1" s="1"/>
  <c r="AA19" i="1"/>
  <c r="AB19" i="1" s="1"/>
  <c r="AA18" i="1"/>
  <c r="AB18" i="1" s="1"/>
  <c r="AA17" i="1"/>
  <c r="AB17" i="1" s="1"/>
  <c r="AA16" i="1"/>
  <c r="AB16" i="1" s="1"/>
  <c r="AA14" i="1"/>
  <c r="AB14" i="1" s="1"/>
  <c r="AA15" i="1"/>
  <c r="AB15" i="1" s="1"/>
  <c r="AA13" i="1"/>
  <c r="AB13" i="1" s="1"/>
  <c r="D44" i="4" l="1"/>
  <c r="E21" i="4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4" i="4" s="1"/>
  <c r="E35" i="4" s="1"/>
  <c r="E36" i="4" s="1"/>
  <c r="E37" i="4" s="1"/>
  <c r="E38" i="4" s="1"/>
  <c r="E39" i="4" s="1"/>
  <c r="E40" i="4" s="1"/>
  <c r="E41" i="4" s="1"/>
  <c r="E43" i="4" l="1"/>
  <c r="E42" i="4"/>
  <c r="E44" i="4"/>
</calcChain>
</file>

<file path=xl/sharedStrings.xml><?xml version="1.0" encoding="utf-8"?>
<sst xmlns="http://schemas.openxmlformats.org/spreadsheetml/2006/main" count="79" uniqueCount="68">
  <si>
    <t>підпис</t>
  </si>
  <si>
    <t>метан C₁</t>
  </si>
  <si>
    <t>етан C₂</t>
  </si>
  <si>
    <t>пропан С₃</t>
  </si>
  <si>
    <t>ізо-бутан i-C₄</t>
  </si>
  <si>
    <t xml:space="preserve">Фізико-хімічні показники газу, при 20 ºС, 101,325 кПа </t>
  </si>
  <si>
    <t>Густина, кг/м3</t>
  </si>
  <si>
    <t>н-бутан н  C₄</t>
  </si>
  <si>
    <t>нео-пентан нео-C₅</t>
  </si>
  <si>
    <t>ізо-пентан i-C₅</t>
  </si>
  <si>
    <t>н-пентан н-C₅</t>
  </si>
  <si>
    <t>гексани та вищі C₆+</t>
  </si>
  <si>
    <t>Кисень О₂</t>
  </si>
  <si>
    <t>азот N₂</t>
  </si>
  <si>
    <t>діоксид вуглецю CO₂</t>
  </si>
  <si>
    <t>дата</t>
  </si>
  <si>
    <t>Компонентний склад , % мол.</t>
  </si>
  <si>
    <t>ПАСПОРТ ФІЗИКО-ХІМІЧНИХ ПОКАЗНИКІВ ПРИРОДНОГО ГАЗУ</t>
  </si>
  <si>
    <t>Теплота згоряння нижча, МДж/м3(кВт⋅год/м3)</t>
  </si>
  <si>
    <t>Теплота згоряння вища, МДж/м3 (кВт⋅год/м3)</t>
  </si>
  <si>
    <t>Число Воббе вище, МДж/м3 (кВт⋅год/м3)</t>
  </si>
  <si>
    <t xml:space="preserve">Температура точки роси  вологи
(Р = 3.92 МПа)
</t>
  </si>
  <si>
    <t>Температура точки роси  вуглеводів, ºС</t>
  </si>
  <si>
    <t>Масова концентрація сірководню, г/м3</t>
  </si>
  <si>
    <t>Масова концентрація меркаптанової сірки,  г/м3</t>
  </si>
  <si>
    <t>Число місяця</t>
  </si>
  <si>
    <t>ПАТ "УКРТРАНСГАЗ"</t>
  </si>
  <si>
    <t>Філія УМГ"Харківтрансгаз"</t>
  </si>
  <si>
    <t>Теплота зоряння нижча кКал/м³</t>
  </si>
  <si>
    <t>Теплота згоряння вища кКал/м³</t>
  </si>
  <si>
    <t>Маса механічних домішок, г/100м3</t>
  </si>
  <si>
    <t>Додаток до Паспорту фізико-хімічних показників природного газу</t>
  </si>
  <si>
    <t xml:space="preserve">Обсяг газу, переданого за добу,  м3 </t>
  </si>
  <si>
    <t>Загальний обсяг газу, м3</t>
  </si>
  <si>
    <t>Столбец X не трогать, данные пересчитываются и переносятся из Паспорта!</t>
  </si>
  <si>
    <t xml:space="preserve"> - червоним виділено Зразок для введення своїх даних</t>
  </si>
  <si>
    <t>ПАТ "УКРТРАНСГАЗ" Філія УМГ "ХАРКІВТРАНСГАЗ" Шебелинський  пм Шебелинського ЛВУМГ</t>
  </si>
  <si>
    <t>Вимірювальна хіміко-аналітична лабораторія Свідоцтво про атестацію №100-355/2015 дісне до 20.12.2018р.</t>
  </si>
  <si>
    <t xml:space="preserve">переданого </t>
  </si>
  <si>
    <t xml:space="preserve">Шебелинське ЛВУМГ </t>
  </si>
  <si>
    <t>та прийнятого</t>
  </si>
  <si>
    <t>перелік ГРС на які поширюються результати контролю</t>
  </si>
  <si>
    <t xml:space="preserve">з газопроводу </t>
  </si>
  <si>
    <t>Керівник</t>
  </si>
  <si>
    <t>Головний інженер Шебелинського ЛВУМГ</t>
  </si>
  <si>
    <t>Буховцев О.Л.</t>
  </si>
  <si>
    <t>підрозділу підприємства, якому підпорядковується лабораторія</t>
  </si>
  <si>
    <t>прізвище</t>
  </si>
  <si>
    <t>Керівник лабораторії</t>
  </si>
  <si>
    <t>лабораторія, де здійснювались аналізи газу</t>
  </si>
  <si>
    <t xml:space="preserve">Шебелинський ПМ Шебелинського ЛВУМГ </t>
  </si>
  <si>
    <r>
      <t xml:space="preserve">Если в первом числе месяца у нас не было измерения ФХП, то в X15 вводим </t>
    </r>
    <r>
      <rPr>
        <sz val="10"/>
        <color indexed="14"/>
        <rFont val="Calibri"/>
        <family val="2"/>
        <charset val="204"/>
      </rPr>
      <t>последнее</t>
    </r>
    <r>
      <rPr>
        <sz val="10"/>
        <rFont val="Calibri"/>
        <family val="2"/>
        <charset val="204"/>
      </rPr>
      <t xml:space="preserve"> значение Теплоты сгорания низшей  вручную из прошлого месяца!</t>
    </r>
  </si>
  <si>
    <t>* без врахування власних потреб</t>
  </si>
  <si>
    <t>Теплота згоряння нижча, (за поточну добу та середньозважене значення за місяць) МДж/м3</t>
  </si>
  <si>
    <t>(точка відбору - ПВВГ ШКС-3 )</t>
  </si>
  <si>
    <t>Новопсков-Шебелинка Ду 1200</t>
  </si>
  <si>
    <t xml:space="preserve"> ПВВГ "ШКС-3"</t>
  </si>
  <si>
    <r>
      <t xml:space="preserve">          переданого Шебелинським  ЛВУМГ  прийнятого Шебелинським ЛВУМГ та ПАТ "ХАРКІВГАЗ"  по </t>
    </r>
    <r>
      <rPr>
        <b/>
        <sz val="10"/>
        <color indexed="8"/>
        <rFont val="Calibri"/>
        <family val="2"/>
        <charset val="204"/>
      </rPr>
      <t xml:space="preserve"> ПВВГ "ШКС-3"</t>
    </r>
  </si>
  <si>
    <t>ПВВГ "ШКС-3"*</t>
  </si>
  <si>
    <t>за період з 01.07.2016 по 31.07.2016</t>
  </si>
  <si>
    <t>В.о.завідувача вимірювальної хіміко-аналітичної лабораторії</t>
  </si>
  <si>
    <t>Денисенко Т.А.</t>
  </si>
  <si>
    <t>відс</t>
  </si>
  <si>
    <r>
      <t xml:space="preserve">    з газопроводу Новопсков-Шебелинка Ду 1200 з  </t>
    </r>
    <r>
      <rPr>
        <b/>
        <sz val="10"/>
        <color indexed="8"/>
        <rFont val="Calibri"/>
        <family val="2"/>
        <charset val="204"/>
      </rPr>
      <t xml:space="preserve"> </t>
    </r>
    <r>
      <rPr>
        <b/>
        <u/>
        <sz val="10"/>
        <color indexed="8"/>
        <rFont val="Calibri"/>
        <family val="2"/>
        <charset val="204"/>
      </rPr>
      <t>01.07.2016</t>
    </r>
    <r>
      <rPr>
        <b/>
        <sz val="10"/>
        <color indexed="8"/>
        <rFont val="Calibri"/>
        <family val="2"/>
        <charset val="204"/>
      </rPr>
      <t xml:space="preserve">   </t>
    </r>
    <r>
      <rPr>
        <sz val="10"/>
        <color indexed="8"/>
        <rFont val="Calibri"/>
        <family val="2"/>
        <charset val="204"/>
      </rPr>
      <t>по</t>
    </r>
    <r>
      <rPr>
        <b/>
        <sz val="10"/>
        <color indexed="8"/>
        <rFont val="Calibri"/>
        <family val="2"/>
        <charset val="204"/>
      </rPr>
      <t xml:space="preserve">   </t>
    </r>
    <r>
      <rPr>
        <b/>
        <u/>
        <sz val="10"/>
        <color indexed="8"/>
        <rFont val="Calibri"/>
        <family val="2"/>
        <charset val="204"/>
      </rPr>
      <t xml:space="preserve">31.07.2016 </t>
    </r>
    <r>
      <rPr>
        <u/>
        <sz val="10"/>
        <color indexed="8"/>
        <rFont val="Calibri"/>
        <family val="2"/>
        <charset val="204"/>
      </rPr>
      <t xml:space="preserve"> </t>
    </r>
  </si>
  <si>
    <t>Керівник підрозділу підприємства                                             прізвище</t>
  </si>
  <si>
    <t>Начальник  Шебелинського    ЛВУМГ                          Іваньков О.В.</t>
  </si>
  <si>
    <t>Керівник служби, відповідальної за облік газу                           прізвище</t>
  </si>
  <si>
    <t>Начальник служби ГВ та М                                            Пивовар Є.В.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</si>
</sst>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3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sz val="10"/>
      <color indexed="14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u/>
      <sz val="10"/>
      <color indexed="8"/>
      <name val="Calibri"/>
      <family val="2"/>
      <charset val="204"/>
    </font>
    <font>
      <u/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2"/>
      <name val="Arial"/>
      <family val="2"/>
      <charset val="204"/>
    </font>
    <font>
      <b/>
      <sz val="12"/>
      <color indexed="17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indexed="17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i/>
      <sz val="10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FF0000"/>
      <name val="Arial"/>
      <family val="2"/>
      <charset val="204"/>
    </font>
    <font>
      <sz val="10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49" fontId="15" fillId="0" borderId="0" xfId="0" applyNumberFormat="1" applyFont="1" applyAlignment="1">
      <alignment horizontal="left"/>
    </xf>
    <xf numFmtId="0" fontId="15" fillId="0" borderId="0" xfId="0" applyFont="1"/>
    <xf numFmtId="0" fontId="15" fillId="0" borderId="1" xfId="0" applyFont="1" applyBorder="1"/>
    <xf numFmtId="0" fontId="15" fillId="0" borderId="0" xfId="0" applyFont="1" applyAlignment="1">
      <alignment horizontal="right"/>
    </xf>
    <xf numFmtId="0" fontId="15" fillId="0" borderId="1" xfId="0" applyFont="1" applyBorder="1" applyAlignment="1">
      <alignment horizontal="right"/>
    </xf>
    <xf numFmtId="164" fontId="15" fillId="0" borderId="0" xfId="0" applyNumberFormat="1" applyFont="1"/>
    <xf numFmtId="0" fontId="15" fillId="0" borderId="0" xfId="0" applyFont="1" applyAlignment="1">
      <alignment horizontal="center"/>
    </xf>
    <xf numFmtId="14" fontId="15" fillId="0" borderId="0" xfId="0" applyNumberFormat="1" applyFont="1"/>
    <xf numFmtId="49" fontId="15" fillId="0" borderId="0" xfId="0" applyNumberFormat="1" applyFont="1" applyBorder="1" applyAlignment="1">
      <alignment horizontal="left"/>
    </xf>
    <xf numFmtId="0" fontId="15" fillId="0" borderId="0" xfId="0" applyFont="1" applyBorder="1"/>
    <xf numFmtId="0" fontId="17" fillId="0" borderId="0" xfId="0" applyFont="1" applyBorder="1"/>
    <xf numFmtId="0" fontId="15" fillId="0" borderId="1" xfId="0" applyFont="1" applyBorder="1" applyAlignment="1">
      <alignment horizontal="center"/>
    </xf>
    <xf numFmtId="166" fontId="17" fillId="0" borderId="2" xfId="0" applyNumberFormat="1" applyFont="1" applyBorder="1" applyAlignment="1">
      <alignment horizontal="right"/>
    </xf>
    <xf numFmtId="0" fontId="18" fillId="0" borderId="0" xfId="0" applyFont="1"/>
    <xf numFmtId="0" fontId="18" fillId="0" borderId="0" xfId="0" applyFont="1" applyAlignment="1">
      <alignment horizontal="center"/>
    </xf>
    <xf numFmtId="49" fontId="18" fillId="0" borderId="0" xfId="0" applyNumberFormat="1" applyFont="1" applyAlignment="1">
      <alignment horizontal="left"/>
    </xf>
    <xf numFmtId="0" fontId="19" fillId="0" borderId="0" xfId="0" applyFont="1"/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21" fillId="0" borderId="0" xfId="0" applyFont="1"/>
    <xf numFmtId="165" fontId="19" fillId="0" borderId="0" xfId="0" applyNumberFormat="1" applyFont="1"/>
    <xf numFmtId="164" fontId="17" fillId="0" borderId="2" xfId="0" applyNumberFormat="1" applyFont="1" applyBorder="1" applyAlignment="1">
      <alignment horizontal="right"/>
    </xf>
    <xf numFmtId="2" fontId="17" fillId="0" borderId="2" xfId="0" applyNumberFormat="1" applyFont="1" applyBorder="1" applyAlignment="1">
      <alignment horizontal="right"/>
    </xf>
    <xf numFmtId="0" fontId="22" fillId="0" borderId="2" xfId="0" applyNumberFormat="1" applyFont="1" applyBorder="1" applyAlignment="1">
      <alignment horizontal="center" vertical="center" wrapText="1"/>
    </xf>
    <xf numFmtId="0" fontId="23" fillId="0" borderId="2" xfId="0" applyNumberFormat="1" applyFont="1" applyBorder="1" applyAlignment="1">
      <alignment horizontal="center" vertical="top" wrapText="1"/>
    </xf>
    <xf numFmtId="165" fontId="23" fillId="0" borderId="2" xfId="0" applyNumberFormat="1" applyFont="1" applyBorder="1" applyAlignment="1">
      <alignment horizontal="center" wrapText="1"/>
    </xf>
    <xf numFmtId="164" fontId="23" fillId="0" borderId="2" xfId="0" applyNumberFormat="1" applyFont="1" applyBorder="1" applyAlignment="1">
      <alignment horizontal="center" wrapText="1"/>
    </xf>
    <xf numFmtId="0" fontId="23" fillId="0" borderId="2" xfId="0" applyFont="1" applyBorder="1" applyAlignment="1">
      <alignment horizontal="center" wrapText="1"/>
    </xf>
    <xf numFmtId="0" fontId="23" fillId="0" borderId="2" xfId="0" applyFont="1" applyBorder="1" applyAlignment="1">
      <alignment horizontal="center" vertical="top" wrapText="1"/>
    </xf>
    <xf numFmtId="0" fontId="21" fillId="0" borderId="0" xfId="0" applyFont="1" applyAlignment="1">
      <alignment horizontal="center"/>
    </xf>
    <xf numFmtId="0" fontId="22" fillId="0" borderId="0" xfId="0" applyFont="1"/>
    <xf numFmtId="0" fontId="19" fillId="2" borderId="0" xfId="0" applyFont="1" applyFill="1"/>
    <xf numFmtId="0" fontId="24" fillId="0" borderId="0" xfId="0" applyFont="1"/>
    <xf numFmtId="0" fontId="17" fillId="0" borderId="0" xfId="0" applyFont="1"/>
    <xf numFmtId="0" fontId="17" fillId="0" borderId="0" xfId="0" applyFont="1" applyAlignment="1">
      <alignment horizontal="center"/>
    </xf>
    <xf numFmtId="49" fontId="17" fillId="0" borderId="0" xfId="0" applyNumberFormat="1" applyFont="1" applyAlignment="1">
      <alignment horizontal="center"/>
    </xf>
    <xf numFmtId="49" fontId="19" fillId="0" borderId="0" xfId="0" applyNumberFormat="1" applyFont="1" applyAlignment="1">
      <alignment horizontal="left"/>
    </xf>
    <xf numFmtId="0" fontId="19" fillId="0" borderId="1" xfId="0" applyFont="1" applyBorder="1"/>
    <xf numFmtId="0" fontId="19" fillId="0" borderId="1" xfId="0" applyFont="1" applyBorder="1" applyAlignment="1">
      <alignment horizontal="center"/>
    </xf>
    <xf numFmtId="2" fontId="19" fillId="0" borderId="0" xfId="0" applyNumberFormat="1" applyFont="1"/>
    <xf numFmtId="0" fontId="19" fillId="0" borderId="0" xfId="0" applyFont="1" applyBorder="1" applyAlignment="1">
      <alignment wrapText="1"/>
    </xf>
    <xf numFmtId="0" fontId="25" fillId="0" borderId="0" xfId="0" applyFont="1"/>
    <xf numFmtId="0" fontId="26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 textRotation="90" wrapText="1"/>
    </xf>
    <xf numFmtId="0" fontId="19" fillId="0" borderId="2" xfId="0" applyNumberFormat="1" applyFont="1" applyBorder="1" applyAlignment="1">
      <alignment horizontal="center" vertical="center"/>
    </xf>
    <xf numFmtId="2" fontId="26" fillId="0" borderId="0" xfId="0" applyNumberFormat="1" applyFont="1" applyBorder="1" applyAlignment="1">
      <alignment horizontal="center" wrapText="1"/>
    </xf>
    <xf numFmtId="0" fontId="19" fillId="0" borderId="2" xfId="0" applyNumberFormat="1" applyFont="1" applyBorder="1" applyAlignment="1">
      <alignment horizontal="center" vertical="center" wrapText="1"/>
    </xf>
    <xf numFmtId="2" fontId="27" fillId="0" borderId="0" xfId="0" applyNumberFormat="1" applyFont="1" applyBorder="1" applyAlignment="1">
      <alignment horizontal="center" vertical="center" wrapText="1"/>
    </xf>
    <xf numFmtId="0" fontId="19" fillId="0" borderId="2" xfId="0" applyNumberFormat="1" applyFont="1" applyBorder="1" applyAlignment="1">
      <alignment horizontal="center" vertical="top" wrapText="1"/>
    </xf>
    <xf numFmtId="164" fontId="19" fillId="0" borderId="0" xfId="0" applyNumberFormat="1" applyFont="1" applyBorder="1" applyAlignment="1">
      <alignment horizontal="center" wrapText="1"/>
    </xf>
    <xf numFmtId="166" fontId="28" fillId="0" borderId="2" xfId="0" applyNumberFormat="1" applyFont="1" applyBorder="1" applyAlignment="1">
      <alignment horizontal="center" wrapText="1"/>
    </xf>
    <xf numFmtId="166" fontId="28" fillId="0" borderId="2" xfId="0" applyNumberFormat="1" applyFont="1" applyBorder="1" applyAlignment="1">
      <alignment horizontal="center" vertical="top" wrapText="1"/>
    </xf>
    <xf numFmtId="2" fontId="17" fillId="0" borderId="2" xfId="0" applyNumberFormat="1" applyFont="1" applyBorder="1" applyAlignment="1">
      <alignment wrapText="1"/>
    </xf>
    <xf numFmtId="0" fontId="10" fillId="0" borderId="0" xfId="0" applyFont="1"/>
    <xf numFmtId="0" fontId="9" fillId="0" borderId="0" xfId="0" applyFont="1"/>
    <xf numFmtId="0" fontId="30" fillId="0" borderId="1" xfId="0" applyFont="1" applyBorder="1"/>
    <xf numFmtId="0" fontId="31" fillId="0" borderId="1" xfId="0" applyFont="1" applyBorder="1"/>
    <xf numFmtId="0" fontId="11" fillId="0" borderId="1" xfId="0" applyFont="1" applyBorder="1"/>
    <xf numFmtId="0" fontId="11" fillId="0" borderId="0" xfId="0" applyFont="1" applyBorder="1" applyAlignment="1">
      <alignment horizontal="left"/>
    </xf>
    <xf numFmtId="0" fontId="12" fillId="0" borderId="0" xfId="0" applyFont="1"/>
    <xf numFmtId="0" fontId="11" fillId="0" borderId="0" xfId="0" applyFont="1"/>
    <xf numFmtId="0" fontId="11" fillId="0" borderId="0" xfId="0" applyFont="1" applyBorder="1"/>
    <xf numFmtId="165" fontId="19" fillId="0" borderId="4" xfId="0" applyNumberFormat="1" applyFont="1" applyBorder="1" applyAlignment="1">
      <alignment horizontal="center" wrapText="1"/>
    </xf>
    <xf numFmtId="1" fontId="13" fillId="0" borderId="2" xfId="0" applyNumberFormat="1" applyFont="1" applyBorder="1" applyAlignment="1">
      <alignment horizontal="center" wrapText="1"/>
    </xf>
    <xf numFmtId="2" fontId="9" fillId="0" borderId="2" xfId="0" applyNumberFormat="1" applyFont="1" applyBorder="1" applyAlignment="1">
      <alignment horizontal="center" wrapText="1"/>
    </xf>
    <xf numFmtId="1" fontId="13" fillId="0" borderId="2" xfId="0" applyNumberFormat="1" applyFont="1" applyBorder="1" applyAlignment="1">
      <alignment horizontal="center" vertical="center" wrapText="1"/>
    </xf>
    <xf numFmtId="2" fontId="14" fillId="0" borderId="2" xfId="0" applyNumberFormat="1" applyFont="1" applyBorder="1" applyAlignment="1">
      <alignment horizontal="center" vertical="center" wrapText="1"/>
    </xf>
    <xf numFmtId="1" fontId="32" fillId="0" borderId="4" xfId="0" applyNumberFormat="1" applyFont="1" applyBorder="1" applyAlignment="1">
      <alignment horizontal="right"/>
    </xf>
    <xf numFmtId="0" fontId="28" fillId="0" borderId="2" xfId="0" applyNumberFormat="1" applyFont="1" applyBorder="1" applyAlignment="1">
      <alignment horizontal="center" vertical="center"/>
    </xf>
    <xf numFmtId="165" fontId="17" fillId="0" borderId="0" xfId="0" applyNumberFormat="1" applyFont="1"/>
    <xf numFmtId="0" fontId="25" fillId="0" borderId="0" xfId="0" applyFont="1" applyAlignment="1">
      <alignment horizontal="center"/>
    </xf>
    <xf numFmtId="0" fontId="28" fillId="0" borderId="2" xfId="0" applyNumberFormat="1" applyFont="1" applyBorder="1" applyAlignment="1">
      <alignment horizontal="center" vertical="center" wrapText="1"/>
    </xf>
    <xf numFmtId="166" fontId="17" fillId="0" borderId="2" xfId="0" applyNumberFormat="1" applyFont="1" applyBorder="1" applyAlignment="1">
      <alignment horizontal="center" vertical="top" wrapText="1"/>
    </xf>
    <xf numFmtId="166" fontId="17" fillId="0" borderId="2" xfId="0" applyNumberFormat="1" applyFont="1" applyBorder="1" applyAlignment="1">
      <alignment wrapText="1"/>
    </xf>
    <xf numFmtId="166" fontId="17" fillId="0" borderId="2" xfId="0" applyNumberFormat="1" applyFont="1" applyBorder="1" applyAlignment="1">
      <alignment horizontal="center" wrapText="1"/>
    </xf>
    <xf numFmtId="2" fontId="17" fillId="0" borderId="2" xfId="0" applyNumberFormat="1" applyFont="1" applyBorder="1" applyAlignment="1">
      <alignment horizontal="center" wrapText="1"/>
    </xf>
    <xf numFmtId="2" fontId="17" fillId="0" borderId="2" xfId="0" applyNumberFormat="1" applyFont="1" applyFill="1" applyBorder="1" applyAlignment="1">
      <alignment horizontal="center" wrapText="1"/>
    </xf>
    <xf numFmtId="164" fontId="17" fillId="0" borderId="2" xfId="0" applyNumberFormat="1" applyFont="1" applyBorder="1" applyAlignment="1">
      <alignment horizontal="center" wrapText="1"/>
    </xf>
    <xf numFmtId="0" fontId="17" fillId="0" borderId="2" xfId="0" applyNumberFormat="1" applyFont="1" applyBorder="1" applyAlignment="1">
      <alignment horizontal="center" vertical="center"/>
    </xf>
    <xf numFmtId="166" fontId="17" fillId="0" borderId="2" xfId="0" applyNumberFormat="1" applyFont="1" applyBorder="1" applyAlignment="1">
      <alignment horizontal="center"/>
    </xf>
    <xf numFmtId="2" fontId="17" fillId="0" borderId="2" xfId="0" applyNumberFormat="1" applyFont="1" applyBorder="1" applyAlignment="1">
      <alignment horizontal="center"/>
    </xf>
    <xf numFmtId="1" fontId="17" fillId="0" borderId="4" xfId="0" applyNumberFormat="1" applyFont="1" applyBorder="1" applyAlignment="1">
      <alignment horizontal="center"/>
    </xf>
    <xf numFmtId="164" fontId="17" fillId="0" borderId="2" xfId="0" applyNumberFormat="1" applyFont="1" applyBorder="1" applyAlignment="1">
      <alignment horizontal="center"/>
    </xf>
    <xf numFmtId="165" fontId="17" fillId="0" borderId="0" xfId="0" applyNumberFormat="1" applyFont="1" applyAlignment="1">
      <alignment horizontal="center"/>
    </xf>
    <xf numFmtId="166" fontId="17" fillId="0" borderId="4" xfId="0" applyNumberFormat="1" applyFont="1" applyBorder="1" applyAlignment="1">
      <alignment horizontal="center"/>
    </xf>
    <xf numFmtId="2" fontId="17" fillId="0" borderId="4" xfId="0" applyNumberFormat="1" applyFont="1" applyBorder="1" applyAlignment="1">
      <alignment horizontal="center"/>
    </xf>
    <xf numFmtId="164" fontId="17" fillId="0" borderId="4" xfId="0" applyNumberFormat="1" applyFont="1" applyBorder="1" applyAlignment="1">
      <alignment horizontal="center"/>
    </xf>
    <xf numFmtId="0" fontId="17" fillId="0" borderId="2" xfId="0" applyNumberFormat="1" applyFont="1" applyBorder="1" applyAlignment="1">
      <alignment horizontal="center" vertical="center" wrapText="1"/>
    </xf>
    <xf numFmtId="164" fontId="17" fillId="3" borderId="2" xfId="0" applyNumberFormat="1" applyFont="1" applyFill="1" applyBorder="1" applyAlignment="1">
      <alignment horizontal="center" wrapText="1"/>
    </xf>
    <xf numFmtId="2" fontId="32" fillId="0" borderId="2" xfId="0" applyNumberFormat="1" applyFont="1" applyBorder="1" applyAlignment="1">
      <alignment horizontal="center"/>
    </xf>
    <xf numFmtId="1" fontId="32" fillId="0" borderId="4" xfId="0" applyNumberFormat="1" applyFont="1" applyBorder="1" applyAlignment="1">
      <alignment horizontal="center"/>
    </xf>
    <xf numFmtId="2" fontId="32" fillId="0" borderId="4" xfId="0" applyNumberFormat="1" applyFont="1" applyBorder="1" applyAlignment="1">
      <alignment horizontal="center"/>
    </xf>
    <xf numFmtId="1" fontId="32" fillId="0" borderId="2" xfId="0" applyNumberFormat="1" applyFont="1" applyBorder="1" applyAlignment="1">
      <alignment horizontal="right"/>
    </xf>
    <xf numFmtId="2" fontId="32" fillId="0" borderId="2" xfId="0" applyNumberFormat="1" applyFont="1" applyBorder="1" applyAlignment="1">
      <alignment horizontal="right"/>
    </xf>
    <xf numFmtId="2" fontId="32" fillId="0" borderId="2" xfId="0" applyNumberFormat="1" applyFont="1" applyBorder="1" applyAlignment="1">
      <alignment horizontal="center" wrapText="1"/>
    </xf>
    <xf numFmtId="1" fontId="32" fillId="0" borderId="2" xfId="0" applyNumberFormat="1" applyFont="1" applyBorder="1" applyAlignment="1">
      <alignment horizontal="center" wrapText="1"/>
    </xf>
    <xf numFmtId="1" fontId="17" fillId="0" borderId="2" xfId="0" applyNumberFormat="1" applyFont="1" applyBorder="1" applyAlignment="1">
      <alignment horizontal="center"/>
    </xf>
    <xf numFmtId="1" fontId="14" fillId="0" borderId="3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3" fillId="0" borderId="5" xfId="0" applyNumberFormat="1" applyFont="1" applyBorder="1" applyAlignment="1">
      <alignment horizontal="center" vertical="top" wrapText="1"/>
    </xf>
    <xf numFmtId="165" fontId="23" fillId="0" borderId="5" xfId="0" applyNumberFormat="1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textRotation="90" wrapText="1"/>
    </xf>
    <xf numFmtId="0" fontId="16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49" fontId="33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49" fontId="15" fillId="0" borderId="1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23" fillId="0" borderId="6" xfId="0" applyFont="1" applyBorder="1" applyAlignment="1">
      <alignment horizontal="center" vertical="center" textRotation="90" wrapText="1"/>
    </xf>
    <xf numFmtId="0" fontId="23" fillId="0" borderId="7" xfId="0" applyFont="1" applyBorder="1" applyAlignment="1">
      <alignment horizontal="center" vertical="center" textRotation="90" wrapText="1"/>
    </xf>
    <xf numFmtId="0" fontId="23" fillId="0" borderId="4" xfId="0" applyFont="1" applyBorder="1" applyAlignment="1">
      <alignment horizontal="center" vertical="center" textRotation="90" wrapText="1"/>
    </xf>
    <xf numFmtId="0" fontId="23" fillId="0" borderId="4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19" fillId="0" borderId="5" xfId="0" applyFont="1" applyBorder="1" applyAlignment="1">
      <alignment wrapText="1"/>
    </xf>
    <xf numFmtId="0" fontId="23" fillId="0" borderId="3" xfId="0" applyFont="1" applyBorder="1" applyAlignment="1">
      <alignment horizontal="center" vertical="center" textRotation="90" wrapText="1"/>
    </xf>
    <xf numFmtId="0" fontId="23" fillId="0" borderId="6" xfId="0" applyFont="1" applyBorder="1" applyAlignment="1">
      <alignment horizontal="left" vertical="center" textRotation="90" wrapText="1"/>
    </xf>
    <xf numFmtId="0" fontId="23" fillId="0" borderId="7" xfId="0" applyFont="1" applyBorder="1" applyAlignment="1">
      <alignment horizontal="left" vertical="center" textRotation="90" wrapText="1"/>
    </xf>
    <xf numFmtId="0" fontId="23" fillId="0" borderId="4" xfId="0" applyFont="1" applyBorder="1" applyAlignment="1">
      <alignment horizontal="left" vertical="center" textRotation="90" wrapText="1"/>
    </xf>
    <xf numFmtId="0" fontId="19" fillId="0" borderId="0" xfId="0" applyFont="1" applyAlignment="1">
      <alignment horizontal="center" vertical="center" wrapText="1"/>
    </xf>
    <xf numFmtId="0" fontId="19" fillId="0" borderId="0" xfId="0" applyNumberFormat="1" applyFont="1" applyAlignment="1">
      <alignment horizontal="center" wrapText="1"/>
    </xf>
    <xf numFmtId="0" fontId="26" fillId="0" borderId="2" xfId="0" applyFont="1" applyBorder="1" applyAlignment="1">
      <alignment horizontal="center" vertical="center" textRotation="90" wrapText="1"/>
    </xf>
    <xf numFmtId="0" fontId="17" fillId="0" borderId="2" xfId="0" applyFont="1" applyBorder="1" applyAlignment="1">
      <alignment horizontal="center" vertical="center" textRotation="90" wrapText="1"/>
    </xf>
    <xf numFmtId="0" fontId="33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9" fillId="0" borderId="6" xfId="0" applyFont="1" applyBorder="1" applyAlignment="1">
      <alignment horizontal="center" vertical="center" textRotation="90" wrapText="1"/>
    </xf>
    <xf numFmtId="0" fontId="19" fillId="0" borderId="7" xfId="0" applyFont="1" applyBorder="1" applyAlignment="1">
      <alignment horizontal="center" vertical="center" textRotation="90" wrapText="1"/>
    </xf>
    <xf numFmtId="0" fontId="19" fillId="0" borderId="4" xfId="0" applyFont="1" applyBorder="1" applyAlignment="1">
      <alignment horizontal="center" vertical="center" textRotation="90" wrapText="1"/>
    </xf>
    <xf numFmtId="0" fontId="19" fillId="0" borderId="10" xfId="0" applyFont="1" applyBorder="1" applyAlignment="1">
      <alignment horizontal="center" vertical="center" textRotation="90" wrapText="1"/>
    </xf>
    <xf numFmtId="0" fontId="19" fillId="0" borderId="11" xfId="0" applyFont="1" applyBorder="1" applyAlignment="1">
      <alignment horizontal="center" vertical="center" textRotation="90" wrapText="1"/>
    </xf>
    <xf numFmtId="0" fontId="19" fillId="0" borderId="12" xfId="0" applyFont="1" applyBorder="1" applyAlignment="1">
      <alignment horizontal="center" vertical="center" textRotation="90" wrapText="1"/>
    </xf>
    <xf numFmtId="0" fontId="29" fillId="0" borderId="0" xfId="0" applyFont="1" applyAlignment="1">
      <alignment horizontal="right" vertical="top"/>
    </xf>
    <xf numFmtId="0" fontId="9" fillId="0" borderId="0" xfId="0" applyFont="1" applyAlignment="1">
      <alignment horizontal="center" vertical="top"/>
    </xf>
    <xf numFmtId="0" fontId="19" fillId="0" borderId="0" xfId="0" applyFont="1" applyBorder="1"/>
    <xf numFmtId="0" fontId="21" fillId="0" borderId="0" xfId="0" applyFont="1" applyBorder="1"/>
    <xf numFmtId="0" fontId="29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right"/>
    </xf>
    <xf numFmtId="0" fontId="9" fillId="0" borderId="0" xfId="0" applyFont="1" applyBorder="1"/>
    <xf numFmtId="0" fontId="29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center"/>
    </xf>
    <xf numFmtId="0" fontId="29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4"/>
  <sheetViews>
    <sheetView topLeftCell="A16" zoomScaleNormal="100" zoomScaleSheetLayoutView="100" workbookViewId="0">
      <pane xSplit="2" topLeftCell="C1" activePane="topRight" state="frozen"/>
      <selection activeCell="A10" sqref="A10"/>
      <selection pane="topRight" activeCell="AB50" sqref="AB49:AB50"/>
    </sheetView>
  </sheetViews>
  <sheetFormatPr defaultRowHeight="12.75" x14ac:dyDescent="0.2"/>
  <cols>
    <col min="1" max="1" width="2.140625" style="17" customWidth="1"/>
    <col min="2" max="2" width="5.28515625" style="17" customWidth="1"/>
    <col min="3" max="3" width="7.28515625" style="17" customWidth="1"/>
    <col min="4" max="4" width="7.7109375" style="17" customWidth="1"/>
    <col min="5" max="6" width="7.85546875" style="17" customWidth="1"/>
    <col min="7" max="7" width="7.7109375" style="17" customWidth="1"/>
    <col min="8" max="8" width="8" style="17" customWidth="1"/>
    <col min="9" max="9" width="7.7109375" style="17" customWidth="1"/>
    <col min="10" max="10" width="7.5703125" style="17" customWidth="1"/>
    <col min="11" max="11" width="8.140625" style="17" customWidth="1"/>
    <col min="12" max="12" width="7.42578125" style="17" customWidth="1"/>
    <col min="13" max="14" width="7.85546875" style="17" customWidth="1"/>
    <col min="15" max="15" width="7.28515625" style="17" customWidth="1"/>
    <col min="16" max="17" width="7.7109375" style="17" customWidth="1"/>
    <col min="18" max="19" width="7.42578125" style="17" customWidth="1"/>
    <col min="20" max="21" width="8.140625" style="17" customWidth="1"/>
    <col min="22" max="22" width="7.5703125" style="17" customWidth="1"/>
    <col min="23" max="23" width="8.28515625" style="17" customWidth="1"/>
    <col min="24" max="24" width="7.42578125" style="17" customWidth="1"/>
    <col min="25" max="25" width="7" style="17" customWidth="1"/>
    <col min="26" max="26" width="6.42578125" style="17" customWidth="1"/>
    <col min="27" max="28" width="9.140625" style="17" customWidth="1"/>
    <col min="29" max="29" width="9.140625" style="20"/>
    <col min="30" max="16384" width="9.140625" style="17"/>
  </cols>
  <sheetData>
    <row r="1" spans="1:29" s="14" customFormat="1" ht="13.5" customHeight="1" x14ac:dyDescent="0.2">
      <c r="A1" s="14" t="s">
        <v>36</v>
      </c>
      <c r="N1" s="15"/>
      <c r="O1" s="15"/>
      <c r="P1" s="15"/>
      <c r="Q1" s="15"/>
      <c r="R1" s="15"/>
      <c r="S1" s="15"/>
      <c r="T1" s="15"/>
      <c r="U1" s="15"/>
    </row>
    <row r="2" spans="1:29" s="14" customFormat="1" ht="13.5" customHeight="1" x14ac:dyDescent="0.2">
      <c r="A2" s="16" t="s">
        <v>37</v>
      </c>
      <c r="N2" s="15"/>
      <c r="O2" s="15"/>
      <c r="P2" s="15"/>
      <c r="Q2" s="15"/>
      <c r="R2" s="15"/>
      <c r="S2" s="15"/>
      <c r="T2" s="15"/>
      <c r="U2" s="15"/>
    </row>
    <row r="3" spans="1:29" s="14" customFormat="1" ht="9" customHeight="1" x14ac:dyDescent="0.2">
      <c r="A3" s="16"/>
      <c r="N3" s="15"/>
      <c r="O3" s="15"/>
      <c r="P3" s="15"/>
      <c r="Q3" s="15"/>
      <c r="R3" s="15"/>
      <c r="S3" s="15"/>
      <c r="T3" s="15"/>
      <c r="U3" s="15"/>
    </row>
    <row r="4" spans="1:29" ht="15.75" x14ac:dyDescent="0.25">
      <c r="A4" s="112" t="s">
        <v>17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AC4" s="17"/>
    </row>
    <row r="5" spans="1:29" ht="15" x14ac:dyDescent="0.25">
      <c r="A5" s="1"/>
      <c r="B5" s="115" t="s">
        <v>38</v>
      </c>
      <c r="C5" s="115"/>
      <c r="D5" s="3" t="s">
        <v>39</v>
      </c>
      <c r="E5" s="3"/>
      <c r="F5" s="3"/>
      <c r="G5" s="2"/>
      <c r="H5" s="4" t="s">
        <v>40</v>
      </c>
      <c r="I5" s="3" t="s">
        <v>39</v>
      </c>
      <c r="J5" s="3"/>
      <c r="K5" s="5"/>
      <c r="L5" s="3"/>
      <c r="M5" s="1" t="s">
        <v>41</v>
      </c>
      <c r="N5" s="2"/>
      <c r="O5" s="6"/>
      <c r="P5" s="6"/>
      <c r="Q5" s="6"/>
      <c r="R5" s="6"/>
      <c r="S5" s="7"/>
      <c r="T5" s="7"/>
      <c r="U5" s="7"/>
      <c r="V5" s="2"/>
      <c r="W5" s="2"/>
      <c r="X5" s="8"/>
      <c r="AC5" s="17"/>
    </row>
    <row r="6" spans="1:29" ht="15" x14ac:dyDescent="0.25">
      <c r="A6" s="114" t="s">
        <v>56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AC6" s="17"/>
    </row>
    <row r="7" spans="1:29" ht="15" x14ac:dyDescent="0.25">
      <c r="A7" s="9" t="s">
        <v>42</v>
      </c>
      <c r="B7" s="10"/>
      <c r="C7" s="11"/>
      <c r="D7" s="109" t="s">
        <v>55</v>
      </c>
      <c r="E7" s="109"/>
      <c r="F7" s="109"/>
      <c r="G7" s="109"/>
      <c r="H7" s="109"/>
      <c r="I7" s="109"/>
      <c r="J7" s="110" t="s">
        <v>59</v>
      </c>
      <c r="K7" s="111"/>
      <c r="L7" s="111"/>
      <c r="M7" s="111"/>
      <c r="N7" s="111"/>
      <c r="O7" s="109" t="s">
        <v>54</v>
      </c>
      <c r="P7" s="109"/>
      <c r="Q7" s="109"/>
      <c r="R7" s="109"/>
      <c r="S7" s="109"/>
      <c r="T7" s="109"/>
      <c r="U7" s="109"/>
      <c r="V7" s="109"/>
      <c r="W7" s="10"/>
      <c r="X7" s="10"/>
      <c r="AC7" s="17"/>
    </row>
    <row r="8" spans="1:29" ht="12" customHeight="1" x14ac:dyDescent="0.2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</row>
    <row r="9" spans="1:29" ht="30" customHeight="1" x14ac:dyDescent="0.2">
      <c r="B9" s="116" t="s">
        <v>25</v>
      </c>
      <c r="C9" s="106" t="s">
        <v>16</v>
      </c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20"/>
      <c r="O9" s="106" t="s">
        <v>5</v>
      </c>
      <c r="P9" s="107"/>
      <c r="Q9" s="107"/>
      <c r="R9" s="107"/>
      <c r="S9" s="107"/>
      <c r="T9" s="107"/>
      <c r="U9" s="123" t="s">
        <v>21</v>
      </c>
      <c r="V9" s="116" t="s">
        <v>22</v>
      </c>
      <c r="W9" s="116" t="s">
        <v>30</v>
      </c>
      <c r="X9" s="116" t="s">
        <v>24</v>
      </c>
      <c r="Y9" s="116" t="s">
        <v>23</v>
      </c>
      <c r="AB9" s="20"/>
      <c r="AC9" s="17"/>
    </row>
    <row r="10" spans="1:29" ht="48.75" customHeight="1" x14ac:dyDescent="0.2">
      <c r="B10" s="117"/>
      <c r="C10" s="122" t="s">
        <v>1</v>
      </c>
      <c r="D10" s="108" t="s">
        <v>2</v>
      </c>
      <c r="E10" s="108" t="s">
        <v>3</v>
      </c>
      <c r="F10" s="108" t="s">
        <v>4</v>
      </c>
      <c r="G10" s="108" t="s">
        <v>7</v>
      </c>
      <c r="H10" s="108" t="s">
        <v>8</v>
      </c>
      <c r="I10" s="108" t="s">
        <v>9</v>
      </c>
      <c r="J10" s="108" t="s">
        <v>10</v>
      </c>
      <c r="K10" s="108" t="s">
        <v>11</v>
      </c>
      <c r="L10" s="108" t="s">
        <v>12</v>
      </c>
      <c r="M10" s="116" t="s">
        <v>13</v>
      </c>
      <c r="N10" s="116" t="s">
        <v>14</v>
      </c>
      <c r="O10" s="116" t="s">
        <v>6</v>
      </c>
      <c r="P10" s="116" t="s">
        <v>18</v>
      </c>
      <c r="Q10" s="116" t="s">
        <v>28</v>
      </c>
      <c r="R10" s="116" t="s">
        <v>19</v>
      </c>
      <c r="S10" s="116" t="s">
        <v>29</v>
      </c>
      <c r="T10" s="116" t="s">
        <v>20</v>
      </c>
      <c r="U10" s="124"/>
      <c r="V10" s="117"/>
      <c r="W10" s="117"/>
      <c r="X10" s="117"/>
      <c r="Y10" s="117"/>
      <c r="AB10" s="20"/>
      <c r="AC10" s="17"/>
    </row>
    <row r="11" spans="1:29" ht="15.75" customHeight="1" x14ac:dyDescent="0.2">
      <c r="B11" s="117"/>
      <c r="C11" s="122"/>
      <c r="D11" s="108"/>
      <c r="E11" s="108"/>
      <c r="F11" s="108"/>
      <c r="G11" s="108"/>
      <c r="H11" s="108"/>
      <c r="I11" s="108"/>
      <c r="J11" s="108"/>
      <c r="K11" s="108"/>
      <c r="L11" s="108"/>
      <c r="M11" s="117"/>
      <c r="N11" s="117"/>
      <c r="O11" s="117"/>
      <c r="P11" s="117"/>
      <c r="Q11" s="117"/>
      <c r="R11" s="117"/>
      <c r="S11" s="117"/>
      <c r="T11" s="117"/>
      <c r="U11" s="124"/>
      <c r="V11" s="117"/>
      <c r="W11" s="117"/>
      <c r="X11" s="117"/>
      <c r="Y11" s="117"/>
      <c r="AB11" s="20"/>
      <c r="AC11" s="17"/>
    </row>
    <row r="12" spans="1:29" ht="30" customHeight="1" x14ac:dyDescent="0.2">
      <c r="B12" s="119"/>
      <c r="C12" s="122"/>
      <c r="D12" s="108"/>
      <c r="E12" s="108"/>
      <c r="F12" s="108"/>
      <c r="G12" s="108"/>
      <c r="H12" s="108"/>
      <c r="I12" s="108"/>
      <c r="J12" s="108"/>
      <c r="K12" s="108"/>
      <c r="L12" s="108"/>
      <c r="M12" s="118"/>
      <c r="N12" s="118"/>
      <c r="O12" s="118"/>
      <c r="P12" s="118"/>
      <c r="Q12" s="118"/>
      <c r="R12" s="118"/>
      <c r="S12" s="118"/>
      <c r="T12" s="118"/>
      <c r="U12" s="125"/>
      <c r="V12" s="118"/>
      <c r="W12" s="118"/>
      <c r="X12" s="118"/>
      <c r="Y12" s="118"/>
      <c r="AB12" s="20"/>
      <c r="AC12" s="17"/>
    </row>
    <row r="13" spans="1:29" s="35" customFormat="1" x14ac:dyDescent="0.2">
      <c r="B13" s="82">
        <v>1</v>
      </c>
      <c r="C13" s="88">
        <v>92.778800000000004</v>
      </c>
      <c r="D13" s="88">
        <v>4.1142000000000003</v>
      </c>
      <c r="E13" s="88">
        <v>0.92679999999999996</v>
      </c>
      <c r="F13" s="88">
        <v>0.1104</v>
      </c>
      <c r="G13" s="88">
        <v>0.19450000000000001</v>
      </c>
      <c r="H13" s="88">
        <v>3.3E-3</v>
      </c>
      <c r="I13" s="88">
        <v>4.4999999999999998E-2</v>
      </c>
      <c r="J13" s="88">
        <v>4.0599999999999997E-2</v>
      </c>
      <c r="K13" s="88">
        <v>0.113</v>
      </c>
      <c r="L13" s="88">
        <v>2.5999999999999999E-3</v>
      </c>
      <c r="M13" s="88">
        <v>1.4227000000000001</v>
      </c>
      <c r="N13" s="88">
        <v>0.24809999999999999</v>
      </c>
      <c r="O13" s="88">
        <v>0.72399999999999998</v>
      </c>
      <c r="P13" s="89">
        <v>34.9024</v>
      </c>
      <c r="Q13" s="85">
        <f t="shared" ref="Q13:Q29" si="0">P13/0.0041868</f>
        <v>8336.2950224515134</v>
      </c>
      <c r="R13" s="89">
        <v>38.651600000000002</v>
      </c>
      <c r="S13" s="85">
        <f t="shared" ref="S13:S29" si="1">R13/0.0041868</f>
        <v>9231.7760580873219</v>
      </c>
      <c r="T13" s="89">
        <v>49.853400000000001</v>
      </c>
      <c r="U13" s="90">
        <v>-12.8</v>
      </c>
      <c r="V13" s="90">
        <v>16.399999999999999</v>
      </c>
      <c r="W13" s="78" t="s">
        <v>62</v>
      </c>
      <c r="X13" s="78"/>
      <c r="Y13" s="76"/>
      <c r="AA13" s="87">
        <f t="shared" ref="AA13:AA44" si="2">SUM(C13:N13)</f>
        <v>100</v>
      </c>
      <c r="AB13" s="74" t="str">
        <f>IF(AA13=100,"ОК"," ")</f>
        <v>ОК</v>
      </c>
    </row>
    <row r="14" spans="1:29" s="35" customFormat="1" x14ac:dyDescent="0.2">
      <c r="B14" s="82">
        <v>2</v>
      </c>
      <c r="C14" s="83">
        <v>92.746200000000002</v>
      </c>
      <c r="D14" s="78">
        <v>4.1067999999999998</v>
      </c>
      <c r="E14" s="78">
        <v>0.92989999999999995</v>
      </c>
      <c r="F14" s="78">
        <v>0.11</v>
      </c>
      <c r="G14" s="78">
        <v>0.19350000000000001</v>
      </c>
      <c r="H14" s="78">
        <v>3.0999999999999999E-3</v>
      </c>
      <c r="I14" s="78">
        <v>4.6600000000000003E-2</v>
      </c>
      <c r="J14" s="78">
        <v>4.2200000000000001E-2</v>
      </c>
      <c r="K14" s="78">
        <v>0.114</v>
      </c>
      <c r="L14" s="78">
        <v>3.0000000000000001E-3</v>
      </c>
      <c r="M14" s="78">
        <v>1.4207000000000001</v>
      </c>
      <c r="N14" s="78">
        <v>0.28410000000000002</v>
      </c>
      <c r="O14" s="78">
        <v>0.72450000000000003</v>
      </c>
      <c r="P14" s="79">
        <v>34.893799999999999</v>
      </c>
      <c r="Q14" s="85">
        <f t="shared" si="0"/>
        <v>8334.2409477405181</v>
      </c>
      <c r="R14" s="79">
        <v>38.642000000000003</v>
      </c>
      <c r="S14" s="85">
        <f t="shared" si="1"/>
        <v>9229.4831374796995</v>
      </c>
      <c r="T14" s="79">
        <v>49.8245</v>
      </c>
      <c r="U14" s="81"/>
      <c r="V14" s="81"/>
      <c r="W14" s="78"/>
      <c r="X14" s="78"/>
      <c r="Y14" s="76"/>
      <c r="AA14" s="87">
        <f t="shared" si="2"/>
        <v>100.0001</v>
      </c>
      <c r="AB14" s="74" t="str">
        <f>IF(AA14=100,"ОК"," ")</f>
        <v xml:space="preserve"> </v>
      </c>
    </row>
    <row r="15" spans="1:29" s="35" customFormat="1" x14ac:dyDescent="0.2">
      <c r="B15" s="82">
        <v>3</v>
      </c>
      <c r="C15" s="83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9"/>
      <c r="Q15" s="94">
        <f t="shared" si="0"/>
        <v>0</v>
      </c>
      <c r="R15" s="98"/>
      <c r="S15" s="94">
        <f t="shared" si="1"/>
        <v>0</v>
      </c>
      <c r="T15" s="79"/>
      <c r="U15" s="81"/>
      <c r="V15" s="81"/>
      <c r="W15" s="78"/>
      <c r="X15" s="76"/>
      <c r="Y15" s="76"/>
      <c r="AA15" s="87">
        <f t="shared" si="2"/>
        <v>0</v>
      </c>
      <c r="AB15" s="74" t="str">
        <f>IF(AA15=100,"ОК"," ")</f>
        <v xml:space="preserve"> </v>
      </c>
    </row>
    <row r="16" spans="1:29" s="35" customFormat="1" x14ac:dyDescent="0.2">
      <c r="B16" s="82">
        <v>4</v>
      </c>
      <c r="C16" s="83">
        <v>92.746200000000002</v>
      </c>
      <c r="D16" s="83">
        <v>4.1067999999999998</v>
      </c>
      <c r="E16" s="83">
        <v>0.92989999999999995</v>
      </c>
      <c r="F16" s="83">
        <v>0.11</v>
      </c>
      <c r="G16" s="83">
        <v>0.19350000000000001</v>
      </c>
      <c r="H16" s="83">
        <v>3.0999999999999999E-3</v>
      </c>
      <c r="I16" s="83">
        <v>4.6600000000000003E-2</v>
      </c>
      <c r="J16" s="83">
        <v>4.2200000000000001E-2</v>
      </c>
      <c r="K16" s="83">
        <v>0.114</v>
      </c>
      <c r="L16" s="83">
        <v>3.0000000000000001E-3</v>
      </c>
      <c r="M16" s="83">
        <v>1.4207000000000001</v>
      </c>
      <c r="N16" s="83">
        <v>0.28410000000000002</v>
      </c>
      <c r="O16" s="83">
        <v>0.72450000000000003</v>
      </c>
      <c r="P16" s="84">
        <v>34.893799999999999</v>
      </c>
      <c r="Q16" s="85">
        <f t="shared" si="0"/>
        <v>8334.2409477405181</v>
      </c>
      <c r="R16" s="84">
        <v>38.642000000000003</v>
      </c>
      <c r="S16" s="85">
        <f t="shared" si="1"/>
        <v>9229.4831374796995</v>
      </c>
      <c r="T16" s="84">
        <v>49.8245</v>
      </c>
      <c r="U16" s="86"/>
      <c r="V16" s="86"/>
      <c r="W16" s="78"/>
      <c r="X16" s="78"/>
      <c r="Y16" s="76"/>
      <c r="AA16" s="87">
        <f t="shared" si="2"/>
        <v>100.0001</v>
      </c>
      <c r="AB16" s="74" t="str">
        <f t="shared" ref="AB16:AB42" si="3">IF(AA16=100,"ОК"," ")</f>
        <v xml:space="preserve"> </v>
      </c>
    </row>
    <row r="17" spans="2:28" s="35" customFormat="1" x14ac:dyDescent="0.2">
      <c r="B17" s="82">
        <v>5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4"/>
      <c r="Q17" s="71">
        <f t="shared" si="0"/>
        <v>0</v>
      </c>
      <c r="R17" s="84"/>
      <c r="S17" s="71">
        <f t="shared" si="1"/>
        <v>0</v>
      </c>
      <c r="T17" s="84"/>
      <c r="U17" s="86"/>
      <c r="V17" s="86"/>
      <c r="W17" s="78"/>
      <c r="X17" s="78"/>
      <c r="Y17" s="76"/>
      <c r="AA17" s="87">
        <f t="shared" si="2"/>
        <v>0</v>
      </c>
      <c r="AB17" s="74" t="str">
        <f t="shared" si="3"/>
        <v xml:space="preserve"> </v>
      </c>
    </row>
    <row r="18" spans="2:28" s="35" customFormat="1" x14ac:dyDescent="0.2">
      <c r="B18" s="82">
        <v>6</v>
      </c>
      <c r="C18" s="83">
        <v>92.675899999999999</v>
      </c>
      <c r="D18" s="83">
        <v>4.1528</v>
      </c>
      <c r="E18" s="83">
        <v>0.93859999999999999</v>
      </c>
      <c r="F18" s="83">
        <v>0.1096</v>
      </c>
      <c r="G18" s="83">
        <v>0.19389999999999999</v>
      </c>
      <c r="H18" s="83">
        <v>4.8999999999999998E-3</v>
      </c>
      <c r="I18" s="83">
        <v>5.2699999999999997E-2</v>
      </c>
      <c r="J18" s="83">
        <v>4.4200000000000003E-2</v>
      </c>
      <c r="K18" s="83">
        <v>0.12859999999999999</v>
      </c>
      <c r="L18" s="83">
        <v>2.5000000000000001E-3</v>
      </c>
      <c r="M18" s="83">
        <v>1.4279999999999999</v>
      </c>
      <c r="N18" s="83">
        <v>0.26840000000000003</v>
      </c>
      <c r="O18" s="83">
        <v>0.72540000000000004</v>
      </c>
      <c r="P18" s="84">
        <v>34.942399999999999</v>
      </c>
      <c r="Q18" s="85">
        <f t="shared" si="0"/>
        <v>8345.8488583166145</v>
      </c>
      <c r="R18" s="84">
        <v>38.694200000000002</v>
      </c>
      <c r="S18" s="85">
        <f t="shared" si="1"/>
        <v>9241.9508932836543</v>
      </c>
      <c r="T18" s="84">
        <v>49.861400000000003</v>
      </c>
      <c r="U18" s="86">
        <v>-14.3</v>
      </c>
      <c r="V18" s="86">
        <v>18.5</v>
      </c>
      <c r="W18" s="78"/>
      <c r="X18" s="78">
        <v>2.0000000000000001E-4</v>
      </c>
      <c r="Y18" s="76">
        <v>1E-4</v>
      </c>
      <c r="AA18" s="87">
        <f t="shared" si="2"/>
        <v>100.0001</v>
      </c>
      <c r="AB18" s="74" t="str">
        <f t="shared" si="3"/>
        <v xml:space="preserve"> </v>
      </c>
    </row>
    <row r="19" spans="2:28" s="35" customFormat="1" x14ac:dyDescent="0.2">
      <c r="B19" s="82">
        <v>7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4"/>
      <c r="Q19" s="94">
        <f t="shared" si="0"/>
        <v>0</v>
      </c>
      <c r="R19" s="93"/>
      <c r="S19" s="94">
        <f t="shared" si="1"/>
        <v>0</v>
      </c>
      <c r="T19" s="84"/>
      <c r="U19" s="86"/>
      <c r="V19" s="86"/>
      <c r="W19" s="78"/>
      <c r="X19" s="78"/>
      <c r="Y19" s="76"/>
      <c r="AA19" s="87">
        <f t="shared" si="2"/>
        <v>0</v>
      </c>
      <c r="AB19" s="74" t="str">
        <f t="shared" si="3"/>
        <v xml:space="preserve"> </v>
      </c>
    </row>
    <row r="20" spans="2:28" s="35" customFormat="1" x14ac:dyDescent="0.2">
      <c r="B20" s="82">
        <v>8</v>
      </c>
      <c r="C20" s="83">
        <v>92.626300000000001</v>
      </c>
      <c r="D20" s="83">
        <v>4.1811999999999996</v>
      </c>
      <c r="E20" s="83">
        <v>0.94930000000000003</v>
      </c>
      <c r="F20" s="83">
        <v>0.1134</v>
      </c>
      <c r="G20" s="83">
        <v>0.1988</v>
      </c>
      <c r="H20" s="83">
        <v>6.1000000000000004E-3</v>
      </c>
      <c r="I20" s="83">
        <v>5.2699999999999997E-2</v>
      </c>
      <c r="J20" s="83">
        <v>4.4299999999999999E-2</v>
      </c>
      <c r="K20" s="83">
        <v>0.12959999999999999</v>
      </c>
      <c r="L20" s="83">
        <v>2.5000000000000001E-3</v>
      </c>
      <c r="M20" s="83">
        <v>1.4384999999999999</v>
      </c>
      <c r="N20" s="83">
        <v>0.25729999999999997</v>
      </c>
      <c r="O20" s="83">
        <v>0.7258</v>
      </c>
      <c r="P20" s="84">
        <v>34.965000000000003</v>
      </c>
      <c r="Q20" s="85">
        <f t="shared" si="0"/>
        <v>8351.2467755803955</v>
      </c>
      <c r="R20" s="84">
        <v>38.718400000000003</v>
      </c>
      <c r="S20" s="85">
        <f t="shared" si="1"/>
        <v>9247.7309639820396</v>
      </c>
      <c r="T20" s="84">
        <v>49.877899999999997</v>
      </c>
      <c r="U20" s="86">
        <v>-11.3</v>
      </c>
      <c r="V20" s="86">
        <v>17.7</v>
      </c>
      <c r="W20" s="78"/>
      <c r="X20" s="78"/>
      <c r="Y20" s="76"/>
      <c r="AA20" s="87">
        <f t="shared" si="2"/>
        <v>100.00000000000001</v>
      </c>
      <c r="AB20" s="74" t="str">
        <f t="shared" si="3"/>
        <v>ОК</v>
      </c>
    </row>
    <row r="21" spans="2:28" s="35" customFormat="1" ht="15" customHeight="1" x14ac:dyDescent="0.2">
      <c r="B21" s="82">
        <v>9</v>
      </c>
      <c r="C21" s="83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9"/>
      <c r="Q21" s="94">
        <f t="shared" si="0"/>
        <v>0</v>
      </c>
      <c r="R21" s="98"/>
      <c r="S21" s="94">
        <f t="shared" si="1"/>
        <v>0</v>
      </c>
      <c r="T21" s="79"/>
      <c r="U21" s="92"/>
      <c r="V21" s="92"/>
      <c r="W21" s="78"/>
      <c r="X21" s="78"/>
      <c r="Y21" s="78"/>
      <c r="AA21" s="87">
        <f t="shared" si="2"/>
        <v>0</v>
      </c>
      <c r="AB21" s="74" t="str">
        <f t="shared" si="3"/>
        <v xml:space="preserve"> </v>
      </c>
    </row>
    <row r="22" spans="2:28" s="35" customFormat="1" x14ac:dyDescent="0.2">
      <c r="B22" s="82">
        <v>10</v>
      </c>
      <c r="C22" s="83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9"/>
      <c r="Q22" s="94">
        <f t="shared" si="0"/>
        <v>0</v>
      </c>
      <c r="R22" s="98"/>
      <c r="S22" s="94">
        <f t="shared" si="1"/>
        <v>0</v>
      </c>
      <c r="T22" s="79"/>
      <c r="U22" s="81"/>
      <c r="V22" s="81"/>
      <c r="W22" s="78"/>
      <c r="X22" s="78"/>
      <c r="Y22" s="76"/>
      <c r="AA22" s="87">
        <f t="shared" si="2"/>
        <v>0</v>
      </c>
      <c r="AB22" s="74" t="str">
        <f t="shared" si="3"/>
        <v xml:space="preserve"> </v>
      </c>
    </row>
    <row r="23" spans="2:28" s="35" customFormat="1" x14ac:dyDescent="0.2">
      <c r="B23" s="82">
        <v>11</v>
      </c>
      <c r="C23" s="83">
        <v>92.674499999999995</v>
      </c>
      <c r="D23" s="83">
        <v>4.1540999999999997</v>
      </c>
      <c r="E23" s="83">
        <v>0.93899999999999995</v>
      </c>
      <c r="F23" s="83">
        <v>0.112</v>
      </c>
      <c r="G23" s="83">
        <v>0.1968</v>
      </c>
      <c r="H23" s="83">
        <v>4.0000000000000001E-3</v>
      </c>
      <c r="I23" s="83">
        <v>5.1700000000000003E-2</v>
      </c>
      <c r="J23" s="83">
        <v>4.3499999999999997E-2</v>
      </c>
      <c r="K23" s="83">
        <v>0.12189999999999999</v>
      </c>
      <c r="L23" s="83">
        <v>2.8999999999999998E-3</v>
      </c>
      <c r="M23" s="83">
        <v>1.4417</v>
      </c>
      <c r="N23" s="83">
        <v>0.25790000000000002</v>
      </c>
      <c r="O23" s="83">
        <v>0.72519999999999996</v>
      </c>
      <c r="P23" s="84">
        <v>34.9345</v>
      </c>
      <c r="Q23" s="85">
        <f t="shared" si="0"/>
        <v>8343.9619757332566</v>
      </c>
      <c r="R23" s="84">
        <v>38.685699999999997</v>
      </c>
      <c r="S23" s="85">
        <f t="shared" si="1"/>
        <v>9239.9207031623191</v>
      </c>
      <c r="T23" s="84">
        <v>49.857500000000002</v>
      </c>
      <c r="U23" s="86">
        <v>-12.3</v>
      </c>
      <c r="V23" s="86">
        <v>16.399999999999999</v>
      </c>
      <c r="W23" s="78"/>
      <c r="X23" s="78"/>
      <c r="Y23" s="76"/>
      <c r="AA23" s="87">
        <f t="shared" si="2"/>
        <v>99.999999999999972</v>
      </c>
      <c r="AB23" s="74" t="str">
        <f t="shared" si="3"/>
        <v>ОК</v>
      </c>
    </row>
    <row r="24" spans="2:28" s="35" customFormat="1" x14ac:dyDescent="0.2">
      <c r="B24" s="72">
        <v>12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9"/>
      <c r="Q24" s="71">
        <f t="shared" si="0"/>
        <v>0</v>
      </c>
      <c r="R24" s="95"/>
      <c r="S24" s="94">
        <f t="shared" si="1"/>
        <v>0</v>
      </c>
      <c r="T24" s="89"/>
      <c r="U24" s="90"/>
      <c r="V24" s="90"/>
      <c r="W24" s="54"/>
      <c r="X24" s="54"/>
      <c r="Y24" s="55"/>
      <c r="AA24" s="87">
        <f t="shared" si="2"/>
        <v>0</v>
      </c>
      <c r="AB24" s="74" t="str">
        <f t="shared" si="3"/>
        <v xml:space="preserve"> </v>
      </c>
    </row>
    <row r="25" spans="2:28" s="35" customFormat="1" x14ac:dyDescent="0.2">
      <c r="B25" s="72">
        <v>13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4"/>
      <c r="Q25" s="94">
        <f t="shared" si="0"/>
        <v>0</v>
      </c>
      <c r="R25" s="93"/>
      <c r="S25" s="94">
        <f t="shared" si="1"/>
        <v>0</v>
      </c>
      <c r="T25" s="84"/>
      <c r="U25" s="86"/>
      <c r="V25" s="86"/>
      <c r="W25" s="54"/>
      <c r="X25" s="54"/>
      <c r="Y25" s="55"/>
      <c r="AA25" s="87">
        <f t="shared" si="2"/>
        <v>0</v>
      </c>
      <c r="AB25" s="74" t="str">
        <f t="shared" si="3"/>
        <v xml:space="preserve"> </v>
      </c>
    </row>
    <row r="26" spans="2:28" s="35" customFormat="1" x14ac:dyDescent="0.2">
      <c r="B26" s="72">
        <v>14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4"/>
      <c r="Q26" s="94">
        <f t="shared" si="0"/>
        <v>0</v>
      </c>
      <c r="R26" s="93"/>
      <c r="S26" s="94">
        <f t="shared" si="1"/>
        <v>0</v>
      </c>
      <c r="T26" s="84"/>
      <c r="U26" s="86"/>
      <c r="V26" s="86"/>
      <c r="W26" s="54"/>
      <c r="X26" s="54"/>
      <c r="Y26" s="55"/>
      <c r="AA26" s="87">
        <f t="shared" si="2"/>
        <v>0</v>
      </c>
      <c r="AB26" s="74" t="str">
        <f t="shared" si="3"/>
        <v xml:space="preserve"> </v>
      </c>
    </row>
    <row r="27" spans="2:28" s="34" customFormat="1" x14ac:dyDescent="0.2">
      <c r="B27" s="72">
        <v>15</v>
      </c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4"/>
      <c r="Q27" s="94">
        <f t="shared" si="0"/>
        <v>0</v>
      </c>
      <c r="R27" s="93"/>
      <c r="S27" s="94">
        <f t="shared" si="1"/>
        <v>0</v>
      </c>
      <c r="T27" s="84"/>
      <c r="U27" s="86"/>
      <c r="V27" s="86"/>
      <c r="W27" s="54"/>
      <c r="X27" s="54"/>
      <c r="Y27" s="55"/>
      <c r="AA27" s="73">
        <f t="shared" si="2"/>
        <v>0</v>
      </c>
      <c r="AB27" s="74" t="str">
        <f t="shared" si="3"/>
        <v xml:space="preserve"> </v>
      </c>
    </row>
    <row r="28" spans="2:28" s="35" customFormat="1" x14ac:dyDescent="0.2">
      <c r="B28" s="91">
        <v>16</v>
      </c>
      <c r="C28" s="76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9"/>
      <c r="Q28" s="94">
        <f t="shared" si="0"/>
        <v>0</v>
      </c>
      <c r="R28" s="98"/>
      <c r="S28" s="94">
        <f t="shared" si="1"/>
        <v>0</v>
      </c>
      <c r="T28" s="79"/>
      <c r="U28" s="81"/>
      <c r="V28" s="81"/>
      <c r="W28" s="78"/>
      <c r="X28" s="78"/>
      <c r="Y28" s="76"/>
      <c r="AA28" s="87">
        <f t="shared" si="2"/>
        <v>0</v>
      </c>
      <c r="AB28" s="74" t="str">
        <f t="shared" si="3"/>
        <v xml:space="preserve"> </v>
      </c>
    </row>
    <row r="29" spans="2:28" s="34" customFormat="1" x14ac:dyDescent="0.2">
      <c r="B29" s="91">
        <v>17</v>
      </c>
      <c r="C29" s="76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9"/>
      <c r="Q29" s="94">
        <f t="shared" si="0"/>
        <v>0</v>
      </c>
      <c r="R29" s="98"/>
      <c r="S29" s="99">
        <f t="shared" si="1"/>
        <v>0</v>
      </c>
      <c r="T29" s="79"/>
      <c r="U29" s="81"/>
      <c r="V29" s="81"/>
      <c r="W29" s="78"/>
      <c r="X29" s="78"/>
      <c r="Y29" s="76"/>
      <c r="AA29" s="73">
        <f t="shared" si="2"/>
        <v>0</v>
      </c>
      <c r="AB29" s="74" t="str">
        <f t="shared" si="3"/>
        <v xml:space="preserve"> </v>
      </c>
    </row>
    <row r="30" spans="2:28" s="35" customFormat="1" x14ac:dyDescent="0.2">
      <c r="B30" s="75">
        <v>18</v>
      </c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4"/>
      <c r="Q30" s="94">
        <f t="shared" ref="Q30:Q41" si="4">P30/0.0041868</f>
        <v>0</v>
      </c>
      <c r="R30" s="93"/>
      <c r="S30" s="94">
        <f t="shared" ref="S30:S36" si="5">R30/0.0041868</f>
        <v>0</v>
      </c>
      <c r="T30" s="84"/>
      <c r="U30" s="86"/>
      <c r="V30" s="86"/>
      <c r="W30" s="54"/>
      <c r="X30" s="54"/>
      <c r="Y30" s="54"/>
      <c r="AA30" s="87">
        <f t="shared" si="2"/>
        <v>0</v>
      </c>
      <c r="AB30" s="74" t="str">
        <f t="shared" si="3"/>
        <v xml:space="preserve"> </v>
      </c>
    </row>
    <row r="31" spans="2:28" s="35" customFormat="1" x14ac:dyDescent="0.2">
      <c r="B31" s="75">
        <v>19</v>
      </c>
      <c r="C31" s="83">
        <v>92.732299999999995</v>
      </c>
      <c r="D31" s="83">
        <v>4.1500000000000004</v>
      </c>
      <c r="E31" s="83">
        <v>0.94310000000000005</v>
      </c>
      <c r="F31" s="83">
        <v>0.11269999999999999</v>
      </c>
      <c r="G31" s="83">
        <v>0.19919999999999999</v>
      </c>
      <c r="H31" s="83">
        <v>6.3E-3</v>
      </c>
      <c r="I31" s="83">
        <v>6.7400000000000002E-2</v>
      </c>
      <c r="J31" s="83">
        <v>5.0700000000000002E-2</v>
      </c>
      <c r="K31" s="83">
        <v>0.14319999999999999</v>
      </c>
      <c r="L31" s="83">
        <v>1.6000000000000001E-3</v>
      </c>
      <c r="M31" s="83">
        <v>1.4229000000000001</v>
      </c>
      <c r="N31" s="83">
        <v>0.17050000000000001</v>
      </c>
      <c r="O31" s="83">
        <v>0.72529999999999994</v>
      </c>
      <c r="P31" s="84">
        <v>35.0274</v>
      </c>
      <c r="Q31" s="85">
        <f t="shared" si="4"/>
        <v>8366.1507595299518</v>
      </c>
      <c r="R31" s="84">
        <v>38.7866</v>
      </c>
      <c r="S31" s="85">
        <f t="shared" si="5"/>
        <v>9264.0202541320341</v>
      </c>
      <c r="T31" s="84">
        <v>49.981499999999997</v>
      </c>
      <c r="U31" s="86">
        <v>-17.5</v>
      </c>
      <c r="V31" s="86">
        <v>16.5</v>
      </c>
      <c r="W31" s="54"/>
      <c r="X31" s="54"/>
      <c r="Y31" s="55"/>
      <c r="AA31" s="87">
        <f t="shared" si="2"/>
        <v>99.999900000000011</v>
      </c>
      <c r="AB31" s="74" t="str">
        <f t="shared" si="3"/>
        <v xml:space="preserve"> </v>
      </c>
    </row>
    <row r="32" spans="2:28" s="35" customFormat="1" x14ac:dyDescent="0.2">
      <c r="B32" s="75">
        <v>20</v>
      </c>
      <c r="C32" s="83">
        <v>92.609200000000001</v>
      </c>
      <c r="D32" s="83">
        <v>4.1510999999999996</v>
      </c>
      <c r="E32" s="83">
        <v>0.93730000000000002</v>
      </c>
      <c r="F32" s="83">
        <v>0.1129</v>
      </c>
      <c r="G32" s="83">
        <v>0.1976</v>
      </c>
      <c r="H32" s="83">
        <v>7.0000000000000001E-3</v>
      </c>
      <c r="I32" s="83">
        <v>7.0699999999999999E-2</v>
      </c>
      <c r="J32" s="83">
        <v>5.2200000000000003E-2</v>
      </c>
      <c r="K32" s="83">
        <v>0.1489</v>
      </c>
      <c r="L32" s="83">
        <v>1.6999999999999999E-3</v>
      </c>
      <c r="M32" s="83">
        <v>1.4349000000000001</v>
      </c>
      <c r="N32" s="83">
        <v>0.27639999999999998</v>
      </c>
      <c r="O32" s="83">
        <v>0.7268</v>
      </c>
      <c r="P32" s="84">
        <v>34.997399999999999</v>
      </c>
      <c r="Q32" s="85">
        <f t="shared" si="4"/>
        <v>8358.9853826311264</v>
      </c>
      <c r="R32" s="84">
        <v>38.753</v>
      </c>
      <c r="S32" s="85">
        <f t="shared" si="5"/>
        <v>9255.9950320053504</v>
      </c>
      <c r="T32" s="84">
        <v>49.886299999999999</v>
      </c>
      <c r="U32" s="86">
        <v>-15.8</v>
      </c>
      <c r="V32" s="86">
        <v>15.8</v>
      </c>
      <c r="W32" s="54"/>
      <c r="X32" s="54"/>
      <c r="Y32" s="55"/>
      <c r="AA32" s="87">
        <f t="shared" si="2"/>
        <v>99.999899999999982</v>
      </c>
      <c r="AB32" s="74" t="str">
        <f t="shared" si="3"/>
        <v xml:space="preserve"> </v>
      </c>
    </row>
    <row r="33" spans="1:29" s="35" customFormat="1" x14ac:dyDescent="0.2">
      <c r="B33" s="75">
        <v>21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4"/>
      <c r="Q33" s="94">
        <f t="shared" si="4"/>
        <v>0</v>
      </c>
      <c r="R33" s="93"/>
      <c r="S33" s="94">
        <f t="shared" si="5"/>
        <v>0</v>
      </c>
      <c r="T33" s="84"/>
      <c r="U33" s="86"/>
      <c r="V33" s="86"/>
      <c r="W33" s="78"/>
      <c r="X33" s="54"/>
      <c r="Y33" s="55"/>
      <c r="AA33" s="87">
        <f t="shared" si="2"/>
        <v>0</v>
      </c>
      <c r="AB33" s="74" t="str">
        <f t="shared" si="3"/>
        <v xml:space="preserve"> </v>
      </c>
    </row>
    <row r="34" spans="1:29" s="35" customFormat="1" x14ac:dyDescent="0.2">
      <c r="B34" s="75">
        <v>22</v>
      </c>
      <c r="C34" s="83">
        <v>92.745900000000006</v>
      </c>
      <c r="D34" s="83">
        <v>4.1052</v>
      </c>
      <c r="E34" s="83">
        <v>0.93010000000000004</v>
      </c>
      <c r="F34" s="83">
        <v>0.11269999999999999</v>
      </c>
      <c r="G34" s="83">
        <v>0.19570000000000001</v>
      </c>
      <c r="H34" s="83">
        <v>6.4999999999999997E-3</v>
      </c>
      <c r="I34" s="83">
        <v>5.5100000000000003E-2</v>
      </c>
      <c r="J34" s="83">
        <v>4.4999999999999998E-2</v>
      </c>
      <c r="K34" s="83">
        <v>0.1244</v>
      </c>
      <c r="L34" s="83">
        <v>2.2000000000000001E-3</v>
      </c>
      <c r="M34" s="83">
        <v>1.4176</v>
      </c>
      <c r="N34" s="83">
        <v>0.25969999999999999</v>
      </c>
      <c r="O34" s="83">
        <v>0.72489999999999999</v>
      </c>
      <c r="P34" s="84">
        <v>34.935299999999998</v>
      </c>
      <c r="Q34" s="85">
        <f t="shared" si="4"/>
        <v>8344.1530524505579</v>
      </c>
      <c r="R34" s="84">
        <v>38.686900000000001</v>
      </c>
      <c r="S34" s="85">
        <f t="shared" si="5"/>
        <v>9240.2073182382737</v>
      </c>
      <c r="T34" s="84">
        <v>49.867699999999999</v>
      </c>
      <c r="U34" s="86">
        <v>-17.399999999999999</v>
      </c>
      <c r="V34" s="86">
        <v>15.4</v>
      </c>
      <c r="W34" s="54"/>
      <c r="X34" s="78"/>
      <c r="Y34" s="76"/>
      <c r="AA34" s="87">
        <f t="shared" si="2"/>
        <v>100.00009999999999</v>
      </c>
      <c r="AB34" s="74" t="str">
        <f t="shared" si="3"/>
        <v xml:space="preserve"> </v>
      </c>
    </row>
    <row r="35" spans="1:29" s="35" customFormat="1" x14ac:dyDescent="0.2">
      <c r="B35" s="75">
        <v>23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4"/>
      <c r="Q35" s="94">
        <f t="shared" si="4"/>
        <v>0</v>
      </c>
      <c r="R35" s="93"/>
      <c r="S35" s="94">
        <f t="shared" si="5"/>
        <v>0</v>
      </c>
      <c r="T35" s="84"/>
      <c r="U35" s="86"/>
      <c r="V35" s="86"/>
      <c r="W35" s="54"/>
      <c r="X35" s="54"/>
      <c r="Y35" s="55"/>
      <c r="AA35" s="87">
        <f t="shared" si="2"/>
        <v>0</v>
      </c>
      <c r="AB35" s="74" t="str">
        <f t="shared" si="3"/>
        <v xml:space="preserve"> </v>
      </c>
    </row>
    <row r="36" spans="1:29" s="35" customFormat="1" x14ac:dyDescent="0.2">
      <c r="B36" s="91">
        <v>24</v>
      </c>
      <c r="C36" s="76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9"/>
      <c r="Q36" s="94">
        <f t="shared" si="4"/>
        <v>0</v>
      </c>
      <c r="R36" s="98"/>
      <c r="S36" s="94">
        <f t="shared" si="5"/>
        <v>0</v>
      </c>
      <c r="T36" s="79"/>
      <c r="U36" s="81"/>
      <c r="V36" s="81"/>
      <c r="W36" s="78"/>
      <c r="X36" s="78"/>
      <c r="Y36" s="78"/>
      <c r="AA36" s="87">
        <f t="shared" si="2"/>
        <v>0</v>
      </c>
      <c r="AB36" s="35" t="str">
        <f t="shared" si="3"/>
        <v xml:space="preserve"> </v>
      </c>
    </row>
    <row r="37" spans="1:29" s="35" customFormat="1" x14ac:dyDescent="0.2">
      <c r="B37" s="75">
        <v>25</v>
      </c>
      <c r="C37" s="83">
        <v>92.875699999999995</v>
      </c>
      <c r="D37" s="83">
        <v>4.0049000000000001</v>
      </c>
      <c r="E37" s="83">
        <v>0.89219999999999999</v>
      </c>
      <c r="F37" s="83">
        <v>0.10680000000000001</v>
      </c>
      <c r="G37" s="83">
        <v>0.1867</v>
      </c>
      <c r="H37" s="83">
        <v>1.2699999999999999E-2</v>
      </c>
      <c r="I37" s="83">
        <v>6.0699999999999997E-2</v>
      </c>
      <c r="J37" s="83">
        <v>4.8599999999999997E-2</v>
      </c>
      <c r="K37" s="83">
        <v>0.1361</v>
      </c>
      <c r="L37" s="83">
        <v>1.8E-3</v>
      </c>
      <c r="M37" s="83">
        <v>1.3559000000000001</v>
      </c>
      <c r="N37" s="83">
        <v>0.31809999999999999</v>
      </c>
      <c r="O37" s="83">
        <v>0.72470000000000001</v>
      </c>
      <c r="P37" s="84">
        <v>34.909999999999997</v>
      </c>
      <c r="Q37" s="85">
        <f t="shared" si="4"/>
        <v>8338.1102512658817</v>
      </c>
      <c r="R37" s="84">
        <v>38.659799999999997</v>
      </c>
      <c r="S37" s="85">
        <f t="shared" ref="S37:S42" si="6">R37/0.0041868</f>
        <v>9233.7345944396675</v>
      </c>
      <c r="T37" s="84">
        <v>49.840499999999999</v>
      </c>
      <c r="U37" s="86">
        <v>-14.9</v>
      </c>
      <c r="V37" s="86">
        <v>18.399999999999999</v>
      </c>
      <c r="W37" s="54" t="s">
        <v>62</v>
      </c>
      <c r="X37" s="54"/>
      <c r="Y37" s="55"/>
      <c r="AA37" s="87">
        <f t="shared" si="2"/>
        <v>100.00020000000001</v>
      </c>
      <c r="AB37" s="74" t="str">
        <f t="shared" si="3"/>
        <v xml:space="preserve"> </v>
      </c>
    </row>
    <row r="38" spans="1:29" s="35" customFormat="1" x14ac:dyDescent="0.2">
      <c r="B38" s="75">
        <v>26</v>
      </c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4"/>
      <c r="Q38" s="94">
        <f t="shared" si="4"/>
        <v>0</v>
      </c>
      <c r="R38" s="93"/>
      <c r="S38" s="94">
        <f t="shared" si="6"/>
        <v>0</v>
      </c>
      <c r="T38" s="84"/>
      <c r="U38" s="86"/>
      <c r="V38" s="86"/>
      <c r="W38" s="54"/>
      <c r="X38" s="54"/>
      <c r="Y38" s="55"/>
      <c r="AA38" s="87">
        <f t="shared" si="2"/>
        <v>0</v>
      </c>
      <c r="AB38" s="74" t="str">
        <f t="shared" si="3"/>
        <v xml:space="preserve"> </v>
      </c>
    </row>
    <row r="39" spans="1:29" s="35" customFormat="1" x14ac:dyDescent="0.2">
      <c r="B39" s="75">
        <v>27</v>
      </c>
      <c r="C39" s="83">
        <v>92.792000000000002</v>
      </c>
      <c r="D39" s="83">
        <v>4.0884</v>
      </c>
      <c r="E39" s="83">
        <v>0.92359999999999998</v>
      </c>
      <c r="F39" s="83">
        <v>0.1105</v>
      </c>
      <c r="G39" s="83">
        <v>0.19189999999999999</v>
      </c>
      <c r="H39" s="83">
        <v>7.1000000000000004E-3</v>
      </c>
      <c r="I39" s="83">
        <v>5.5100000000000003E-2</v>
      </c>
      <c r="J39" s="83">
        <v>4.3799999999999999E-2</v>
      </c>
      <c r="K39" s="83">
        <v>0.11609999999999999</v>
      </c>
      <c r="L39" s="83">
        <v>2E-3</v>
      </c>
      <c r="M39" s="83">
        <v>1.4085000000000001</v>
      </c>
      <c r="N39" s="83">
        <v>0.2611</v>
      </c>
      <c r="O39" s="83">
        <v>0.72430000000000005</v>
      </c>
      <c r="P39" s="84">
        <v>34.914099999999998</v>
      </c>
      <c r="Q39" s="85">
        <f t="shared" si="4"/>
        <v>8339.0895194420555</v>
      </c>
      <c r="R39" s="84">
        <v>38.664200000000001</v>
      </c>
      <c r="S39" s="100">
        <f t="shared" si="6"/>
        <v>9234.785516384829</v>
      </c>
      <c r="T39" s="84">
        <v>49.858199999999997</v>
      </c>
      <c r="U39" s="86">
        <v>-13.5</v>
      </c>
      <c r="V39" s="86">
        <v>16.5</v>
      </c>
      <c r="W39" s="54"/>
      <c r="X39" s="78">
        <v>2.0000000000000001E-4</v>
      </c>
      <c r="Y39" s="76">
        <v>1E-4</v>
      </c>
      <c r="AA39" s="87">
        <f t="shared" si="2"/>
        <v>100.0001</v>
      </c>
      <c r="AB39" s="74" t="str">
        <f t="shared" si="3"/>
        <v xml:space="preserve"> </v>
      </c>
    </row>
    <row r="40" spans="1:29" s="34" customFormat="1" x14ac:dyDescent="0.2">
      <c r="B40" s="75">
        <v>28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23"/>
      <c r="Q40" s="85"/>
      <c r="R40" s="97"/>
      <c r="S40" s="96">
        <f t="shared" si="6"/>
        <v>0</v>
      </c>
      <c r="T40" s="23"/>
      <c r="U40" s="22"/>
      <c r="V40" s="22"/>
      <c r="W40" s="54"/>
      <c r="X40" s="54"/>
      <c r="Y40" s="55"/>
      <c r="AA40" s="73">
        <f t="shared" si="2"/>
        <v>0</v>
      </c>
      <c r="AB40" s="74" t="str">
        <f t="shared" si="3"/>
        <v xml:space="preserve"> </v>
      </c>
    </row>
    <row r="41" spans="1:29" s="34" customFormat="1" ht="12.75" customHeight="1" x14ac:dyDescent="0.2">
      <c r="B41" s="75">
        <v>29</v>
      </c>
      <c r="C41" s="76">
        <v>92.819599999999994</v>
      </c>
      <c r="D41" s="77">
        <v>4.0534999999999997</v>
      </c>
      <c r="E41" s="77">
        <v>0.91420000000000001</v>
      </c>
      <c r="F41" s="77">
        <v>0.1096</v>
      </c>
      <c r="G41" s="77">
        <v>0.18940000000000001</v>
      </c>
      <c r="H41" s="77">
        <v>8.3999999999999995E-3</v>
      </c>
      <c r="I41" s="77">
        <v>5.9299999999999999E-2</v>
      </c>
      <c r="J41" s="77">
        <v>4.6100000000000002E-2</v>
      </c>
      <c r="K41" s="77">
        <v>0.1386</v>
      </c>
      <c r="L41" s="77">
        <v>1.6999999999999999E-3</v>
      </c>
      <c r="M41" s="77">
        <v>1.4076</v>
      </c>
      <c r="N41" s="77">
        <v>0.252</v>
      </c>
      <c r="O41" s="77">
        <v>0.72470000000000001</v>
      </c>
      <c r="P41" s="79">
        <v>34.94</v>
      </c>
      <c r="Q41" s="85">
        <f t="shared" si="4"/>
        <v>8345.2756281647071</v>
      </c>
      <c r="R41" s="56">
        <v>38.69</v>
      </c>
      <c r="S41" s="100">
        <f t="shared" si="6"/>
        <v>9240.9477405178168</v>
      </c>
      <c r="T41" s="79">
        <v>49.87</v>
      </c>
      <c r="U41" s="81">
        <v>-12.1</v>
      </c>
      <c r="V41" s="81">
        <v>16.7</v>
      </c>
      <c r="W41" s="54"/>
      <c r="X41" s="54"/>
      <c r="Y41" s="55"/>
      <c r="AA41" s="73">
        <f t="shared" si="2"/>
        <v>99.999999999999972</v>
      </c>
      <c r="AB41" s="74" t="str">
        <f t="shared" si="3"/>
        <v>ОК</v>
      </c>
    </row>
    <row r="42" spans="1:29" s="34" customFormat="1" ht="12.75" customHeight="1" x14ac:dyDescent="0.2">
      <c r="B42" s="75">
        <v>30</v>
      </c>
      <c r="C42" s="76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9"/>
      <c r="Q42" s="96">
        <f t="shared" ref="Q42" si="7">P42/0.0041868</f>
        <v>0</v>
      </c>
      <c r="R42" s="98"/>
      <c r="S42" s="96">
        <f t="shared" si="6"/>
        <v>0</v>
      </c>
      <c r="T42" s="80"/>
      <c r="U42" s="81"/>
      <c r="V42" s="81"/>
      <c r="W42" s="54"/>
      <c r="X42" s="54"/>
      <c r="Y42" s="55"/>
      <c r="AA42" s="73">
        <f t="shared" si="2"/>
        <v>0</v>
      </c>
      <c r="AB42" s="74" t="str">
        <f t="shared" si="3"/>
        <v xml:space="preserve"> </v>
      </c>
    </row>
    <row r="43" spans="1:29" ht="14.25" hidden="1" customHeight="1" x14ac:dyDescent="0.2">
      <c r="B43" s="24">
        <v>31</v>
      </c>
      <c r="C43" s="25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7"/>
      <c r="U43" s="28"/>
      <c r="V43" s="28"/>
      <c r="W43" s="28"/>
      <c r="X43" s="28"/>
      <c r="Y43" s="29"/>
      <c r="AA43" s="73">
        <f t="shared" si="2"/>
        <v>0</v>
      </c>
      <c r="AB43" s="30"/>
      <c r="AC43" s="17"/>
    </row>
    <row r="44" spans="1:29" ht="14.25" customHeight="1" x14ac:dyDescent="0.2">
      <c r="B44" s="24">
        <v>31</v>
      </c>
      <c r="C44" s="103"/>
      <c r="D44" s="104"/>
      <c r="E44" s="104"/>
      <c r="F44" s="104"/>
      <c r="G44" s="104"/>
      <c r="H44" s="104"/>
      <c r="I44" s="104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7"/>
      <c r="U44" s="28"/>
      <c r="V44" s="28"/>
      <c r="W44" s="28"/>
      <c r="X44" s="28"/>
      <c r="Y44" s="29"/>
      <c r="AA44" s="73">
        <f t="shared" si="2"/>
        <v>0</v>
      </c>
      <c r="AB44" s="30"/>
      <c r="AC44" s="17"/>
    </row>
    <row r="45" spans="1:29" x14ac:dyDescent="0.2"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AA45" s="21"/>
      <c r="AB45" s="30"/>
      <c r="AC45" s="17"/>
    </row>
    <row r="46" spans="1:29" x14ac:dyDescent="0.2">
      <c r="A46" s="37" t="s">
        <v>43</v>
      </c>
      <c r="E46" s="38" t="s">
        <v>44</v>
      </c>
      <c r="F46" s="38"/>
      <c r="G46" s="38"/>
      <c r="H46" s="38"/>
      <c r="I46" s="38"/>
      <c r="J46" s="38"/>
      <c r="K46" s="38"/>
      <c r="L46" s="38"/>
      <c r="M46" s="38"/>
      <c r="N46" s="38" t="s">
        <v>45</v>
      </c>
      <c r="O46" s="39"/>
      <c r="P46" s="39"/>
      <c r="Q46" s="39"/>
      <c r="R46" s="39"/>
      <c r="S46" s="39"/>
      <c r="T46" s="39"/>
      <c r="U46" s="39"/>
      <c r="V46" s="38"/>
      <c r="W46" s="38"/>
      <c r="X46" s="38"/>
      <c r="AC46" s="17"/>
    </row>
    <row r="47" spans="1:29" s="34" customFormat="1" x14ac:dyDescent="0.2">
      <c r="A47" s="36"/>
      <c r="E47" s="34" t="s">
        <v>46</v>
      </c>
      <c r="N47" s="34" t="s">
        <v>47</v>
      </c>
      <c r="O47" s="35"/>
      <c r="P47" s="35"/>
      <c r="Q47" s="35"/>
      <c r="R47" s="35"/>
      <c r="S47" s="35" t="s">
        <v>0</v>
      </c>
      <c r="T47" s="35"/>
      <c r="U47" s="35"/>
      <c r="V47" s="34" t="s">
        <v>15</v>
      </c>
    </row>
    <row r="48" spans="1:29" ht="15" x14ac:dyDescent="0.25">
      <c r="A48" s="37" t="s">
        <v>48</v>
      </c>
      <c r="E48" s="38" t="s">
        <v>60</v>
      </c>
      <c r="F48" s="38"/>
      <c r="G48" s="38"/>
      <c r="H48" s="38"/>
      <c r="I48" s="38"/>
      <c r="J48" s="38"/>
      <c r="K48" s="38"/>
      <c r="L48" s="38"/>
      <c r="M48" s="38"/>
      <c r="N48" s="38" t="s">
        <v>61</v>
      </c>
      <c r="O48" s="39"/>
      <c r="P48" s="39"/>
      <c r="Q48" s="12"/>
      <c r="R48" s="12"/>
      <c r="S48" s="12"/>
      <c r="T48" s="12"/>
      <c r="U48" s="12"/>
      <c r="V48" s="3"/>
      <c r="W48" s="3"/>
      <c r="X48" s="38"/>
      <c r="AC48" s="17"/>
    </row>
    <row r="49" spans="1:23" s="34" customFormat="1" x14ac:dyDescent="0.2">
      <c r="A49" s="36"/>
      <c r="E49" s="34" t="s">
        <v>49</v>
      </c>
      <c r="N49" s="34" t="s">
        <v>47</v>
      </c>
      <c r="O49" s="35"/>
      <c r="P49" s="35"/>
      <c r="Q49" s="35"/>
      <c r="R49" s="35"/>
      <c r="S49" s="35" t="s">
        <v>0</v>
      </c>
      <c r="T49" s="35"/>
      <c r="U49" s="35"/>
      <c r="V49" s="34" t="s">
        <v>15</v>
      </c>
    </row>
    <row r="50" spans="1:23" x14ac:dyDescent="0.2">
      <c r="O50" s="31"/>
      <c r="P50" s="31"/>
      <c r="Q50" s="31"/>
      <c r="T50" s="31"/>
      <c r="U50" s="31"/>
      <c r="W50" s="31"/>
    </row>
    <row r="54" spans="1:23" x14ac:dyDescent="0.2">
      <c r="C54" s="32"/>
      <c r="D54" s="33" t="s">
        <v>35</v>
      </c>
      <c r="E54" s="33"/>
      <c r="F54" s="33"/>
      <c r="G54" s="33"/>
      <c r="H54" s="33"/>
      <c r="I54" s="33"/>
      <c r="J54" s="33"/>
    </row>
  </sheetData>
  <mergeCells count="33">
    <mergeCell ref="C45:Y45"/>
    <mergeCell ref="C10:C12"/>
    <mergeCell ref="F10:F12"/>
    <mergeCell ref="Q10:Q12"/>
    <mergeCell ref="P10:P12"/>
    <mergeCell ref="R10:R12"/>
    <mergeCell ref="K10:K12"/>
    <mergeCell ref="T10:T12"/>
    <mergeCell ref="W9:W12"/>
    <mergeCell ref="J10:J12"/>
    <mergeCell ref="Y9:Y12"/>
    <mergeCell ref="U9:U12"/>
    <mergeCell ref="A4:X4"/>
    <mergeCell ref="A6:X6"/>
    <mergeCell ref="O7:V7"/>
    <mergeCell ref="B5:C5"/>
    <mergeCell ref="M10:M12"/>
    <mergeCell ref="I10:I12"/>
    <mergeCell ref="X9:X12"/>
    <mergeCell ref="S10:S12"/>
    <mergeCell ref="N10:N12"/>
    <mergeCell ref="V9:V12"/>
    <mergeCell ref="H10:H12"/>
    <mergeCell ref="O10:O12"/>
    <mergeCell ref="L10:L12"/>
    <mergeCell ref="E10:E12"/>
    <mergeCell ref="B9:B12"/>
    <mergeCell ref="C9:N9"/>
    <mergeCell ref="O9:T9"/>
    <mergeCell ref="D10:D12"/>
    <mergeCell ref="D7:I7"/>
    <mergeCell ref="G10:G12"/>
    <mergeCell ref="J7:N7"/>
  </mergeCells>
  <phoneticPr fontId="2" type="noConversion"/>
  <pageMargins left="0.51181102362204722" right="0.51181102362204722" top="0.35433070866141736" bottom="0.35433070866141736" header="0.31496062992125984" footer="0.31496062992125984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3"/>
  <sheetViews>
    <sheetView tabSelected="1" view="pageBreakPreview" topLeftCell="A25" zoomScaleNormal="100" zoomScaleSheetLayoutView="100" workbookViewId="0">
      <selection activeCell="H55" sqref="H55"/>
    </sheetView>
  </sheetViews>
  <sheetFormatPr defaultRowHeight="12.75" x14ac:dyDescent="0.2"/>
  <cols>
    <col min="1" max="1" width="2.85546875" style="17" customWidth="1"/>
    <col min="2" max="2" width="12.42578125" style="17" customWidth="1"/>
    <col min="3" max="3" width="51.42578125" style="17" customWidth="1"/>
    <col min="4" max="4" width="14.140625" style="17" customWidth="1"/>
    <col min="5" max="5" width="17.85546875" style="17" customWidth="1"/>
    <col min="6" max="6" width="10" style="17" customWidth="1"/>
    <col min="7" max="7" width="9.140625" style="20"/>
    <col min="8" max="16384" width="9.140625" style="17"/>
  </cols>
  <sheetData>
    <row r="1" spans="2:8" x14ac:dyDescent="0.2">
      <c r="B1" s="34" t="s">
        <v>26</v>
      </c>
      <c r="C1" s="34"/>
      <c r="D1" s="33"/>
      <c r="E1" s="33"/>
    </row>
    <row r="2" spans="2:8" x14ac:dyDescent="0.2">
      <c r="B2" s="34" t="s">
        <v>27</v>
      </c>
      <c r="C2" s="34"/>
      <c r="D2" s="33"/>
      <c r="E2" s="33"/>
    </row>
    <row r="3" spans="2:8" x14ac:dyDescent="0.2">
      <c r="B3" s="42" t="s">
        <v>50</v>
      </c>
      <c r="C3" s="42"/>
      <c r="D3" s="33"/>
      <c r="E3" s="33"/>
    </row>
    <row r="4" spans="2:8" x14ac:dyDescent="0.2">
      <c r="B4" s="33"/>
      <c r="C4" s="33"/>
      <c r="D4" s="33"/>
      <c r="E4" s="33"/>
    </row>
    <row r="5" spans="2:8" ht="15.75" x14ac:dyDescent="0.25">
      <c r="B5" s="33"/>
      <c r="C5" s="130" t="s">
        <v>31</v>
      </c>
      <c r="D5" s="130"/>
      <c r="E5" s="130"/>
      <c r="F5" s="43"/>
    </row>
    <row r="6" spans="2:8" ht="27.75" customHeight="1" x14ac:dyDescent="0.2">
      <c r="B6" s="131" t="s">
        <v>57</v>
      </c>
      <c r="C6" s="131"/>
      <c r="D6" s="131"/>
      <c r="E6" s="131"/>
      <c r="F6" s="44"/>
    </row>
    <row r="7" spans="2:8" ht="18" customHeight="1" x14ac:dyDescent="0.2">
      <c r="B7" s="132" t="s">
        <v>63</v>
      </c>
      <c r="C7" s="133"/>
      <c r="D7" s="133"/>
      <c r="E7" s="133"/>
      <c r="F7" s="45"/>
    </row>
    <row r="8" spans="2:8" ht="24" customHeight="1" x14ac:dyDescent="0.2">
      <c r="B8" s="46"/>
      <c r="C8" s="39"/>
      <c r="D8" s="45"/>
      <c r="E8" s="45"/>
      <c r="F8" s="45"/>
    </row>
    <row r="9" spans="2:8" ht="30" customHeight="1" x14ac:dyDescent="0.2">
      <c r="B9" s="134" t="s">
        <v>25</v>
      </c>
      <c r="C9" s="102" t="s">
        <v>32</v>
      </c>
      <c r="D9" s="128" t="s">
        <v>33</v>
      </c>
      <c r="E9" s="129" t="s">
        <v>53</v>
      </c>
      <c r="F9" s="47"/>
      <c r="G9" s="17"/>
    </row>
    <row r="10" spans="2:8" ht="94.5" customHeight="1" x14ac:dyDescent="0.2">
      <c r="B10" s="135"/>
      <c r="C10" s="137" t="s">
        <v>58</v>
      </c>
      <c r="D10" s="128"/>
      <c r="E10" s="129"/>
      <c r="F10" s="47"/>
      <c r="G10" s="17"/>
    </row>
    <row r="11" spans="2:8" ht="1.5" customHeight="1" x14ac:dyDescent="0.2">
      <c r="B11" s="135"/>
      <c r="C11" s="138"/>
      <c r="D11" s="128"/>
      <c r="E11" s="129"/>
      <c r="F11" s="47"/>
      <c r="G11" s="17"/>
    </row>
    <row r="12" spans="2:8" ht="3" hidden="1" customHeight="1" x14ac:dyDescent="0.2">
      <c r="B12" s="136"/>
      <c r="C12" s="139"/>
      <c r="D12" s="128"/>
      <c r="E12" s="129"/>
      <c r="F12" s="47"/>
      <c r="G12" s="17"/>
    </row>
    <row r="13" spans="2:8" ht="15.75" customHeight="1" x14ac:dyDescent="0.2">
      <c r="B13" s="48">
        <v>1</v>
      </c>
      <c r="C13" s="105">
        <v>3621947.25</v>
      </c>
      <c r="D13" s="67">
        <f t="shared" ref="D13:D43" si="0">SUM(C13:C13)</f>
        <v>3621947.25</v>
      </c>
      <c r="E13" s="68">
        <v>34.25</v>
      </c>
      <c r="F13" s="49"/>
      <c r="G13" s="127" t="s">
        <v>51</v>
      </c>
      <c r="H13" s="127"/>
    </row>
    <row r="14" spans="2:8" x14ac:dyDescent="0.2">
      <c r="B14" s="48">
        <v>2</v>
      </c>
      <c r="C14" s="105">
        <v>3583227</v>
      </c>
      <c r="D14" s="67">
        <f t="shared" si="0"/>
        <v>3583227</v>
      </c>
      <c r="E14" s="68">
        <f>IF(Паспорт!P14&gt;0,Паспорт!P14,E13)</f>
        <v>34.893799999999999</v>
      </c>
      <c r="F14" s="49"/>
      <c r="G14" s="127"/>
      <c r="H14" s="127"/>
    </row>
    <row r="15" spans="2:8" x14ac:dyDescent="0.2">
      <c r="B15" s="48">
        <v>3</v>
      </c>
      <c r="C15" s="105">
        <v>3607338.5</v>
      </c>
      <c r="D15" s="67">
        <f t="shared" si="0"/>
        <v>3607338.5</v>
      </c>
      <c r="E15" s="68">
        <f>IF(Паспорт!P15&gt;0,Паспорт!P15,E14)</f>
        <v>34.893799999999999</v>
      </c>
      <c r="F15" s="49"/>
      <c r="G15" s="127"/>
      <c r="H15" s="127"/>
    </row>
    <row r="16" spans="2:8" x14ac:dyDescent="0.2">
      <c r="B16" s="48">
        <v>4</v>
      </c>
      <c r="C16" s="105">
        <v>3600768.25</v>
      </c>
      <c r="D16" s="67">
        <f t="shared" si="0"/>
        <v>3600768.25</v>
      </c>
      <c r="E16" s="68">
        <f>IF(Паспорт!P16&gt;0,Паспорт!P16,E15)</f>
        <v>34.893799999999999</v>
      </c>
      <c r="F16" s="49"/>
      <c r="G16" s="127"/>
      <c r="H16" s="127"/>
    </row>
    <row r="17" spans="2:8" x14ac:dyDescent="0.2">
      <c r="B17" s="48">
        <v>5</v>
      </c>
      <c r="C17" s="105">
        <v>3671285.25</v>
      </c>
      <c r="D17" s="67">
        <f t="shared" si="0"/>
        <v>3671285.25</v>
      </c>
      <c r="E17" s="68">
        <f>IF(Паспорт!P17&gt;0,Паспорт!P17,E16)</f>
        <v>34.893799999999999</v>
      </c>
      <c r="F17" s="49"/>
      <c r="G17" s="127"/>
      <c r="H17" s="127"/>
    </row>
    <row r="18" spans="2:8" ht="15.75" customHeight="1" x14ac:dyDescent="0.2">
      <c r="B18" s="48">
        <v>6</v>
      </c>
      <c r="C18" s="105">
        <v>3629779.75</v>
      </c>
      <c r="D18" s="67">
        <f t="shared" si="0"/>
        <v>3629779.75</v>
      </c>
      <c r="E18" s="68">
        <f>IF(Паспорт!P18&gt;0,Паспорт!P18,E17)</f>
        <v>34.942399999999999</v>
      </c>
      <c r="F18" s="49"/>
      <c r="G18" s="127"/>
      <c r="H18" s="127"/>
    </row>
    <row r="19" spans="2:8" x14ac:dyDescent="0.2">
      <c r="B19" s="48">
        <v>7</v>
      </c>
      <c r="C19" s="105">
        <v>3706819.25</v>
      </c>
      <c r="D19" s="67">
        <f t="shared" si="0"/>
        <v>3706819.25</v>
      </c>
      <c r="E19" s="68">
        <f>IF(Паспорт!P19&gt;0,Паспорт!P19,E18)</f>
        <v>34.942399999999999</v>
      </c>
      <c r="F19" s="49"/>
      <c r="G19" s="127"/>
      <c r="H19" s="127"/>
    </row>
    <row r="20" spans="2:8" x14ac:dyDescent="0.2">
      <c r="B20" s="48">
        <v>8</v>
      </c>
      <c r="C20" s="105">
        <v>3709717.75</v>
      </c>
      <c r="D20" s="67">
        <f t="shared" si="0"/>
        <v>3709717.75</v>
      </c>
      <c r="E20" s="68">
        <f>IF(Паспорт!P20&gt;0,Паспорт!P20,E19)</f>
        <v>34.965000000000003</v>
      </c>
      <c r="F20" s="49"/>
      <c r="G20" s="127"/>
      <c r="H20" s="127"/>
    </row>
    <row r="21" spans="2:8" ht="15" customHeight="1" x14ac:dyDescent="0.2">
      <c r="B21" s="48">
        <v>9</v>
      </c>
      <c r="C21" s="105">
        <v>3713383.75</v>
      </c>
      <c r="D21" s="67">
        <f t="shared" si="0"/>
        <v>3713383.75</v>
      </c>
      <c r="E21" s="68">
        <f>IF(Паспорт!P21&gt;0,Паспорт!P21,E20)</f>
        <v>34.965000000000003</v>
      </c>
      <c r="F21" s="49"/>
      <c r="G21" s="40"/>
    </row>
    <row r="22" spans="2:8" x14ac:dyDescent="0.2">
      <c r="B22" s="48">
        <v>10</v>
      </c>
      <c r="C22" s="105">
        <v>3665634.25</v>
      </c>
      <c r="D22" s="67">
        <f t="shared" si="0"/>
        <v>3665634.25</v>
      </c>
      <c r="E22" s="68">
        <f>IF(Паспорт!P22&gt;0,Паспорт!P22,E21)</f>
        <v>34.965000000000003</v>
      </c>
      <c r="F22" s="49"/>
      <c r="G22" s="40"/>
    </row>
    <row r="23" spans="2:8" x14ac:dyDescent="0.2">
      <c r="B23" s="48">
        <v>11</v>
      </c>
      <c r="C23" s="105">
        <v>3645165.75</v>
      </c>
      <c r="D23" s="67">
        <f t="shared" si="0"/>
        <v>3645165.75</v>
      </c>
      <c r="E23" s="68">
        <f>IF(Паспорт!P23&gt;0,Паспорт!P23,E22)</f>
        <v>34.9345</v>
      </c>
      <c r="F23" s="49"/>
      <c r="G23" s="40"/>
    </row>
    <row r="24" spans="2:8" x14ac:dyDescent="0.2">
      <c r="B24" s="48">
        <v>12</v>
      </c>
      <c r="C24" s="105">
        <v>696070.25</v>
      </c>
      <c r="D24" s="67">
        <f t="shared" si="0"/>
        <v>696070.25</v>
      </c>
      <c r="E24" s="68">
        <f>IF(Паспорт!P24&gt;0,Паспорт!P24,E23)</f>
        <v>34.9345</v>
      </c>
      <c r="F24" s="49"/>
      <c r="G24" s="40"/>
    </row>
    <row r="25" spans="2:8" x14ac:dyDescent="0.2">
      <c r="B25" s="48">
        <v>13</v>
      </c>
      <c r="C25" s="105">
        <v>0</v>
      </c>
      <c r="D25" s="67">
        <f t="shared" si="0"/>
        <v>0</v>
      </c>
      <c r="E25" s="68">
        <f>IF(Паспорт!P25&gt;0,Паспорт!P25,E24)</f>
        <v>34.9345</v>
      </c>
      <c r="F25" s="49"/>
      <c r="G25" s="40"/>
    </row>
    <row r="26" spans="2:8" x14ac:dyDescent="0.2">
      <c r="B26" s="48">
        <v>14</v>
      </c>
      <c r="C26" s="105">
        <v>0</v>
      </c>
      <c r="D26" s="67">
        <f t="shared" si="0"/>
        <v>0</v>
      </c>
      <c r="E26" s="68">
        <f>IF(Паспорт!P26&gt;0,Паспорт!P26,E25)</f>
        <v>34.9345</v>
      </c>
      <c r="F26" s="49"/>
      <c r="G26" s="40"/>
    </row>
    <row r="27" spans="2:8" x14ac:dyDescent="0.2">
      <c r="B27" s="48">
        <v>15</v>
      </c>
      <c r="C27" s="105">
        <v>0</v>
      </c>
      <c r="D27" s="67">
        <f t="shared" si="0"/>
        <v>0</v>
      </c>
      <c r="E27" s="68">
        <f>IF(Паспорт!P27&gt;0,Паспорт!P27,E26)</f>
        <v>34.9345</v>
      </c>
      <c r="F27" s="49"/>
      <c r="G27" s="40"/>
    </row>
    <row r="28" spans="2:8" x14ac:dyDescent="0.2">
      <c r="B28" s="50">
        <v>16</v>
      </c>
      <c r="C28" s="105">
        <v>0</v>
      </c>
      <c r="D28" s="67">
        <f t="shared" si="0"/>
        <v>0</v>
      </c>
      <c r="E28" s="68">
        <f>IF(Паспорт!P28&gt;0,Паспорт!P28,E27)</f>
        <v>34.9345</v>
      </c>
      <c r="F28" s="49"/>
      <c r="G28" s="40"/>
    </row>
    <row r="29" spans="2:8" x14ac:dyDescent="0.2">
      <c r="B29" s="50">
        <v>17</v>
      </c>
      <c r="C29" s="105">
        <v>0</v>
      </c>
      <c r="D29" s="67">
        <f t="shared" si="0"/>
        <v>0</v>
      </c>
      <c r="E29" s="68">
        <f>IF(Паспорт!P29&gt;0,Паспорт!P29,E28)</f>
        <v>34.9345</v>
      </c>
      <c r="F29" s="49"/>
      <c r="G29" s="40"/>
    </row>
    <row r="30" spans="2:8" x14ac:dyDescent="0.2">
      <c r="B30" s="50">
        <v>18</v>
      </c>
      <c r="C30" s="105">
        <v>56971.360000000001</v>
      </c>
      <c r="D30" s="67">
        <f t="shared" si="0"/>
        <v>56971.360000000001</v>
      </c>
      <c r="E30" s="68">
        <f>IF(Паспорт!P30&gt;0,Паспорт!P30,E29)</f>
        <v>34.9345</v>
      </c>
      <c r="F30" s="49"/>
      <c r="G30" s="40"/>
    </row>
    <row r="31" spans="2:8" x14ac:dyDescent="0.2">
      <c r="B31" s="50">
        <v>19</v>
      </c>
      <c r="C31" s="105">
        <v>3979821.41</v>
      </c>
      <c r="D31" s="67">
        <f t="shared" si="0"/>
        <v>3979821.41</v>
      </c>
      <c r="E31" s="68">
        <f>IF(Паспорт!P31&gt;0,Паспорт!P31,E30)</f>
        <v>35.0274</v>
      </c>
      <c r="F31" s="49"/>
      <c r="G31" s="40"/>
    </row>
    <row r="32" spans="2:8" x14ac:dyDescent="0.2">
      <c r="B32" s="50">
        <v>20</v>
      </c>
      <c r="C32" s="105">
        <v>3839506.5</v>
      </c>
      <c r="D32" s="67">
        <f t="shared" si="0"/>
        <v>3839506.5</v>
      </c>
      <c r="E32" s="68">
        <f>IF(Паспорт!P32&gt;0,Паспорт!P32,E31)</f>
        <v>34.997399999999999</v>
      </c>
      <c r="F32" s="49"/>
      <c r="G32" s="40"/>
    </row>
    <row r="33" spans="2:9" x14ac:dyDescent="0.2">
      <c r="B33" s="50">
        <v>21</v>
      </c>
      <c r="C33" s="105">
        <v>3771523</v>
      </c>
      <c r="D33" s="67">
        <f t="shared" si="0"/>
        <v>3771523</v>
      </c>
      <c r="E33" s="68">
        <f>IF(Паспорт!P33&gt;0,Паспорт!P33,E32)</f>
        <v>34.997399999999999</v>
      </c>
      <c r="F33" s="49"/>
      <c r="G33" s="40"/>
    </row>
    <row r="34" spans="2:9" x14ac:dyDescent="0.2">
      <c r="B34" s="50">
        <v>22</v>
      </c>
      <c r="C34" s="105">
        <v>3816636.75</v>
      </c>
      <c r="D34" s="67">
        <f t="shared" si="0"/>
        <v>3816636.75</v>
      </c>
      <c r="E34" s="68">
        <f>IF(Паспорт!P34&gt;0,Паспорт!P34,E33)</f>
        <v>34.935299999999998</v>
      </c>
      <c r="F34" s="49"/>
      <c r="G34" s="40"/>
    </row>
    <row r="35" spans="2:9" x14ac:dyDescent="0.2">
      <c r="B35" s="50">
        <v>23</v>
      </c>
      <c r="C35" s="105">
        <v>3780626</v>
      </c>
      <c r="D35" s="67">
        <f t="shared" si="0"/>
        <v>3780626</v>
      </c>
      <c r="E35" s="68">
        <f>IF(Паспорт!P35&gt;0,Паспорт!P35,E34)</f>
        <v>34.935299999999998</v>
      </c>
      <c r="F35" s="49"/>
      <c r="G35" s="40"/>
    </row>
    <row r="36" spans="2:9" x14ac:dyDescent="0.2">
      <c r="B36" s="50">
        <v>24</v>
      </c>
      <c r="C36" s="105">
        <v>3765273.75</v>
      </c>
      <c r="D36" s="67">
        <f t="shared" si="0"/>
        <v>3765273.75</v>
      </c>
      <c r="E36" s="68">
        <f>IF(Паспорт!P36&gt;0,Паспорт!P36,E35)</f>
        <v>34.935299999999998</v>
      </c>
      <c r="F36" s="49"/>
      <c r="G36" s="40"/>
    </row>
    <row r="37" spans="2:9" x14ac:dyDescent="0.2">
      <c r="B37" s="50">
        <v>25</v>
      </c>
      <c r="C37" s="105">
        <v>3666524.5</v>
      </c>
      <c r="D37" s="67">
        <f t="shared" si="0"/>
        <v>3666524.5</v>
      </c>
      <c r="E37" s="68">
        <f>IF(Паспорт!P37&gt;0,Паспорт!P37,E36)</f>
        <v>34.909999999999997</v>
      </c>
      <c r="F37" s="49"/>
      <c r="G37" s="40"/>
    </row>
    <row r="38" spans="2:9" x14ac:dyDescent="0.2">
      <c r="B38" s="50">
        <v>26</v>
      </c>
      <c r="C38" s="105">
        <v>3606030.5</v>
      </c>
      <c r="D38" s="67">
        <f t="shared" si="0"/>
        <v>3606030.5</v>
      </c>
      <c r="E38" s="68">
        <f>IF(Паспорт!P38&gt;0,Паспорт!P38,E37)</f>
        <v>34.909999999999997</v>
      </c>
      <c r="F38" s="49"/>
      <c r="G38" s="40"/>
    </row>
    <row r="39" spans="2:9" x14ac:dyDescent="0.2">
      <c r="B39" s="50">
        <v>27</v>
      </c>
      <c r="C39" s="105">
        <v>3574741.25</v>
      </c>
      <c r="D39" s="67">
        <f t="shared" si="0"/>
        <v>3574741.25</v>
      </c>
      <c r="E39" s="68">
        <f>IF(Паспорт!P39&gt;0,Паспорт!P39,E38)</f>
        <v>34.914099999999998</v>
      </c>
      <c r="F39" s="49"/>
      <c r="G39" s="40"/>
    </row>
    <row r="40" spans="2:9" x14ac:dyDescent="0.2">
      <c r="B40" s="50">
        <v>28</v>
      </c>
      <c r="C40" s="105">
        <v>3562193.25</v>
      </c>
      <c r="D40" s="67">
        <f t="shared" si="0"/>
        <v>3562193.25</v>
      </c>
      <c r="E40" s="68">
        <f>IF(Паспорт!P40&gt;0,Паспорт!P40,E39)</f>
        <v>34.914099999999998</v>
      </c>
      <c r="F40" s="49"/>
      <c r="G40" s="40"/>
    </row>
    <row r="41" spans="2:9" ht="12.75" customHeight="1" x14ac:dyDescent="0.2">
      <c r="B41" s="50">
        <v>29</v>
      </c>
      <c r="C41" s="105">
        <v>3597665</v>
      </c>
      <c r="D41" s="67">
        <f t="shared" si="0"/>
        <v>3597665</v>
      </c>
      <c r="E41" s="68">
        <f>IF(Паспорт!P41&gt;0,Паспорт!P41,E40)</f>
        <v>34.94</v>
      </c>
      <c r="F41" s="49"/>
      <c r="G41" s="40"/>
    </row>
    <row r="42" spans="2:9" ht="12.75" customHeight="1" x14ac:dyDescent="0.2">
      <c r="B42" s="50">
        <v>30</v>
      </c>
      <c r="C42" s="105">
        <v>3486081.5</v>
      </c>
      <c r="D42" s="67">
        <f t="shared" si="0"/>
        <v>3486081.5</v>
      </c>
      <c r="E42" s="68">
        <f>IF(Паспорт!P42&gt;0,Паспорт!P42,E41)</f>
        <v>34.94</v>
      </c>
      <c r="F42" s="49"/>
      <c r="G42" s="40"/>
    </row>
    <row r="43" spans="2:9" ht="12.75" customHeight="1" x14ac:dyDescent="0.2">
      <c r="B43" s="50">
        <v>31</v>
      </c>
      <c r="C43" s="105">
        <v>3524899.25</v>
      </c>
      <c r="D43" s="67">
        <f t="shared" si="0"/>
        <v>3524899.25</v>
      </c>
      <c r="E43" s="68">
        <f>IF(Паспорт!P42&gt;0,Паспорт!P42,E41)</f>
        <v>34.94</v>
      </c>
      <c r="F43" s="49"/>
      <c r="G43" s="40"/>
    </row>
    <row r="44" spans="2:9" ht="66" customHeight="1" x14ac:dyDescent="0.2">
      <c r="B44" s="50" t="s">
        <v>33</v>
      </c>
      <c r="C44" s="101">
        <f t="shared" ref="C44:D44" si="1">SUM(C13:C43)</f>
        <v>88879631.019999996</v>
      </c>
      <c r="D44" s="69">
        <f t="shared" si="1"/>
        <v>88879631.019999996</v>
      </c>
      <c r="E44" s="70">
        <f>SUMPRODUCT(E13:E43,D13:D43)/SUM(D13:D43)</f>
        <v>34.911102510546897</v>
      </c>
      <c r="F44" s="51"/>
      <c r="G44" s="126" t="s">
        <v>34</v>
      </c>
      <c r="H44" s="126"/>
    </row>
    <row r="45" spans="2:9" ht="14.25" hidden="1" customHeight="1" x14ac:dyDescent="0.2">
      <c r="B45" s="50">
        <v>31</v>
      </c>
      <c r="C45" s="52"/>
      <c r="D45" s="66"/>
      <c r="E45" s="66"/>
      <c r="F45" s="53"/>
      <c r="G45" s="17"/>
    </row>
    <row r="46" spans="2:9" x14ac:dyDescent="0.2">
      <c r="C46" s="121"/>
      <c r="D46" s="121"/>
      <c r="E46" s="121"/>
      <c r="F46" s="41"/>
      <c r="G46" s="17"/>
    </row>
    <row r="47" spans="2:9" x14ac:dyDescent="0.2">
      <c r="B47" s="17" t="s">
        <v>52</v>
      </c>
      <c r="F47" s="142"/>
      <c r="G47" s="143"/>
      <c r="H47" s="142"/>
      <c r="I47" s="142"/>
    </row>
    <row r="48" spans="2:9" x14ac:dyDescent="0.2">
      <c r="F48" s="142"/>
      <c r="G48" s="143"/>
      <c r="H48" s="142"/>
      <c r="I48" s="142"/>
    </row>
    <row r="49" spans="2:11" s="64" customFormat="1" ht="15.75" x14ac:dyDescent="0.25">
      <c r="B49" s="59" t="s">
        <v>65</v>
      </c>
      <c r="C49" s="60"/>
      <c r="D49" s="60"/>
      <c r="E49" s="60"/>
      <c r="F49" s="65"/>
      <c r="G49" s="65"/>
      <c r="H49" s="65"/>
      <c r="I49" s="65"/>
      <c r="J49" s="62"/>
      <c r="K49" s="63"/>
    </row>
    <row r="50" spans="2:11" s="58" customFormat="1" x14ac:dyDescent="0.2">
      <c r="B50" s="58" t="s">
        <v>64</v>
      </c>
      <c r="D50" s="140" t="s">
        <v>0</v>
      </c>
      <c r="E50" s="141" t="s">
        <v>15</v>
      </c>
      <c r="F50" s="144"/>
      <c r="G50" s="145"/>
      <c r="H50" s="146"/>
      <c r="I50" s="147"/>
      <c r="K50" s="57"/>
    </row>
    <row r="51" spans="2:11" s="58" customFormat="1" x14ac:dyDescent="0.2">
      <c r="F51" s="144"/>
      <c r="G51" s="148"/>
      <c r="H51" s="144"/>
      <c r="I51" s="146"/>
      <c r="K51" s="57"/>
    </row>
    <row r="52" spans="2:11" s="64" customFormat="1" ht="18" customHeight="1" x14ac:dyDescent="0.25">
      <c r="B52" s="61" t="s">
        <v>67</v>
      </c>
      <c r="C52" s="61"/>
      <c r="D52" s="61"/>
      <c r="E52" s="61"/>
      <c r="F52" s="65"/>
      <c r="G52" s="65"/>
      <c r="H52" s="65"/>
      <c r="I52" s="65"/>
      <c r="J52" s="65"/>
      <c r="K52" s="63"/>
    </row>
    <row r="53" spans="2:11" s="58" customFormat="1" x14ac:dyDescent="0.2">
      <c r="B53" s="58" t="s">
        <v>66</v>
      </c>
      <c r="D53" s="140" t="s">
        <v>0</v>
      </c>
      <c r="E53" s="141" t="s">
        <v>15</v>
      </c>
      <c r="F53" s="149"/>
      <c r="G53" s="145"/>
      <c r="H53" s="146"/>
      <c r="I53" s="147"/>
      <c r="K53" s="57"/>
    </row>
  </sheetData>
  <mergeCells count="10">
    <mergeCell ref="C5:E5"/>
    <mergeCell ref="B6:E6"/>
    <mergeCell ref="B7:E7"/>
    <mergeCell ref="B9:B12"/>
    <mergeCell ref="C10:C12"/>
    <mergeCell ref="G44:H44"/>
    <mergeCell ref="G13:H20"/>
    <mergeCell ref="C46:E46"/>
    <mergeCell ref="D9:D12"/>
    <mergeCell ref="E9:E12"/>
  </mergeCells>
  <pageMargins left="0.19685039370078741" right="0.19685039370078741" top="0.19685039370078741" bottom="0.19685039370078741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Паспорт</vt:lpstr>
      <vt:lpstr>Додаток</vt:lpstr>
      <vt:lpstr>Додаток!_Hlk21234135</vt:lpstr>
      <vt:lpstr>Паспорт!_Hlk21234135</vt:lpstr>
      <vt:lpstr>Паспорт!OLE_LINK2</vt:lpstr>
      <vt:lpstr>Додаток!Область_печати</vt:lpstr>
      <vt:lpstr>Паспорт!Область_печати</vt:lpstr>
    </vt:vector>
  </TitlesOfParts>
  <Company>KHLPU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chemist1</dc:creator>
  <cp:lastModifiedBy>Пивовар Евгений Васильевич</cp:lastModifiedBy>
  <cp:lastPrinted>2016-05-31T12:44:34Z</cp:lastPrinted>
  <dcterms:created xsi:type="dcterms:W3CDTF">2010-01-29T08:37:16Z</dcterms:created>
  <dcterms:modified xsi:type="dcterms:W3CDTF">2016-08-02T05:53:33Z</dcterms:modified>
</cp:coreProperties>
</file>