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externalReferences>
    <externalReference r:id="rId5"/>
  </externalReference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'Додаток'!$A$1:$G$54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<sst xmlns="http://schemas.openxmlformats.org/spreadsheetml/2006/main" count="84" uniqueCount="71">
  <si>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</si>
  <si>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</si>
  <si>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</si>
  <si>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</si>
  <si>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</si>
  <si>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</si>
  <si>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</si>
  <si>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</si>
  <si>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</si>
  <si>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</si>
  <si>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</si>
  <si>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</si>
  <si>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</si>
  <si>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</si>
  <si>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</si>
  <si>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</si>
  <si>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</si>
  <si>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</si>
  <si>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</si>
  <si>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</si>
  <si>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</si>
  <si>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</si>
  <si>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</si>
  <si>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</si>
  <si>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</si>
  <si>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</si>
  <si>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</si>
  <si>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</si>
  <si>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</si>
  <si>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</si>
  <si>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</si>
  <si>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</si>
  <si>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</si>
  <si>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</si>
  <si>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відсут.</t>
  </si>
  <si>
    <t>-19,9</t>
  </si>
  <si>
    <t>не виявл.</t>
  </si>
  <si>
    <t>-16,5</t>
  </si>
  <si>
    <t>-17,2</t>
  </si>
  <si>
    <t>-22,9</t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</si>
  <si>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</si>
  <si>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Первомайський п/м Первомайське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</si>
  <si>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100-356/2015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20.12.2018 р.</t>
    </r>
  </si>
  <si>
    <t>ПАСПОРТ ФІЗИКО-ХІМІЧНИХ ПОКАЗНИКІВ ПРИРОДНОГО ГАЗУ №19-15 квітень</t>
  </si>
  <si>
    <r>
      <t xml:space="preserve">   Головний інженер Первомайського ЛВУМГ                                                                           </t>
    </r>
    <r>
      <rPr>
        <b/>
        <u val="single"/>
        <sz val="10"/>
        <rFont val="Times New Roman"/>
        <family val="1"/>
      </rPr>
      <t xml:space="preserve">Журавель І.В.  </t>
    </r>
    <r>
      <rPr>
        <u val="single"/>
        <sz val="10"/>
        <rFont val="Times New Roman"/>
        <family val="1"/>
      </rPr>
      <t xml:space="preserve">                                                                           </t>
    </r>
  </si>
  <si>
    <t>" 29 " квітня     2016 р.</t>
  </si>
  <si>
    <t>Керівник підрозділу, якому підпорядкована лабораторія</t>
  </si>
  <si>
    <t>прізвище</t>
  </si>
  <si>
    <r>
      <t xml:space="preserve">  Начальник хіміко-аналітичної лабораторії Первомайського ЛВУМГ                                      </t>
    </r>
    <r>
      <rPr>
        <b/>
        <u val="single"/>
        <sz val="10"/>
        <rFont val="Times New Roman"/>
        <family val="1"/>
      </rPr>
      <t>Сипко Е.П.</t>
    </r>
    <r>
      <rPr>
        <u val="single"/>
        <sz val="10"/>
        <rFont val="Times New Roman"/>
        <family val="1"/>
      </rPr>
      <t xml:space="preserve">                                                                                </t>
    </r>
  </si>
  <si>
    <t xml:space="preserve">Керівник лабораторії,де здійснювались аналізи газу </t>
  </si>
  <si>
    <t>ГРС  "Олексіївка"</t>
  </si>
  <si>
    <t>ГРС  "Борова"</t>
  </si>
  <si>
    <t>ГРС  "Руновщина"</t>
  </si>
  <si>
    <t>-23,1</t>
  </si>
  <si>
    <t>-24,5</t>
  </si>
  <si>
    <t>-22,3</t>
  </si>
  <si>
    <t>-24,4</t>
  </si>
  <si>
    <t>нижче -25</t>
  </si>
  <si>
    <t>Провідний діспетчер з трансовтування газу</t>
  </si>
  <si>
    <t>Мешечко В.В.</t>
  </si>
  <si>
    <t>" 04 " травня     2016 р.</t>
  </si>
  <si>
    <r>
      <t xml:space="preserve">   переданого </t>
    </r>
    <r>
      <rPr>
        <b/>
        <sz val="11"/>
        <rFont val="Arial"/>
        <family val="2"/>
      </rPr>
      <t>Первомайським ЛВУМГ філії  "УМГ "Харківтрансгаз"</t>
    </r>
    <r>
      <rPr>
        <sz val="11"/>
        <rFont val="Arial"/>
        <family val="2"/>
      </rPr>
      <t xml:space="preserve"> та прийнятого </t>
    </r>
    <r>
      <rPr>
        <b/>
        <sz val="11"/>
        <rFont val="Arial"/>
        <family val="2"/>
      </rPr>
      <t>ПАТ "ХАРКІВГАЗ"</t>
    </r>
    <r>
      <rPr>
        <sz val="11"/>
        <rFont val="Arial"/>
        <family val="2"/>
      </rPr>
      <t xml:space="preserve"> , по </t>
    </r>
    <r>
      <rPr>
        <b/>
        <sz val="11"/>
        <rFont val="Arial"/>
        <family val="2"/>
      </rPr>
      <t>ГРС "Олексіївка", "Руновщина", "Борова"</t>
    </r>
  </si>
  <si>
    <r>
      <t xml:space="preserve"> з магістрального газопроводу  </t>
    </r>
    <r>
      <rPr>
        <b/>
        <sz val="11"/>
        <rFont val="Arial"/>
        <family val="2"/>
      </rPr>
      <t>"СОЮЗ"</t>
    </r>
    <r>
      <rPr>
        <sz val="11"/>
        <rFont val="Arial"/>
        <family val="2"/>
      </rPr>
      <t xml:space="preserve"> за період з </t>
    </r>
    <r>
      <rPr>
        <b/>
        <u val="single"/>
        <sz val="11"/>
        <rFont val="Arial"/>
        <family val="2"/>
      </rPr>
      <t>01.04.2016 р.</t>
    </r>
    <r>
      <rPr>
        <sz val="11"/>
        <rFont val="Arial"/>
        <family val="2"/>
      </rPr>
      <t xml:space="preserve"> по </t>
    </r>
    <r>
      <rPr>
        <b/>
        <u val="single"/>
        <sz val="11"/>
        <rFont val="Arial"/>
        <family val="2"/>
      </rPr>
      <t>30.04.2016 р.</t>
    </r>
  </si>
  <si>
    <r>
      <t xml:space="preserve"> за період з </t>
    </r>
    <r>
      <rPr>
        <b/>
        <sz val="10"/>
        <rFont val="Arial"/>
        <family val="2"/>
      </rPr>
      <t>01.04.2016 р.</t>
    </r>
    <r>
      <rPr>
        <sz val="10"/>
        <rFont val="Arial"/>
        <family val="2"/>
      </rPr>
      <t xml:space="preserve"> по</t>
    </r>
    <r>
      <rPr>
        <b/>
        <sz val="10"/>
        <rFont val="Arial"/>
        <family val="2"/>
      </rPr>
      <t xml:space="preserve"> 30.04.2016 р.</t>
    </r>
  </si>
  <si>
    <t>Додаток до  ПАСПОРТА ФІЗИКО-ХІМІЧНИХ ПОКАЗНИКІВ ПРИРОДНОГО ГАЗУ №19-15 квітень</t>
  </si>
  <si>
    <r>
      <t xml:space="preserve">  переданого </t>
    </r>
    <r>
      <rPr>
        <b/>
        <sz val="10"/>
        <rFont val="Arial"/>
        <family val="2"/>
      </rPr>
      <t xml:space="preserve">Первомайським ЛВУМГ філії  "УМГ "Харківтрансгаз" </t>
    </r>
    <r>
      <rPr>
        <sz val="10"/>
        <rFont val="Arial"/>
        <family val="2"/>
      </rPr>
      <t xml:space="preserve">та прийнятого </t>
    </r>
    <r>
      <rPr>
        <b/>
        <sz val="10"/>
        <rFont val="Arial"/>
        <family val="2"/>
      </rPr>
      <t>ПАТ "ХАРКІВГАЗ" ,</t>
    </r>
  </si>
  <si>
    <r>
      <t xml:space="preserve"> по </t>
    </r>
    <r>
      <rPr>
        <b/>
        <sz val="10"/>
        <rFont val="Arial"/>
        <family val="2"/>
      </rPr>
      <t>ГРС "Олексіївка", "Руновщина", "Борова"</t>
    </r>
    <r>
      <rPr>
        <sz val="10"/>
        <rFont val="Arial"/>
        <family val="2"/>
      </rPr>
      <t xml:space="preserve"> з магістрального газопроводу  </t>
    </r>
    <r>
      <rPr>
        <b/>
        <sz val="10"/>
        <rFont val="Arial"/>
        <family val="2"/>
      </rPr>
      <t>"СОЮЗ"</t>
    </r>
  </si>
  <si>
    <r>
      <t>Загальний обсяг газу, м</t>
    </r>
    <r>
      <rPr>
        <b/>
        <i/>
        <sz val="8"/>
        <rFont val="Calibri"/>
        <family val="2"/>
      </rPr>
      <t>³</t>
    </r>
  </si>
  <si>
    <r>
      <t>Теплота згоряння ниижа, (за поточну добу та середньозважене значення за місяць) МДж/м</t>
    </r>
    <r>
      <rPr>
        <b/>
        <i/>
        <sz val="8"/>
        <rFont val="Calibri"/>
        <family val="2"/>
      </rPr>
      <t>³</t>
    </r>
  </si>
  <si>
    <t xml:space="preserve"> Головний інженер Первомайського ЛВУМГ                                                                                                                                    </t>
  </si>
  <si>
    <t xml:space="preserve">Журавель І.В.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</si>
</sst>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name val="Arial"/>
      <family val="2"/>
    </font>
    <font>
      <b/>
      <i/>
      <sz val="8"/>
      <name val="Arial Cyr"/>
      <family val="0"/>
    </font>
    <font>
      <b/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1" fontId="79" fillId="0" borderId="10" xfId="0" applyNumberFormat="1" applyFont="1" applyBorder="1" applyAlignment="1">
      <alignment horizontal="center"/>
    </xf>
    <xf numFmtId="171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69" fontId="79" fillId="0" borderId="10" xfId="0" applyNumberFormat="1" applyFont="1" applyBorder="1" applyAlignment="1">
      <alignment horizontal="center" wrapText="1"/>
    </xf>
    <xf numFmtId="171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0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1" fontId="8" fillId="0" borderId="10" xfId="0" applyNumberFormat="1" applyFont="1" applyBorder="1" applyAlignment="1">
      <alignment horizontal="center"/>
    </xf>
    <xf numFmtId="171" fontId="2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1" fontId="14" fillId="0" borderId="16" xfId="0" applyNumberFormat="1" applyFont="1" applyBorder="1" applyAlignment="1">
      <alignment horizontal="center" wrapText="1"/>
    </xf>
    <xf numFmtId="1" fontId="25" fillId="0" borderId="16" xfId="0" applyNumberFormat="1" applyFont="1" applyBorder="1" applyAlignment="1">
      <alignment horizont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17" xfId="0" applyBorder="1" applyAlignment="1">
      <alignment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2" fontId="25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PKO\_&#1061;&#1040;&#1051;_2016\&#1041;&#1086;&#1088;&#1086;&#1074;&#1072;\19-26%20&#1055;&#1072;&#1089;&#1087;&#1086;&#1088;&#1090;%20&#1060;&#1061;&#1055;%20&#1053;&#1086;&#1074;&#1086;&#1087;&#1089;&#1082;&#1086;&#1074;-&#1064;&#1077;&#1073;&#1077;&#1083;&#1080;&#1085;&#1082;&#1072;%20%20&#1055;&#1077;&#1088;&#1074;&#1086;&#1084;&#1072;&#1081;&#1089;&#1100;&#1082;&#1077;%20&#1051;&#1042;&#1059;&#1052;&#1043;%20&#1076;&#1083;&#1103;%20&#1055;&#1040;&#1058;%20&#1061;&#1072;&#1088;&#1082;&#1110;&#1074;&#1075;&#1072;&#1079;%20&#1082;&#1074;&#1110;&#1090;&#1077;&#1085;&#1100;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-2016"/>
      <sheetName val="Додаток"/>
    </sheetNames>
    <sheetDataSet>
      <sheetData sheetId="0">
        <row r="17">
          <cell r="H17" t="str">
            <v>ізо-пентан i-C5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view="pageBreakPreview" zoomScaleSheetLayoutView="100" zoomScalePageLayoutView="0" workbookViewId="0" topLeftCell="A6">
      <selection activeCell="B12" sqref="B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61" t="s">
        <v>25</v>
      </c>
      <c r="V1" s="2"/>
      <c r="W1" s="30"/>
      <c r="X1" s="30"/>
      <c r="Y1" s="30"/>
      <c r="Z1" s="30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61" t="s">
        <v>40</v>
      </c>
      <c r="V2" s="2"/>
      <c r="W2" s="30"/>
      <c r="X2" s="30"/>
      <c r="Y2" s="30"/>
      <c r="Z2" s="30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62" t="s">
        <v>41</v>
      </c>
      <c r="V3" s="2"/>
      <c r="W3" s="34"/>
      <c r="X3" s="34"/>
      <c r="Y3" s="34"/>
      <c r="Z3" s="34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61" t="s">
        <v>26</v>
      </c>
      <c r="V4" s="2"/>
      <c r="W4" s="2"/>
      <c r="X4" s="2"/>
      <c r="Y4" s="2"/>
      <c r="Z4" s="34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61" t="s">
        <v>42</v>
      </c>
      <c r="V5" s="2"/>
      <c r="W5" s="76"/>
      <c r="X5" s="77"/>
      <c r="Y5" s="77"/>
      <c r="Z5" s="34"/>
      <c r="AA5" s="34"/>
    </row>
    <row r="6" spans="2:27" ht="15">
      <c r="B6" s="30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U6" s="2"/>
      <c r="V6" s="2"/>
      <c r="W6" s="2"/>
      <c r="X6" s="2"/>
      <c r="Y6" s="2"/>
      <c r="Z6" s="57"/>
      <c r="AA6" s="58"/>
    </row>
    <row r="7" spans="1:27" ht="18" customHeight="1">
      <c r="A7" s="92" t="s">
        <v>43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34"/>
      <c r="AA7" s="34"/>
    </row>
    <row r="8" spans="1:27" ht="18" customHeight="1">
      <c r="A8" s="93" t="s">
        <v>61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34"/>
      <c r="AA8" s="34"/>
    </row>
    <row r="9" spans="2:27" ht="18" customHeight="1">
      <c r="B9" s="94" t="s">
        <v>62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34"/>
      <c r="AA9" s="34"/>
    </row>
    <row r="10" spans="2:27" ht="18" customHeight="1" hidden="1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34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45" t="s">
        <v>24</v>
      </c>
      <c r="C12" s="101" t="s">
        <v>16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1" t="s">
        <v>5</v>
      </c>
      <c r="P12" s="102"/>
      <c r="Q12" s="102"/>
      <c r="R12" s="102"/>
      <c r="S12" s="102"/>
      <c r="T12" s="102"/>
      <c r="U12" s="98" t="s">
        <v>20</v>
      </c>
      <c r="V12" s="89" t="s">
        <v>21</v>
      </c>
      <c r="W12" s="89" t="s">
        <v>29</v>
      </c>
      <c r="X12" s="89" t="s">
        <v>23</v>
      </c>
      <c r="Y12" s="89" t="s">
        <v>22</v>
      </c>
      <c r="Z12" s="2"/>
      <c r="AB12" s="5"/>
      <c r="AC12"/>
    </row>
    <row r="13" spans="2:29" ht="48.75" customHeight="1">
      <c r="B13" s="43"/>
      <c r="C13" s="89" t="s">
        <v>1</v>
      </c>
      <c r="D13" s="96" t="s">
        <v>2</v>
      </c>
      <c r="E13" s="89" t="s">
        <v>3</v>
      </c>
      <c r="F13" s="96" t="s">
        <v>4</v>
      </c>
      <c r="G13" s="96" t="s">
        <v>7</v>
      </c>
      <c r="H13" s="96" t="s">
        <v>8</v>
      </c>
      <c r="I13" s="96" t="s">
        <v>9</v>
      </c>
      <c r="J13" s="96" t="s">
        <v>10</v>
      </c>
      <c r="K13" s="96" t="s">
        <v>11</v>
      </c>
      <c r="L13" s="96" t="s">
        <v>12</v>
      </c>
      <c r="M13" s="89" t="s">
        <v>13</v>
      </c>
      <c r="N13" s="89" t="s">
        <v>14</v>
      </c>
      <c r="O13" s="89" t="s">
        <v>6</v>
      </c>
      <c r="P13" s="89" t="s">
        <v>17</v>
      </c>
      <c r="Q13" s="89" t="s">
        <v>27</v>
      </c>
      <c r="R13" s="89" t="s">
        <v>18</v>
      </c>
      <c r="S13" s="89" t="s">
        <v>28</v>
      </c>
      <c r="T13" s="89" t="s">
        <v>19</v>
      </c>
      <c r="U13" s="99"/>
      <c r="V13" s="90"/>
      <c r="W13" s="90"/>
      <c r="X13" s="90"/>
      <c r="Y13" s="90"/>
      <c r="Z13" s="2"/>
      <c r="AB13" s="5"/>
      <c r="AC13"/>
    </row>
    <row r="14" spans="2:29" ht="15.75" customHeight="1">
      <c r="B14" s="43"/>
      <c r="C14" s="90"/>
      <c r="D14" s="96"/>
      <c r="E14" s="90"/>
      <c r="F14" s="96"/>
      <c r="G14" s="96"/>
      <c r="H14" s="96"/>
      <c r="I14" s="96"/>
      <c r="J14" s="96"/>
      <c r="K14" s="96"/>
      <c r="L14" s="96"/>
      <c r="M14" s="90"/>
      <c r="N14" s="90"/>
      <c r="O14" s="90"/>
      <c r="P14" s="90"/>
      <c r="Q14" s="90"/>
      <c r="R14" s="90"/>
      <c r="S14" s="90"/>
      <c r="T14" s="90"/>
      <c r="U14" s="99"/>
      <c r="V14" s="90"/>
      <c r="W14" s="90"/>
      <c r="X14" s="90"/>
      <c r="Y14" s="90"/>
      <c r="Z14" s="2"/>
      <c r="AB14" s="5"/>
      <c r="AC14"/>
    </row>
    <row r="15" spans="2:29" ht="30" customHeight="1">
      <c r="B15" s="44"/>
      <c r="C15" s="91"/>
      <c r="D15" s="96"/>
      <c r="E15" s="91"/>
      <c r="F15" s="96"/>
      <c r="G15" s="96"/>
      <c r="H15" s="96"/>
      <c r="I15" s="96"/>
      <c r="J15" s="96"/>
      <c r="K15" s="96"/>
      <c r="L15" s="96"/>
      <c r="M15" s="91"/>
      <c r="N15" s="91"/>
      <c r="O15" s="91"/>
      <c r="P15" s="91"/>
      <c r="Q15" s="91"/>
      <c r="R15" s="91"/>
      <c r="S15" s="91"/>
      <c r="T15" s="91"/>
      <c r="U15" s="100"/>
      <c r="V15" s="91"/>
      <c r="W15" s="91"/>
      <c r="X15" s="91"/>
      <c r="Y15" s="91"/>
      <c r="Z15" s="2"/>
      <c r="AB15" s="5"/>
      <c r="AC15"/>
    </row>
    <row r="16" spans="2:29" ht="12.75" customHeight="1">
      <c r="B16" s="14">
        <v>1</v>
      </c>
      <c r="C16" s="46">
        <v>96.2053</v>
      </c>
      <c r="D16" s="46">
        <v>2.1339</v>
      </c>
      <c r="E16" s="46">
        <v>0.6445</v>
      </c>
      <c r="F16" s="46">
        <v>0.0984</v>
      </c>
      <c r="G16" s="46">
        <v>0.094</v>
      </c>
      <c r="H16" s="46">
        <v>0.0012</v>
      </c>
      <c r="I16" s="46">
        <v>0.0183</v>
      </c>
      <c r="J16" s="46">
        <v>0.0136</v>
      </c>
      <c r="K16" s="46">
        <v>0.0096</v>
      </c>
      <c r="L16" s="46">
        <v>0.0101</v>
      </c>
      <c r="M16" s="46">
        <v>0.6276</v>
      </c>
      <c r="N16" s="46">
        <v>0.1436</v>
      </c>
      <c r="O16" s="46">
        <v>0.6976</v>
      </c>
      <c r="P16" s="47">
        <v>34.2585</v>
      </c>
      <c r="Q16" s="47">
        <f>P16*1000/4.1868</f>
        <v>8182.50214961307</v>
      </c>
      <c r="R16" s="47">
        <v>37.9909</v>
      </c>
      <c r="S16" s="47">
        <f>R16*1000/4.1868</f>
        <v>9073.970574185536</v>
      </c>
      <c r="T16" s="47">
        <v>49.9198</v>
      </c>
      <c r="U16" s="48">
        <v>-22.4</v>
      </c>
      <c r="V16" s="48">
        <v>-21.1</v>
      </c>
      <c r="W16" s="36"/>
      <c r="X16" s="36"/>
      <c r="Y16" s="15"/>
      <c r="AA16" s="3">
        <f aca="true" t="shared" si="0" ref="AA16:AA46">SUM(C16:N16)</f>
        <v>100.00009999999997</v>
      </c>
      <c r="AB16" s="29" t="str">
        <f>IF(AA16=100,"ОК"," ")</f>
        <v> </v>
      </c>
      <c r="AC16"/>
    </row>
    <row r="17" spans="2:29" ht="12.75">
      <c r="B17" s="14">
        <v>2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/>
      <c r="R17" s="37"/>
      <c r="S17" s="38"/>
      <c r="T17" s="37"/>
      <c r="U17" s="39"/>
      <c r="V17" s="39"/>
      <c r="W17" s="36"/>
      <c r="X17" s="36"/>
      <c r="Y17" s="15"/>
      <c r="AA17" s="3">
        <f t="shared" si="0"/>
        <v>0</v>
      </c>
      <c r="AB17" s="29" t="str">
        <f>IF(AA17=100,"ОК"," ")</f>
        <v> </v>
      </c>
      <c r="AC17"/>
    </row>
    <row r="18" spans="2:29" ht="12.75">
      <c r="B18" s="14">
        <v>3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8"/>
      <c r="R18" s="37"/>
      <c r="S18" s="38"/>
      <c r="T18" s="37"/>
      <c r="U18" s="39"/>
      <c r="V18" s="39"/>
      <c r="W18" s="36"/>
      <c r="X18" s="15"/>
      <c r="Y18" s="15"/>
      <c r="AA18" s="3">
        <f t="shared" si="0"/>
        <v>0</v>
      </c>
      <c r="AB18" s="29" t="str">
        <f>IF(AA18=100,"ОК"," ")</f>
        <v> </v>
      </c>
      <c r="AC18"/>
    </row>
    <row r="19" spans="2:29" ht="12.75">
      <c r="B19" s="14">
        <v>4</v>
      </c>
      <c r="C19" s="46">
        <v>96.0574</v>
      </c>
      <c r="D19" s="46">
        <v>2.2397</v>
      </c>
      <c r="E19" s="46">
        <v>0.6687</v>
      </c>
      <c r="F19" s="46">
        <v>0.0998</v>
      </c>
      <c r="G19" s="46">
        <v>0.094</v>
      </c>
      <c r="H19" s="46">
        <v>0.0013</v>
      </c>
      <c r="I19" s="46">
        <v>0.0175</v>
      </c>
      <c r="J19" s="46">
        <v>0.0128</v>
      </c>
      <c r="K19" s="46">
        <v>0.0089</v>
      </c>
      <c r="L19" s="46">
        <v>0.0086</v>
      </c>
      <c r="M19" s="46">
        <v>0.6392</v>
      </c>
      <c r="N19" s="46">
        <v>0.1522</v>
      </c>
      <c r="O19" s="46">
        <v>0.6986</v>
      </c>
      <c r="P19" s="47">
        <v>34.2912</v>
      </c>
      <c r="Q19" s="47">
        <v>8190.31</v>
      </c>
      <c r="R19" s="47">
        <v>38.0257</v>
      </c>
      <c r="S19" s="47">
        <v>9082.28</v>
      </c>
      <c r="T19" s="47">
        <v>49.9289</v>
      </c>
      <c r="U19" s="48">
        <v>-19.9</v>
      </c>
      <c r="V19" s="48">
        <v>-18.5</v>
      </c>
      <c r="W19" s="49" t="s">
        <v>34</v>
      </c>
      <c r="X19" s="36"/>
      <c r="Y19" s="15"/>
      <c r="AA19" s="3">
        <f t="shared" si="0"/>
        <v>100.00009999999999</v>
      </c>
      <c r="AB19" s="29" t="str">
        <f aca="true" t="shared" si="1" ref="AB19:AB46">IF(AA19=100,"ОК"," ")</f>
        <v> </v>
      </c>
      <c r="AC19"/>
    </row>
    <row r="20" spans="2:29" ht="12.75">
      <c r="B20" s="14">
        <v>5</v>
      </c>
      <c r="C20" s="50">
        <v>95.9462</v>
      </c>
      <c r="D20" s="50">
        <v>2.3177</v>
      </c>
      <c r="E20" s="50">
        <v>0.6957</v>
      </c>
      <c r="F20" s="50">
        <v>0.1052</v>
      </c>
      <c r="G20" s="50">
        <v>0.0995</v>
      </c>
      <c r="H20" s="50">
        <v>0.0013</v>
      </c>
      <c r="I20" s="50">
        <v>0.0189</v>
      </c>
      <c r="J20" s="50">
        <v>0.0139</v>
      </c>
      <c r="K20" s="50">
        <v>0.0098</v>
      </c>
      <c r="L20" s="50">
        <v>0.0069</v>
      </c>
      <c r="M20" s="50">
        <v>0.6259</v>
      </c>
      <c r="N20" s="50">
        <v>0.159</v>
      </c>
      <c r="O20" s="50">
        <v>0.6997</v>
      </c>
      <c r="P20" s="51">
        <v>34.3407</v>
      </c>
      <c r="Q20" s="47">
        <f>P20*1000/4.1868</f>
        <v>8202.135282315849</v>
      </c>
      <c r="R20" s="51">
        <v>38.0788</v>
      </c>
      <c r="S20" s="47">
        <f>R20*1000/4.1868</f>
        <v>9094.965128499094</v>
      </c>
      <c r="T20" s="51">
        <v>49.961</v>
      </c>
      <c r="U20" s="48" t="s">
        <v>35</v>
      </c>
      <c r="V20" s="48">
        <v>-18.7</v>
      </c>
      <c r="W20" s="52"/>
      <c r="X20" s="36"/>
      <c r="Y20" s="15"/>
      <c r="AA20" s="3">
        <f t="shared" si="0"/>
        <v>100.00000000000003</v>
      </c>
      <c r="AB20" s="29" t="str">
        <f t="shared" si="1"/>
        <v>ОК</v>
      </c>
      <c r="AC20"/>
    </row>
    <row r="21" spans="2:29" ht="12.75">
      <c r="B21" s="14">
        <v>6</v>
      </c>
      <c r="C21" s="46">
        <v>95.8777</v>
      </c>
      <c r="D21" s="46">
        <v>2.3474</v>
      </c>
      <c r="E21" s="46">
        <v>0.7153</v>
      </c>
      <c r="F21" s="46">
        <v>0.1116</v>
      </c>
      <c r="G21" s="46">
        <v>0.1063</v>
      </c>
      <c r="H21" s="46">
        <v>0.0014</v>
      </c>
      <c r="I21" s="46">
        <v>0.021</v>
      </c>
      <c r="J21" s="46">
        <v>0.0155</v>
      </c>
      <c r="K21" s="46">
        <v>0.0113</v>
      </c>
      <c r="L21" s="46">
        <v>0.0073</v>
      </c>
      <c r="M21" s="46">
        <v>0.6237</v>
      </c>
      <c r="N21" s="46">
        <v>0.1614</v>
      </c>
      <c r="O21" s="46">
        <v>0.7005</v>
      </c>
      <c r="P21" s="47">
        <v>34.3746</v>
      </c>
      <c r="Q21" s="47">
        <f>P21*1000/4.1868</f>
        <v>8210.232158211522</v>
      </c>
      <c r="R21" s="47">
        <v>38.1151</v>
      </c>
      <c r="S21" s="47">
        <f>R21*1000/4.1868</f>
        <v>9103.635234546671</v>
      </c>
      <c r="T21" s="47">
        <v>49.9803</v>
      </c>
      <c r="U21" s="48">
        <v>-18.1</v>
      </c>
      <c r="V21" s="48">
        <v>-15.8</v>
      </c>
      <c r="W21" s="52"/>
      <c r="X21" s="36"/>
      <c r="Y21" s="15"/>
      <c r="AA21" s="3">
        <f t="shared" si="0"/>
        <v>99.99990000000001</v>
      </c>
      <c r="AB21" s="29" t="str">
        <f t="shared" si="1"/>
        <v> </v>
      </c>
      <c r="AC21"/>
    </row>
    <row r="22" spans="2:29" ht="12.75">
      <c r="B22" s="14">
        <v>7</v>
      </c>
      <c r="C22" s="46">
        <v>95.848</v>
      </c>
      <c r="D22" s="46">
        <v>2.3429</v>
      </c>
      <c r="E22" s="46">
        <v>0.7214</v>
      </c>
      <c r="F22" s="46">
        <v>0.1152</v>
      </c>
      <c r="G22" s="46">
        <v>0.1108</v>
      </c>
      <c r="H22" s="46">
        <v>0.0014</v>
      </c>
      <c r="I22" s="46">
        <v>0.0227</v>
      </c>
      <c r="J22" s="46">
        <v>0.0168</v>
      </c>
      <c r="K22" s="46">
        <v>0.0129</v>
      </c>
      <c r="L22" s="46">
        <v>0.0065</v>
      </c>
      <c r="M22" s="46">
        <v>0.6337</v>
      </c>
      <c r="N22" s="46">
        <v>0.1676</v>
      </c>
      <c r="O22" s="46">
        <v>0.7009</v>
      </c>
      <c r="P22" s="47">
        <v>34.3829</v>
      </c>
      <c r="Q22" s="47">
        <f>P22*1000/4.1868</f>
        <v>8212.214579153531</v>
      </c>
      <c r="R22" s="47">
        <v>38.1238</v>
      </c>
      <c r="S22" s="47">
        <f>R22*1000/4.1868</f>
        <v>9105.71319384733</v>
      </c>
      <c r="T22" s="47">
        <v>49.9766</v>
      </c>
      <c r="U22" s="48">
        <v>-18.1</v>
      </c>
      <c r="V22" s="48">
        <v>-16.1</v>
      </c>
      <c r="W22" s="53"/>
      <c r="X22" s="36"/>
      <c r="Y22" s="15"/>
      <c r="AA22" s="3">
        <f t="shared" si="0"/>
        <v>99.99990000000001</v>
      </c>
      <c r="AB22" s="29" t="str">
        <f t="shared" si="1"/>
        <v> </v>
      </c>
      <c r="AC22"/>
    </row>
    <row r="23" spans="2:29" ht="12.75">
      <c r="B23" s="14">
        <v>8</v>
      </c>
      <c r="C23" s="46">
        <v>95.8261</v>
      </c>
      <c r="D23" s="46">
        <v>2.3319</v>
      </c>
      <c r="E23" s="46">
        <v>0.7228</v>
      </c>
      <c r="F23" s="46">
        <v>0.1155</v>
      </c>
      <c r="G23" s="46">
        <v>0.1106</v>
      </c>
      <c r="H23" s="46">
        <v>0.0014</v>
      </c>
      <c r="I23" s="46">
        <v>0.0226</v>
      </c>
      <c r="J23" s="46">
        <v>0.0168</v>
      </c>
      <c r="K23" s="46">
        <v>0.0131</v>
      </c>
      <c r="L23" s="46">
        <v>0.0085</v>
      </c>
      <c r="M23" s="46">
        <v>0.6658</v>
      </c>
      <c r="N23" s="46">
        <v>0.165</v>
      </c>
      <c r="O23" s="46">
        <v>0.701</v>
      </c>
      <c r="P23" s="47">
        <v>34.3703</v>
      </c>
      <c r="Q23" s="47">
        <f>P23*1000/4.1868</f>
        <v>8209.205120856024</v>
      </c>
      <c r="R23" s="47">
        <v>38.1099</v>
      </c>
      <c r="S23" s="47">
        <f>R23*1000/4.1868</f>
        <v>9102.393235884208</v>
      </c>
      <c r="T23" s="47">
        <v>49.955</v>
      </c>
      <c r="U23" s="48">
        <v>-18.4</v>
      </c>
      <c r="V23" s="48">
        <v>-15.3</v>
      </c>
      <c r="W23" s="53"/>
      <c r="X23" s="36"/>
      <c r="Y23" s="15"/>
      <c r="AA23" s="3">
        <f t="shared" si="0"/>
        <v>100.00010000000002</v>
      </c>
      <c r="AB23" s="29" t="str">
        <f t="shared" si="1"/>
        <v> </v>
      </c>
      <c r="AC23"/>
    </row>
    <row r="24" spans="2:29" ht="15" customHeight="1">
      <c r="B24" s="14">
        <v>9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8"/>
      <c r="R24" s="37"/>
      <c r="S24" s="38"/>
      <c r="T24" s="37"/>
      <c r="U24" s="39"/>
      <c r="V24" s="39"/>
      <c r="W24" s="40"/>
      <c r="X24" s="40"/>
      <c r="Y24" s="40"/>
      <c r="AA24" s="3">
        <f t="shared" si="0"/>
        <v>0</v>
      </c>
      <c r="AB24" s="29" t="str">
        <f t="shared" si="1"/>
        <v> </v>
      </c>
      <c r="AC24"/>
    </row>
    <row r="25" spans="2:29" ht="12.75">
      <c r="B25" s="14">
        <v>10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8"/>
      <c r="R25" s="37"/>
      <c r="S25" s="38"/>
      <c r="T25" s="37"/>
      <c r="U25" s="39"/>
      <c r="V25" s="39"/>
      <c r="W25" s="36"/>
      <c r="X25" s="36"/>
      <c r="Y25" s="15"/>
      <c r="AA25" s="3">
        <f t="shared" si="0"/>
        <v>0</v>
      </c>
      <c r="AB25" s="29" t="str">
        <f t="shared" si="1"/>
        <v> </v>
      </c>
      <c r="AC25"/>
    </row>
    <row r="26" spans="2:29" ht="12.75">
      <c r="B26" s="14">
        <v>11</v>
      </c>
      <c r="C26" s="46">
        <v>95.5821</v>
      </c>
      <c r="D26" s="46">
        <v>2.4669</v>
      </c>
      <c r="E26" s="46">
        <v>0.776</v>
      </c>
      <c r="F26" s="46">
        <v>0.1239</v>
      </c>
      <c r="G26" s="46">
        <v>0.1195</v>
      </c>
      <c r="H26" s="46">
        <v>0.0014</v>
      </c>
      <c r="I26" s="46">
        <v>0.0249</v>
      </c>
      <c r="J26" s="46">
        <v>0.0184</v>
      </c>
      <c r="K26" s="46">
        <v>0.0149</v>
      </c>
      <c r="L26" s="46">
        <v>0.0075</v>
      </c>
      <c r="M26" s="46">
        <v>0.6694</v>
      </c>
      <c r="N26" s="46">
        <v>0.195</v>
      </c>
      <c r="O26" s="46">
        <v>0.7032</v>
      </c>
      <c r="P26" s="47">
        <v>34.4424</v>
      </c>
      <c r="Q26" s="47">
        <f>P26*1000/4.1868</f>
        <v>8226.425910002867</v>
      </c>
      <c r="R26" s="47">
        <v>38.1867</v>
      </c>
      <c r="S26" s="47">
        <f>R26*1000/4.1868</f>
        <v>9120.7366007452</v>
      </c>
      <c r="T26" s="47">
        <v>49.9762</v>
      </c>
      <c r="U26" s="48">
        <v>-14.8</v>
      </c>
      <c r="V26" s="48">
        <v>-10.6</v>
      </c>
      <c r="W26" s="53"/>
      <c r="X26" s="48"/>
      <c r="Y26" s="48"/>
      <c r="AA26" s="3">
        <f t="shared" si="0"/>
        <v>99.99989999999998</v>
      </c>
      <c r="AB26" s="29" t="str">
        <f t="shared" si="1"/>
        <v> </v>
      </c>
      <c r="AC26"/>
    </row>
    <row r="27" spans="2:29" ht="12.75">
      <c r="B27" s="14">
        <v>12</v>
      </c>
      <c r="C27" s="46">
        <v>95.7296</v>
      </c>
      <c r="D27" s="46">
        <v>2.383</v>
      </c>
      <c r="E27" s="46">
        <v>0.7289</v>
      </c>
      <c r="F27" s="46">
        <v>0.1157</v>
      </c>
      <c r="G27" s="46">
        <v>0.1098</v>
      </c>
      <c r="H27" s="46">
        <v>0.0013</v>
      </c>
      <c r="I27" s="46">
        <v>0.0225</v>
      </c>
      <c r="J27" s="46">
        <v>0.0163</v>
      </c>
      <c r="K27" s="46">
        <v>0.0133</v>
      </c>
      <c r="L27" s="46">
        <v>0.0088</v>
      </c>
      <c r="M27" s="46">
        <v>0.6856</v>
      </c>
      <c r="N27" s="46">
        <v>0.1851</v>
      </c>
      <c r="O27" s="46">
        <v>0.7017</v>
      </c>
      <c r="P27" s="47">
        <v>34.3727</v>
      </c>
      <c r="Q27" s="47">
        <f>P27*1000/4.1868</f>
        <v>8209.778351007932</v>
      </c>
      <c r="R27" s="47">
        <v>38.1119</v>
      </c>
      <c r="S27" s="47">
        <f>R27*1000/4.1868</f>
        <v>9102.870927677463</v>
      </c>
      <c r="T27" s="47">
        <v>49.9331</v>
      </c>
      <c r="U27" s="48">
        <v>-18.8</v>
      </c>
      <c r="V27" s="48">
        <v>-18.2</v>
      </c>
      <c r="W27" s="53"/>
      <c r="X27" s="48"/>
      <c r="Y27" s="48"/>
      <c r="AA27" s="3">
        <f t="shared" si="0"/>
        <v>99.9999</v>
      </c>
      <c r="AB27" s="29" t="str">
        <f t="shared" si="1"/>
        <v> </v>
      </c>
      <c r="AC27"/>
    </row>
    <row r="28" spans="2:29" ht="12.75">
      <c r="B28" s="14">
        <v>13</v>
      </c>
      <c r="C28" s="46">
        <v>95.723</v>
      </c>
      <c r="D28" s="46">
        <v>2.3862</v>
      </c>
      <c r="E28" s="46">
        <v>0.7437</v>
      </c>
      <c r="F28" s="46">
        <v>0.1171</v>
      </c>
      <c r="G28" s="46">
        <v>0.1119</v>
      </c>
      <c r="H28" s="46">
        <v>0.0013</v>
      </c>
      <c r="I28" s="46">
        <v>0.0223</v>
      </c>
      <c r="J28" s="46">
        <v>0.0162</v>
      </c>
      <c r="K28" s="46">
        <v>0.0125</v>
      </c>
      <c r="L28" s="46">
        <v>0.0074</v>
      </c>
      <c r="M28" s="46">
        <v>0.6725</v>
      </c>
      <c r="N28" s="46">
        <v>0.1857</v>
      </c>
      <c r="O28" s="46">
        <v>0.7018</v>
      </c>
      <c r="P28" s="47">
        <v>34.3872</v>
      </c>
      <c r="Q28" s="47">
        <f>P28*1000/4.1868</f>
        <v>8213.241616509027</v>
      </c>
      <c r="R28" s="47">
        <v>38.1276</v>
      </c>
      <c r="S28" s="47">
        <f>R28*1000/4.1868</f>
        <v>9106.620808254514</v>
      </c>
      <c r="T28" s="47">
        <v>49.9481</v>
      </c>
      <c r="U28" s="48">
        <v>-23.5</v>
      </c>
      <c r="V28" s="48">
        <v>-22.4</v>
      </c>
      <c r="W28" s="52"/>
      <c r="X28" s="48"/>
      <c r="Y28" s="48"/>
      <c r="AA28" s="3">
        <f t="shared" si="0"/>
        <v>99.99980000000001</v>
      </c>
      <c r="AB28" s="29" t="str">
        <f t="shared" si="1"/>
        <v> </v>
      </c>
      <c r="AC28"/>
    </row>
    <row r="29" spans="2:29" ht="22.5">
      <c r="B29" s="14">
        <v>14</v>
      </c>
      <c r="C29" s="46">
        <v>95.9346</v>
      </c>
      <c r="D29" s="46">
        <v>2.2458</v>
      </c>
      <c r="E29" s="46">
        <v>0.6875</v>
      </c>
      <c r="F29" s="46">
        <v>0.111</v>
      </c>
      <c r="G29" s="46">
        <v>0.1046</v>
      </c>
      <c r="H29" s="46">
        <v>0.0013</v>
      </c>
      <c r="I29" s="46">
        <v>0.0217</v>
      </c>
      <c r="J29" s="46">
        <v>0.0158</v>
      </c>
      <c r="K29" s="46">
        <v>0.0123</v>
      </c>
      <c r="L29" s="46">
        <v>0.0079</v>
      </c>
      <c r="M29" s="46">
        <v>0.6806</v>
      </c>
      <c r="N29" s="46">
        <v>0.1768</v>
      </c>
      <c r="O29" s="46">
        <v>0.7</v>
      </c>
      <c r="P29" s="47">
        <v>34.3095</v>
      </c>
      <c r="Q29" s="47">
        <f>P29*1000/4.1868</f>
        <v>8194.683290341072</v>
      </c>
      <c r="R29" s="47">
        <v>38.0444</v>
      </c>
      <c r="S29" s="47">
        <f>R29*1000/4.1868</f>
        <v>9086.748829655107</v>
      </c>
      <c r="T29" s="47">
        <v>49.9036</v>
      </c>
      <c r="U29" s="48">
        <v>-24.7</v>
      </c>
      <c r="V29" s="48">
        <v>-23.2</v>
      </c>
      <c r="W29" s="53"/>
      <c r="X29" s="46">
        <v>0</v>
      </c>
      <c r="Y29" s="48" t="s">
        <v>36</v>
      </c>
      <c r="AA29" s="3">
        <f t="shared" si="0"/>
        <v>99.99990000000001</v>
      </c>
      <c r="AB29" s="29" t="str">
        <f t="shared" si="1"/>
        <v> </v>
      </c>
      <c r="AC29"/>
    </row>
    <row r="30" spans="2:29" ht="12.75">
      <c r="B30" s="14">
        <v>15</v>
      </c>
      <c r="C30" s="46">
        <v>95.8627</v>
      </c>
      <c r="D30" s="46">
        <v>2.3045</v>
      </c>
      <c r="E30" s="46">
        <v>0.7047</v>
      </c>
      <c r="F30" s="46">
        <v>0.1111</v>
      </c>
      <c r="G30" s="46">
        <v>0.104</v>
      </c>
      <c r="H30" s="46">
        <v>0.0013</v>
      </c>
      <c r="I30" s="46">
        <v>0.0209</v>
      </c>
      <c r="J30" s="46">
        <v>0.0151</v>
      </c>
      <c r="K30" s="46">
        <v>0.0115</v>
      </c>
      <c r="L30" s="46">
        <v>0.0091</v>
      </c>
      <c r="M30" s="46">
        <v>0.6775</v>
      </c>
      <c r="N30" s="46">
        <v>0.1775</v>
      </c>
      <c r="O30" s="46">
        <v>0.7005</v>
      </c>
      <c r="P30" s="47">
        <v>34.3314</v>
      </c>
      <c r="Q30" s="47">
        <f>P30*1000/4.1868</f>
        <v>8199.914015477214</v>
      </c>
      <c r="R30" s="47">
        <v>38.0679</v>
      </c>
      <c r="S30" s="47">
        <f>R30*1000/4.1868</f>
        <v>9092.361708225853</v>
      </c>
      <c r="T30" s="47">
        <v>49.9172</v>
      </c>
      <c r="U30" s="48">
        <v>-15.1</v>
      </c>
      <c r="V30" s="48">
        <v>-12.2</v>
      </c>
      <c r="W30" s="52"/>
      <c r="X30" s="48"/>
      <c r="Y30" s="48"/>
      <c r="AA30" s="3">
        <f t="shared" si="0"/>
        <v>99.9999</v>
      </c>
      <c r="AB30" s="29" t="str">
        <f t="shared" si="1"/>
        <v> </v>
      </c>
      <c r="AC30"/>
    </row>
    <row r="31" spans="2:29" ht="12.75">
      <c r="B31" s="16">
        <v>16</v>
      </c>
      <c r="C31" s="1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8"/>
      <c r="R31" s="37"/>
      <c r="S31" s="38"/>
      <c r="T31" s="37"/>
      <c r="U31" s="39"/>
      <c r="V31" s="39"/>
      <c r="W31" s="36"/>
      <c r="X31" s="36"/>
      <c r="Y31" s="15"/>
      <c r="AA31" s="3">
        <f t="shared" si="0"/>
        <v>0</v>
      </c>
      <c r="AB31" s="29" t="str">
        <f t="shared" si="1"/>
        <v> </v>
      </c>
      <c r="AC31"/>
    </row>
    <row r="32" spans="2:29" ht="12.75">
      <c r="B32" s="16">
        <v>17</v>
      </c>
      <c r="C32" s="1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38"/>
      <c r="R32" s="37"/>
      <c r="S32" s="38"/>
      <c r="T32" s="37"/>
      <c r="U32" s="39"/>
      <c r="V32" s="39"/>
      <c r="W32" s="36"/>
      <c r="X32" s="36"/>
      <c r="Y32" s="15"/>
      <c r="AA32" s="3">
        <f t="shared" si="0"/>
        <v>0</v>
      </c>
      <c r="AB32" s="29" t="str">
        <f t="shared" si="1"/>
        <v> </v>
      </c>
      <c r="AC32"/>
    </row>
    <row r="33" spans="2:29" ht="12.75">
      <c r="B33" s="16">
        <v>18</v>
      </c>
      <c r="C33" s="46">
        <v>95.5531</v>
      </c>
      <c r="D33" s="46">
        <v>2.4883</v>
      </c>
      <c r="E33" s="46">
        <v>0.7741</v>
      </c>
      <c r="F33" s="46">
        <v>0.1242</v>
      </c>
      <c r="G33" s="46">
        <v>0.1193</v>
      </c>
      <c r="H33" s="46">
        <v>0.0014</v>
      </c>
      <c r="I33" s="46">
        <v>0.0244</v>
      </c>
      <c r="J33" s="46">
        <v>0.0179</v>
      </c>
      <c r="K33" s="46">
        <v>0.0128</v>
      </c>
      <c r="L33" s="46">
        <v>0.0129</v>
      </c>
      <c r="M33" s="46">
        <v>0.6803</v>
      </c>
      <c r="N33" s="46">
        <v>0.1914</v>
      </c>
      <c r="O33" s="46">
        <v>0.7033</v>
      </c>
      <c r="P33" s="47">
        <v>34.439</v>
      </c>
      <c r="Q33" s="47">
        <f>P33*1000/4.1868</f>
        <v>8225.613833954332</v>
      </c>
      <c r="R33" s="47">
        <v>38.1829</v>
      </c>
      <c r="S33" s="47">
        <f>R33*1000/4.1868</f>
        <v>9119.828986338014</v>
      </c>
      <c r="T33" s="47">
        <v>49.9689</v>
      </c>
      <c r="U33" s="48">
        <v>-19.1</v>
      </c>
      <c r="V33" s="48">
        <v>-16.5</v>
      </c>
      <c r="W33" s="36"/>
      <c r="X33" s="36"/>
      <c r="Y33" s="15"/>
      <c r="AA33" s="3">
        <f t="shared" si="0"/>
        <v>100.0001</v>
      </c>
      <c r="AB33" s="29" t="str">
        <f t="shared" si="1"/>
        <v> </v>
      </c>
      <c r="AC33"/>
    </row>
    <row r="34" spans="2:29" ht="12.75">
      <c r="B34" s="16">
        <v>19</v>
      </c>
      <c r="C34" s="50">
        <v>95.7031</v>
      </c>
      <c r="D34" s="50">
        <v>2.3909</v>
      </c>
      <c r="E34" s="50">
        <v>0.7498</v>
      </c>
      <c r="F34" s="50">
        <v>0.1214</v>
      </c>
      <c r="G34" s="50">
        <v>0.1172</v>
      </c>
      <c r="H34" s="50">
        <v>0.0014</v>
      </c>
      <c r="I34" s="50">
        <v>0.0244</v>
      </c>
      <c r="J34" s="50">
        <v>0.0182</v>
      </c>
      <c r="K34" s="50">
        <v>0.0132</v>
      </c>
      <c r="L34" s="50">
        <v>0.0116</v>
      </c>
      <c r="M34" s="50">
        <v>0.6724</v>
      </c>
      <c r="N34" s="50">
        <v>0.1762</v>
      </c>
      <c r="O34" s="50">
        <v>0.7021</v>
      </c>
      <c r="P34" s="51">
        <v>34.4061</v>
      </c>
      <c r="Q34" s="47">
        <f>P34*1000/4.1868</f>
        <v>8217.755803955288</v>
      </c>
      <c r="R34" s="51">
        <v>38.1479</v>
      </c>
      <c r="S34" s="47">
        <f>R34*1000/4.1868</f>
        <v>9111.469379956054</v>
      </c>
      <c r="T34" s="51">
        <v>49.9639</v>
      </c>
      <c r="U34" s="54" t="s">
        <v>37</v>
      </c>
      <c r="V34" s="55">
        <v>-17.7</v>
      </c>
      <c r="W34" s="36"/>
      <c r="X34" s="36"/>
      <c r="Y34" s="15"/>
      <c r="AA34" s="3">
        <f t="shared" si="0"/>
        <v>99.99979999999998</v>
      </c>
      <c r="AB34" s="29" t="str">
        <f t="shared" si="1"/>
        <v> </v>
      </c>
      <c r="AC34"/>
    </row>
    <row r="35" spans="2:29" ht="12.75">
      <c r="B35" s="16">
        <v>20</v>
      </c>
      <c r="C35" s="46">
        <v>95.6921</v>
      </c>
      <c r="D35" s="46">
        <v>2.3951</v>
      </c>
      <c r="E35" s="46">
        <v>0.7593</v>
      </c>
      <c r="F35" s="46">
        <v>0.1221</v>
      </c>
      <c r="G35" s="46">
        <v>0.1185</v>
      </c>
      <c r="H35" s="46">
        <v>0.0016</v>
      </c>
      <c r="I35" s="46">
        <v>0.0246</v>
      </c>
      <c r="J35" s="46">
        <v>0.0186</v>
      </c>
      <c r="K35" s="46">
        <v>0.0142</v>
      </c>
      <c r="L35" s="46">
        <v>0.0117</v>
      </c>
      <c r="M35" s="46">
        <v>0.6646</v>
      </c>
      <c r="N35" s="46">
        <v>0.1776</v>
      </c>
      <c r="O35" s="46">
        <v>0.7023</v>
      </c>
      <c r="P35" s="47">
        <v>34.4178</v>
      </c>
      <c r="Q35" s="47">
        <f>P35*1000/4.1868</f>
        <v>8220.550300945832</v>
      </c>
      <c r="R35" s="47">
        <v>38.1606</v>
      </c>
      <c r="S35" s="47">
        <f>R35*1000/4.1868</f>
        <v>9114.502722843223</v>
      </c>
      <c r="T35" s="47">
        <v>49.9736</v>
      </c>
      <c r="U35" s="54" t="s">
        <v>38</v>
      </c>
      <c r="V35" s="56">
        <v>-14</v>
      </c>
      <c r="W35" s="36"/>
      <c r="X35" s="36"/>
      <c r="Y35" s="15"/>
      <c r="AA35" s="3">
        <f t="shared" si="0"/>
        <v>100</v>
      </c>
      <c r="AB35" s="29" t="str">
        <f t="shared" si="1"/>
        <v>ОК</v>
      </c>
      <c r="AC35"/>
    </row>
    <row r="36" spans="2:29" ht="12.75">
      <c r="B36" s="16">
        <v>21</v>
      </c>
      <c r="C36" s="46">
        <v>95.9299</v>
      </c>
      <c r="D36" s="46">
        <v>2.2686</v>
      </c>
      <c r="E36" s="46">
        <v>0.6927</v>
      </c>
      <c r="F36" s="46">
        <v>0.1106</v>
      </c>
      <c r="G36" s="46">
        <v>0.1058</v>
      </c>
      <c r="H36" s="46">
        <v>0.0013</v>
      </c>
      <c r="I36" s="46">
        <v>0.0216</v>
      </c>
      <c r="J36" s="46">
        <v>0.0159</v>
      </c>
      <c r="K36" s="46">
        <v>0.0125</v>
      </c>
      <c r="L36" s="46">
        <v>0.01</v>
      </c>
      <c r="M36" s="46">
        <v>0.6666</v>
      </c>
      <c r="N36" s="46">
        <v>0.1645</v>
      </c>
      <c r="O36" s="46">
        <v>0.7</v>
      </c>
      <c r="P36" s="47">
        <v>34.3272</v>
      </c>
      <c r="Q36" s="47">
        <f>P36*1000/4.1868</f>
        <v>8198.910862711378</v>
      </c>
      <c r="R36" s="47">
        <v>38.0636</v>
      </c>
      <c r="S36" s="47">
        <f>R36*1000/4.1868</f>
        <v>9091.334670870354</v>
      </c>
      <c r="T36" s="47">
        <v>49.9283</v>
      </c>
      <c r="U36" s="54" t="s">
        <v>39</v>
      </c>
      <c r="V36" s="56">
        <v>-21.3</v>
      </c>
      <c r="W36" s="36"/>
      <c r="X36" s="36"/>
      <c r="Y36" s="15"/>
      <c r="AA36" s="3">
        <f t="shared" si="0"/>
        <v>100.00000000000004</v>
      </c>
      <c r="AB36" s="29" t="str">
        <f t="shared" si="1"/>
        <v>ОК</v>
      </c>
      <c r="AC36"/>
    </row>
    <row r="37" spans="2:29" ht="12.75">
      <c r="B37" s="16">
        <v>22</v>
      </c>
      <c r="C37" s="46">
        <v>95.8951</v>
      </c>
      <c r="D37" s="46">
        <v>2.2867</v>
      </c>
      <c r="E37" s="46">
        <v>0.7065</v>
      </c>
      <c r="F37" s="46">
        <v>0.1142</v>
      </c>
      <c r="G37" s="46">
        <v>0.1106</v>
      </c>
      <c r="H37" s="46">
        <v>0.0014</v>
      </c>
      <c r="I37" s="46">
        <v>0.0231</v>
      </c>
      <c r="J37" s="46">
        <v>0.0169</v>
      </c>
      <c r="K37" s="46">
        <v>0.013</v>
      </c>
      <c r="L37" s="46">
        <v>0.0098</v>
      </c>
      <c r="M37" s="46">
        <v>0.6596</v>
      </c>
      <c r="N37" s="46">
        <v>0.163</v>
      </c>
      <c r="O37" s="46">
        <v>0.7005</v>
      </c>
      <c r="P37" s="47">
        <v>34.3519</v>
      </c>
      <c r="Q37" s="47">
        <f>P37*1000/4.1868</f>
        <v>8204.810356358079</v>
      </c>
      <c r="R37" s="47">
        <v>38.0903</v>
      </c>
      <c r="S37" s="47">
        <f>R37*1000/4.1868</f>
        <v>9097.711856310309</v>
      </c>
      <c r="T37" s="47">
        <v>49.9475</v>
      </c>
      <c r="U37" s="54" t="s">
        <v>53</v>
      </c>
      <c r="V37" s="48">
        <v>-21.8</v>
      </c>
      <c r="W37" s="36"/>
      <c r="X37" s="36"/>
      <c r="Y37" s="15"/>
      <c r="AA37" s="3">
        <f t="shared" si="0"/>
        <v>99.99990000000001</v>
      </c>
      <c r="AB37" s="29" t="str">
        <f t="shared" si="1"/>
        <v> </v>
      </c>
      <c r="AC37"/>
    </row>
    <row r="38" spans="2:29" ht="12.75">
      <c r="B38" s="16">
        <v>23</v>
      </c>
      <c r="C38" s="1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8"/>
      <c r="R38" s="37"/>
      <c r="S38" s="38"/>
      <c r="T38" s="37"/>
      <c r="U38" s="39"/>
      <c r="V38" s="39"/>
      <c r="W38" s="36"/>
      <c r="X38" s="36"/>
      <c r="Y38" s="15"/>
      <c r="AA38" s="3">
        <f t="shared" si="0"/>
        <v>0</v>
      </c>
      <c r="AB38" s="29" t="str">
        <f t="shared" si="1"/>
        <v> </v>
      </c>
      <c r="AC38"/>
    </row>
    <row r="39" spans="2:29" ht="12.75">
      <c r="B39" s="16">
        <v>24</v>
      </c>
      <c r="C39" s="1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8"/>
      <c r="R39" s="37"/>
      <c r="S39" s="38"/>
      <c r="T39" s="37"/>
      <c r="U39" s="39"/>
      <c r="V39" s="39"/>
      <c r="W39" s="36"/>
      <c r="X39" s="40"/>
      <c r="Y39" s="40"/>
      <c r="AA39" s="3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46">
        <v>96.0814</v>
      </c>
      <c r="D40" s="46">
        <v>2.1299</v>
      </c>
      <c r="E40" s="46">
        <v>0.6481</v>
      </c>
      <c r="F40" s="46">
        <v>0.1036</v>
      </c>
      <c r="G40" s="46">
        <v>0.1007</v>
      </c>
      <c r="H40" s="46">
        <v>0.0014</v>
      </c>
      <c r="I40" s="46">
        <v>0.0217</v>
      </c>
      <c r="J40" s="46">
        <v>0.0161</v>
      </c>
      <c r="K40" s="46">
        <v>0.0135</v>
      </c>
      <c r="L40" s="46">
        <v>0.0078</v>
      </c>
      <c r="M40" s="46">
        <v>0.7078</v>
      </c>
      <c r="N40" s="46">
        <v>0.1681</v>
      </c>
      <c r="O40" s="46">
        <v>0.6987</v>
      </c>
      <c r="P40" s="47">
        <v>34.2456</v>
      </c>
      <c r="Q40" s="47">
        <f>P40*1000/4.1868</f>
        <v>8179.421037546576</v>
      </c>
      <c r="R40" s="47">
        <v>37.9757</v>
      </c>
      <c r="S40" s="47">
        <f>R40*1000/4.1868</f>
        <v>9070.3401165568</v>
      </c>
      <c r="T40" s="47">
        <v>49.8586</v>
      </c>
      <c r="U40" s="54" t="s">
        <v>54</v>
      </c>
      <c r="V40" s="54" t="s">
        <v>55</v>
      </c>
      <c r="W40" s="36"/>
      <c r="X40" s="36"/>
      <c r="Y40" s="15"/>
      <c r="AA40" s="3">
        <f t="shared" si="0"/>
        <v>100.0001</v>
      </c>
      <c r="AB40" s="29" t="str">
        <f t="shared" si="1"/>
        <v> </v>
      </c>
      <c r="AC40"/>
    </row>
    <row r="41" spans="2:29" ht="12.75">
      <c r="B41" s="16">
        <v>26</v>
      </c>
      <c r="C41" s="46">
        <v>95.9193</v>
      </c>
      <c r="D41" s="46">
        <v>2.2756</v>
      </c>
      <c r="E41" s="46">
        <v>0.7048</v>
      </c>
      <c r="F41" s="46">
        <v>0.1143</v>
      </c>
      <c r="G41" s="46">
        <v>0.1103</v>
      </c>
      <c r="H41" s="46">
        <v>0.0015</v>
      </c>
      <c r="I41" s="46">
        <v>0.0233</v>
      </c>
      <c r="J41" s="46">
        <v>0.0169</v>
      </c>
      <c r="K41" s="46">
        <v>0.0134</v>
      </c>
      <c r="L41" s="46">
        <v>0.0065</v>
      </c>
      <c r="M41" s="46">
        <v>0.6471</v>
      </c>
      <c r="N41" s="46">
        <v>0.1671</v>
      </c>
      <c r="O41" s="46">
        <v>0.7004</v>
      </c>
      <c r="P41" s="47">
        <v>34.3526</v>
      </c>
      <c r="Q41" s="47">
        <f>P41*1000/4.1868</f>
        <v>8204.977548485718</v>
      </c>
      <c r="R41" s="47">
        <v>38.0912</v>
      </c>
      <c r="S41" s="47">
        <f>R41*1000/4.1868</f>
        <v>9097.926817617274</v>
      </c>
      <c r="T41" s="47">
        <v>49.9526</v>
      </c>
      <c r="U41" s="54" t="s">
        <v>56</v>
      </c>
      <c r="V41" s="48">
        <v>-22.4</v>
      </c>
      <c r="W41" s="49" t="s">
        <v>34</v>
      </c>
      <c r="X41" s="36"/>
      <c r="Y41" s="15"/>
      <c r="AA41" s="3">
        <f t="shared" si="0"/>
        <v>100.00010000000002</v>
      </c>
      <c r="AB41" s="29" t="str">
        <f t="shared" si="1"/>
        <v> </v>
      </c>
      <c r="AC41"/>
    </row>
    <row r="42" spans="2:29" ht="12.75">
      <c r="B42" s="16">
        <v>27</v>
      </c>
      <c r="C42" s="46">
        <v>95.9599</v>
      </c>
      <c r="D42" s="46">
        <v>2.2328</v>
      </c>
      <c r="E42" s="46">
        <v>0.6793</v>
      </c>
      <c r="F42" s="46">
        <v>0.1081</v>
      </c>
      <c r="G42" s="46">
        <v>0.1028</v>
      </c>
      <c r="H42" s="46">
        <v>0.0013</v>
      </c>
      <c r="I42" s="46">
        <v>0.0211</v>
      </c>
      <c r="J42" s="46">
        <v>0.0153</v>
      </c>
      <c r="K42" s="46">
        <v>0.0113</v>
      </c>
      <c r="L42" s="46">
        <v>0.008</v>
      </c>
      <c r="M42" s="46">
        <v>0.6886</v>
      </c>
      <c r="N42" s="46">
        <v>0.1715</v>
      </c>
      <c r="O42" s="46">
        <v>0.6997</v>
      </c>
      <c r="P42" s="47">
        <v>34.2949</v>
      </c>
      <c r="Q42" s="47">
        <f>P42*1000/4.1868</f>
        <v>8191.196140250311</v>
      </c>
      <c r="R42" s="47">
        <v>38.0287</v>
      </c>
      <c r="S42" s="47">
        <f>R42*1000/4.1868</f>
        <v>9082.998949078054</v>
      </c>
      <c r="T42" s="47">
        <v>49.8949</v>
      </c>
      <c r="U42" s="56">
        <v>-24.6</v>
      </c>
      <c r="V42" s="48">
        <v>-23.5</v>
      </c>
      <c r="W42" s="36"/>
      <c r="X42" s="36"/>
      <c r="Y42" s="15"/>
      <c r="AA42" s="3">
        <f t="shared" si="0"/>
        <v>99.99999999999999</v>
      </c>
      <c r="AB42" s="29" t="str">
        <f t="shared" si="1"/>
        <v>ОК</v>
      </c>
      <c r="AC42"/>
    </row>
    <row r="43" spans="2:29" ht="12.75">
      <c r="B43" s="16">
        <v>28</v>
      </c>
      <c r="C43" s="46">
        <v>95.8564</v>
      </c>
      <c r="D43" s="46">
        <v>2.3188</v>
      </c>
      <c r="E43" s="46">
        <v>0.7194</v>
      </c>
      <c r="F43" s="46">
        <v>0.1156</v>
      </c>
      <c r="G43" s="46">
        <v>0.111</v>
      </c>
      <c r="H43" s="46">
        <v>0.0015</v>
      </c>
      <c r="I43" s="46">
        <v>0.023</v>
      </c>
      <c r="J43" s="46">
        <v>0.0166</v>
      </c>
      <c r="K43" s="46">
        <v>0.0122</v>
      </c>
      <c r="L43" s="46">
        <v>0.0068</v>
      </c>
      <c r="M43" s="46">
        <v>0.6509</v>
      </c>
      <c r="N43" s="46">
        <v>0.1677</v>
      </c>
      <c r="O43" s="46">
        <v>0.7008</v>
      </c>
      <c r="P43" s="47">
        <v>34.3694</v>
      </c>
      <c r="Q43" s="47">
        <f>P43*1000/4.1868</f>
        <v>8208.99015954906</v>
      </c>
      <c r="R43" s="47">
        <v>38.1091</v>
      </c>
      <c r="S43" s="47">
        <f>R43*1000/4.1868</f>
        <v>9102.202159166905</v>
      </c>
      <c r="T43" s="47">
        <v>49.9603</v>
      </c>
      <c r="U43" s="48">
        <v>-24.8</v>
      </c>
      <c r="V43" s="48">
        <v>-23.4</v>
      </c>
      <c r="W43" s="36"/>
      <c r="X43" s="36"/>
      <c r="Y43" s="15"/>
      <c r="AA43" s="3">
        <f t="shared" si="0"/>
        <v>99.99989999999997</v>
      </c>
      <c r="AB43" s="29" t="str">
        <f t="shared" si="1"/>
        <v> </v>
      </c>
      <c r="AC43"/>
    </row>
    <row r="44" spans="2:29" ht="12.75" customHeight="1">
      <c r="B44" s="16">
        <v>29</v>
      </c>
      <c r="C44" s="82">
        <v>95.9196</v>
      </c>
      <c r="D44" s="82">
        <v>2.2508</v>
      </c>
      <c r="E44" s="82">
        <v>0.6762</v>
      </c>
      <c r="F44" s="82">
        <v>0.107</v>
      </c>
      <c r="G44" s="82">
        <v>0.1023</v>
      </c>
      <c r="H44" s="82">
        <v>0.0013</v>
      </c>
      <c r="I44" s="82">
        <v>0.0212</v>
      </c>
      <c r="J44" s="82">
        <v>0.0153</v>
      </c>
      <c r="K44" s="82">
        <v>0.0118</v>
      </c>
      <c r="L44" s="82">
        <v>0.0078</v>
      </c>
      <c r="M44" s="82">
        <v>0.7134</v>
      </c>
      <c r="N44" s="82">
        <v>0.1732</v>
      </c>
      <c r="O44" s="82">
        <v>0.6999</v>
      </c>
      <c r="P44" s="83">
        <v>34.2887</v>
      </c>
      <c r="Q44" s="47">
        <f>P44*1000/4.1868</f>
        <v>8189.71529569122</v>
      </c>
      <c r="R44" s="83">
        <v>38.0217</v>
      </c>
      <c r="S44" s="47">
        <f>R44*1000/4.1868</f>
        <v>9081.327027801664</v>
      </c>
      <c r="T44" s="83">
        <v>49.8785</v>
      </c>
      <c r="U44" s="54" t="s">
        <v>57</v>
      </c>
      <c r="V44" s="84">
        <v>-23.1</v>
      </c>
      <c r="W44" s="85"/>
      <c r="X44" s="46">
        <v>0</v>
      </c>
      <c r="Y44" s="48" t="s">
        <v>36</v>
      </c>
      <c r="AA44" s="3">
        <f t="shared" si="0"/>
        <v>99.99989999999998</v>
      </c>
      <c r="AB44" s="29" t="str">
        <f t="shared" si="1"/>
        <v> </v>
      </c>
      <c r="AC44"/>
    </row>
    <row r="45" spans="2:29" ht="12.75" customHeight="1">
      <c r="B45" s="16">
        <v>30</v>
      </c>
      <c r="C45" s="1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  <c r="Q45" s="38"/>
      <c r="R45" s="37"/>
      <c r="S45" s="38"/>
      <c r="T45" s="41"/>
      <c r="U45" s="39"/>
      <c r="V45" s="39"/>
      <c r="W45" s="36"/>
      <c r="X45" s="36"/>
      <c r="Y45" s="15"/>
      <c r="AA45" s="3">
        <f t="shared" si="0"/>
        <v>0</v>
      </c>
      <c r="AB45" s="29" t="str">
        <f t="shared" si="1"/>
        <v> </v>
      </c>
      <c r="AC45"/>
    </row>
    <row r="46" spans="2:29" ht="12.75" customHeight="1">
      <c r="B46" s="16">
        <v>31</v>
      </c>
      <c r="C46" s="1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8"/>
      <c r="R46" s="37"/>
      <c r="S46" s="38"/>
      <c r="T46" s="37"/>
      <c r="U46" s="39"/>
      <c r="V46" s="39"/>
      <c r="W46" s="36"/>
      <c r="X46" s="36"/>
      <c r="Y46" s="15"/>
      <c r="AA46" s="3">
        <f t="shared" si="0"/>
        <v>0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AA48" s="3"/>
      <c r="AB48" s="4"/>
      <c r="AC48"/>
    </row>
    <row r="49" spans="3:4" ht="12.75">
      <c r="C49" s="1"/>
      <c r="D49" s="1"/>
    </row>
    <row r="50" spans="3:25" ht="14.25">
      <c r="C50" s="65" t="s">
        <v>44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73"/>
      <c r="S50" s="73"/>
      <c r="T50" s="74"/>
      <c r="U50" s="66"/>
      <c r="V50" s="65" t="s">
        <v>45</v>
      </c>
      <c r="W50" s="65"/>
      <c r="X50" s="66"/>
      <c r="Y50" s="63"/>
    </row>
    <row r="51" spans="3:25" ht="12.75">
      <c r="C51" s="67"/>
      <c r="D51" s="68" t="s">
        <v>46</v>
      </c>
      <c r="E51" s="69"/>
      <c r="F51" s="69"/>
      <c r="G51" s="69"/>
      <c r="H51" s="69"/>
      <c r="I51" s="69"/>
      <c r="J51" s="67"/>
      <c r="K51" s="67"/>
      <c r="L51" s="70" t="s">
        <v>47</v>
      </c>
      <c r="M51" s="70"/>
      <c r="N51" s="70"/>
      <c r="O51" s="70"/>
      <c r="P51" s="70"/>
      <c r="Q51" s="67"/>
      <c r="S51" s="70" t="s">
        <v>0</v>
      </c>
      <c r="T51" s="71"/>
      <c r="U51" s="71"/>
      <c r="V51" s="67"/>
      <c r="W51" s="70" t="s">
        <v>15</v>
      </c>
      <c r="X51" s="71"/>
      <c r="Y51" s="64"/>
    </row>
    <row r="52" spans="3:25" ht="18" customHeight="1">
      <c r="C52" s="72" t="s">
        <v>48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  <c r="S52" s="73"/>
      <c r="T52" s="75"/>
      <c r="V52" s="72" t="str">
        <f>V50</f>
        <v>" 29 " квітня     2016 р.</v>
      </c>
      <c r="W52" s="72"/>
      <c r="Y52" s="25"/>
    </row>
    <row r="53" spans="3:25" ht="12.75">
      <c r="C53" s="67"/>
      <c r="D53" s="68" t="s">
        <v>49</v>
      </c>
      <c r="E53" s="69"/>
      <c r="F53" s="69"/>
      <c r="G53" s="69"/>
      <c r="H53" s="69"/>
      <c r="I53" s="69"/>
      <c r="J53" s="67"/>
      <c r="K53" s="67"/>
      <c r="L53" s="70" t="s">
        <v>47</v>
      </c>
      <c r="M53" s="70"/>
      <c r="N53" s="70"/>
      <c r="O53" s="70"/>
      <c r="P53" s="70"/>
      <c r="Q53" s="67"/>
      <c r="S53" s="70" t="s">
        <v>0</v>
      </c>
      <c r="V53" s="67"/>
      <c r="W53" s="70" t="s">
        <v>15</v>
      </c>
      <c r="Y53" s="64"/>
    </row>
    <row r="57" spans="3:10" ht="12.75">
      <c r="C57" s="42"/>
      <c r="D57" s="30"/>
      <c r="E57" s="30"/>
      <c r="F57" s="30"/>
      <c r="G57" s="30"/>
      <c r="H57" s="30"/>
      <c r="I57" s="30"/>
      <c r="J57" s="30"/>
    </row>
  </sheetData>
  <sheetProtection/>
  <mergeCells count="33">
    <mergeCell ref="H13:H15"/>
    <mergeCell ref="C12:N12"/>
    <mergeCell ref="V12:V15"/>
    <mergeCell ref="F13:F15"/>
    <mergeCell ref="Q13:Q15"/>
    <mergeCell ref="O12:T12"/>
    <mergeCell ref="C48:Y48"/>
    <mergeCell ref="C13:C15"/>
    <mergeCell ref="E13:E15"/>
    <mergeCell ref="O13:O15"/>
    <mergeCell ref="I13:I15"/>
    <mergeCell ref="L13:L15"/>
    <mergeCell ref="P13:P15"/>
    <mergeCell ref="U12:U15"/>
    <mergeCell ref="D13:D15"/>
    <mergeCell ref="R13:R15"/>
    <mergeCell ref="A7:Y7"/>
    <mergeCell ref="A8:Y8"/>
    <mergeCell ref="B9:Y9"/>
    <mergeCell ref="K13:K15"/>
    <mergeCell ref="J13:J15"/>
    <mergeCell ref="G13:G15"/>
    <mergeCell ref="M13:M15"/>
    <mergeCell ref="T13:T15"/>
    <mergeCell ref="Y12:Y15"/>
    <mergeCell ref="W12:W15"/>
    <mergeCell ref="X12:X15"/>
    <mergeCell ref="S13:S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SheetLayoutView="100" workbookViewId="0" topLeftCell="A1">
      <selection activeCell="I9" sqref="I9"/>
    </sheetView>
  </sheetViews>
  <sheetFormatPr defaultColWidth="9.00390625" defaultRowHeight="12.75"/>
  <cols>
    <col min="1" max="1" width="2.00390625" style="0" customWidth="1"/>
    <col min="2" max="6" width="15.75390625" style="0" customWidth="1"/>
    <col min="7" max="7" width="20.875" style="0" customWidth="1"/>
    <col min="8" max="8" width="7.625" style="0" customWidth="1"/>
    <col min="9" max="9" width="9.125" style="5" customWidth="1"/>
  </cols>
  <sheetData>
    <row r="1" spans="2:7" ht="12.75">
      <c r="B1" s="31"/>
      <c r="C1" s="31"/>
      <c r="D1" s="30"/>
      <c r="E1" s="30"/>
      <c r="G1" s="61"/>
    </row>
    <row r="2" spans="2:7" ht="12.75">
      <c r="B2" s="31"/>
      <c r="C2" s="31"/>
      <c r="D2" s="30"/>
      <c r="E2" s="30"/>
      <c r="G2" s="61"/>
    </row>
    <row r="3" spans="2:8" ht="12.75">
      <c r="B3" s="32"/>
      <c r="C3" s="32"/>
      <c r="D3" s="34"/>
      <c r="E3" s="34"/>
      <c r="G3" s="62"/>
      <c r="H3" s="2"/>
    </row>
    <row r="4" spans="2:8" ht="12.75">
      <c r="B4" s="31"/>
      <c r="C4" s="31"/>
      <c r="D4" s="34"/>
      <c r="E4" s="34"/>
      <c r="G4" s="61"/>
      <c r="H4" s="2"/>
    </row>
    <row r="5" spans="2:8" ht="15">
      <c r="B5" s="30"/>
      <c r="C5" s="57"/>
      <c r="D5" s="57"/>
      <c r="E5" s="57"/>
      <c r="G5" s="61"/>
      <c r="H5" s="19"/>
    </row>
    <row r="6" spans="1:8" ht="18" customHeight="1">
      <c r="A6" s="106" t="s">
        <v>64</v>
      </c>
      <c r="B6" s="106"/>
      <c r="C6" s="106"/>
      <c r="D6" s="106"/>
      <c r="E6" s="106"/>
      <c r="F6" s="106"/>
      <c r="G6" s="106"/>
      <c r="H6" s="106"/>
    </row>
    <row r="7" spans="1:8" ht="18" customHeight="1">
      <c r="A7" s="107" t="s">
        <v>65</v>
      </c>
      <c r="B7" s="107"/>
      <c r="C7" s="107"/>
      <c r="D7" s="107"/>
      <c r="E7" s="107"/>
      <c r="F7" s="107"/>
      <c r="G7" s="107"/>
      <c r="H7" s="107"/>
    </row>
    <row r="8" spans="1:8" ht="22.5" customHeight="1">
      <c r="A8" s="107" t="s">
        <v>66</v>
      </c>
      <c r="B8" s="107"/>
      <c r="C8" s="107"/>
      <c r="D8" s="107"/>
      <c r="E8" s="107"/>
      <c r="F8" s="107"/>
      <c r="G8" s="107"/>
      <c r="H8" s="107"/>
    </row>
    <row r="9" spans="1:8" ht="18" customHeight="1">
      <c r="A9" s="107" t="s">
        <v>63</v>
      </c>
      <c r="B9" s="107"/>
      <c r="C9" s="107"/>
      <c r="D9" s="107"/>
      <c r="E9" s="107"/>
      <c r="F9" s="107"/>
      <c r="G9" s="107"/>
      <c r="H9" s="107"/>
    </row>
    <row r="10" spans="2:8" ht="24" customHeight="1" hidden="1">
      <c r="B10" s="17"/>
      <c r="C10" s="18"/>
      <c r="D10" s="18"/>
      <c r="E10" s="18"/>
      <c r="F10" s="18"/>
      <c r="G10" s="18"/>
      <c r="H10" s="20"/>
    </row>
    <row r="11" spans="2:9" ht="19.5" customHeight="1">
      <c r="B11" s="109" t="s">
        <v>24</v>
      </c>
      <c r="C11" s="111" t="s">
        <v>30</v>
      </c>
      <c r="D11" s="112"/>
      <c r="E11" s="113"/>
      <c r="F11" s="114" t="s">
        <v>67</v>
      </c>
      <c r="G11" s="124" t="s">
        <v>68</v>
      </c>
      <c r="H11" s="21"/>
      <c r="I11"/>
    </row>
    <row r="12" spans="2:9" ht="18.75" customHeight="1">
      <c r="B12" s="110"/>
      <c r="C12" s="109" t="s">
        <v>50</v>
      </c>
      <c r="D12" s="109" t="s">
        <v>52</v>
      </c>
      <c r="E12" s="109" t="s">
        <v>51</v>
      </c>
      <c r="F12" s="115"/>
      <c r="G12" s="125"/>
      <c r="H12" s="21"/>
      <c r="I12"/>
    </row>
    <row r="13" spans="2:9" ht="22.5" customHeight="1">
      <c r="B13" s="110"/>
      <c r="C13" s="110"/>
      <c r="D13" s="110"/>
      <c r="E13" s="110"/>
      <c r="F13" s="115"/>
      <c r="G13" s="125"/>
      <c r="H13" s="21"/>
      <c r="I13"/>
    </row>
    <row r="14" spans="2:9" ht="10.5" customHeight="1" hidden="1">
      <c r="B14" s="108"/>
      <c r="C14" s="116"/>
      <c r="D14" s="116"/>
      <c r="E14" s="116"/>
      <c r="F14" s="117"/>
      <c r="G14" s="126"/>
      <c r="H14" s="21"/>
      <c r="I14"/>
    </row>
    <row r="15" spans="2:10" ht="15.75" customHeight="1">
      <c r="B15" s="118">
        <v>1</v>
      </c>
      <c r="C15" s="119">
        <v>2187</v>
      </c>
      <c r="D15" s="119">
        <v>3030</v>
      </c>
      <c r="E15" s="119">
        <v>13482</v>
      </c>
      <c r="F15" s="120">
        <f>SUM(C15:E15)</f>
        <v>18699</v>
      </c>
      <c r="G15" s="127">
        <f>IF(Паспорт!P16&gt;0,Паспорт!P16,G14)</f>
        <v>34.2585</v>
      </c>
      <c r="H15" s="22"/>
      <c r="I15" s="105" t="s">
        <v>33</v>
      </c>
      <c r="J15" s="105"/>
    </row>
    <row r="16" spans="2:10" ht="15.75">
      <c r="B16" s="118">
        <v>2</v>
      </c>
      <c r="C16" s="119">
        <v>2609</v>
      </c>
      <c r="D16" s="119">
        <v>3602</v>
      </c>
      <c r="E16" s="119">
        <v>15955</v>
      </c>
      <c r="F16" s="120">
        <f aca="true" t="shared" si="0" ref="F16:F45">SUM(C16:E16)</f>
        <v>22166</v>
      </c>
      <c r="G16" s="127">
        <f>IF(Паспорт!P17&gt;0,Паспорт!P17,G15)</f>
        <v>34.2585</v>
      </c>
      <c r="H16" s="22"/>
      <c r="I16" s="105"/>
      <c r="J16" s="105"/>
    </row>
    <row r="17" spans="2:10" ht="15.75">
      <c r="B17" s="118">
        <v>3</v>
      </c>
      <c r="C17" s="119">
        <v>2523</v>
      </c>
      <c r="D17" s="119">
        <v>3604</v>
      </c>
      <c r="E17" s="119">
        <v>15064</v>
      </c>
      <c r="F17" s="120">
        <f t="shared" si="0"/>
        <v>21191</v>
      </c>
      <c r="G17" s="127">
        <f>IF(Паспорт!P18&gt;0,Паспорт!P18,G16)</f>
        <v>34.2585</v>
      </c>
      <c r="H17" s="22"/>
      <c r="I17" s="105"/>
      <c r="J17" s="105"/>
    </row>
    <row r="18" spans="2:10" ht="15.75">
      <c r="B18" s="118">
        <v>4</v>
      </c>
      <c r="C18" s="119">
        <v>2111</v>
      </c>
      <c r="D18" s="119">
        <v>3227</v>
      </c>
      <c r="E18" s="119">
        <v>13552</v>
      </c>
      <c r="F18" s="120">
        <f t="shared" si="0"/>
        <v>18890</v>
      </c>
      <c r="G18" s="127">
        <f>IF(Паспорт!P19&gt;0,Паспорт!P19,'[1]квітень-2016'!H17)</f>
        <v>34.2912</v>
      </c>
      <c r="H18" s="22"/>
      <c r="I18" s="105"/>
      <c r="J18" s="105"/>
    </row>
    <row r="19" spans="2:10" ht="15.75">
      <c r="B19" s="118">
        <v>5</v>
      </c>
      <c r="C19" s="119">
        <v>1618</v>
      </c>
      <c r="D19" s="119">
        <v>2355</v>
      </c>
      <c r="E19" s="119">
        <v>10290</v>
      </c>
      <c r="F19" s="120">
        <f t="shared" si="0"/>
        <v>14263</v>
      </c>
      <c r="G19" s="127">
        <f>IF(Паспорт!P20&gt;0,Паспорт!P20,G18)</f>
        <v>34.3407</v>
      </c>
      <c r="H19" s="22"/>
      <c r="I19" s="105"/>
      <c r="J19" s="105"/>
    </row>
    <row r="20" spans="2:10" ht="15.75" customHeight="1">
      <c r="B20" s="118">
        <v>6</v>
      </c>
      <c r="C20" s="119">
        <v>1369</v>
      </c>
      <c r="D20" s="119">
        <v>1975</v>
      </c>
      <c r="E20" s="119">
        <v>9350</v>
      </c>
      <c r="F20" s="120">
        <f t="shared" si="0"/>
        <v>12694</v>
      </c>
      <c r="G20" s="127">
        <f>IF(Паспорт!P21&gt;0,Паспорт!P21,G19)</f>
        <v>34.3746</v>
      </c>
      <c r="H20" s="22"/>
      <c r="I20" s="105"/>
      <c r="J20" s="105"/>
    </row>
    <row r="21" spans="2:10" ht="15.75">
      <c r="B21" s="118">
        <v>7</v>
      </c>
      <c r="C21" s="119">
        <v>874</v>
      </c>
      <c r="D21" s="119">
        <v>1508</v>
      </c>
      <c r="E21" s="119">
        <v>7133</v>
      </c>
      <c r="F21" s="120">
        <f t="shared" si="0"/>
        <v>9515</v>
      </c>
      <c r="G21" s="127">
        <f>IF(Паспорт!P22&gt;0,Паспорт!P22,G20)</f>
        <v>34.3829</v>
      </c>
      <c r="H21" s="22"/>
      <c r="I21" s="105"/>
      <c r="J21" s="105"/>
    </row>
    <row r="22" spans="2:10" ht="15.75">
      <c r="B22" s="118">
        <v>8</v>
      </c>
      <c r="C22" s="119">
        <v>460</v>
      </c>
      <c r="D22" s="119">
        <v>1191</v>
      </c>
      <c r="E22" s="119">
        <v>5211</v>
      </c>
      <c r="F22" s="120">
        <f t="shared" si="0"/>
        <v>6862</v>
      </c>
      <c r="G22" s="127">
        <f>IF(Паспорт!P23&gt;0,Паспорт!P23,G21)</f>
        <v>34.3703</v>
      </c>
      <c r="H22" s="22"/>
      <c r="I22" s="105"/>
      <c r="J22" s="105"/>
    </row>
    <row r="23" spans="2:9" ht="15" customHeight="1">
      <c r="B23" s="118">
        <v>9</v>
      </c>
      <c r="C23" s="119">
        <v>332</v>
      </c>
      <c r="D23" s="119">
        <v>1092</v>
      </c>
      <c r="E23" s="119">
        <v>4257</v>
      </c>
      <c r="F23" s="120">
        <f t="shared" si="0"/>
        <v>5681</v>
      </c>
      <c r="G23" s="127">
        <f>IF(Паспорт!P24&gt;0,Паспорт!P24,G22)</f>
        <v>34.3703</v>
      </c>
      <c r="H23" s="22"/>
      <c r="I23" s="28"/>
    </row>
    <row r="24" spans="2:9" ht="15.75">
      <c r="B24" s="118">
        <v>10</v>
      </c>
      <c r="C24" s="119">
        <v>262</v>
      </c>
      <c r="D24" s="119">
        <v>951</v>
      </c>
      <c r="E24" s="119">
        <v>4184</v>
      </c>
      <c r="F24" s="120">
        <f t="shared" si="0"/>
        <v>5397</v>
      </c>
      <c r="G24" s="127">
        <f>IF(Паспорт!P25&gt;0,Паспорт!P25,G23)</f>
        <v>34.3703</v>
      </c>
      <c r="H24" s="22"/>
      <c r="I24" s="28"/>
    </row>
    <row r="25" spans="2:9" ht="15.75">
      <c r="B25" s="118">
        <v>11</v>
      </c>
      <c r="C25" s="119">
        <v>101</v>
      </c>
      <c r="D25" s="119">
        <v>760</v>
      </c>
      <c r="E25" s="119">
        <v>3328</v>
      </c>
      <c r="F25" s="120">
        <f t="shared" si="0"/>
        <v>4189</v>
      </c>
      <c r="G25" s="127">
        <f>IF(Паспорт!P26&gt;0,Паспорт!P26,G24)</f>
        <v>34.4424</v>
      </c>
      <c r="H25" s="22"/>
      <c r="I25" s="28"/>
    </row>
    <row r="26" spans="2:9" ht="15.75">
      <c r="B26" s="118">
        <v>12</v>
      </c>
      <c r="C26" s="119">
        <v>249</v>
      </c>
      <c r="D26" s="119">
        <v>639</v>
      </c>
      <c r="E26" s="119">
        <v>3386</v>
      </c>
      <c r="F26" s="120">
        <f t="shared" si="0"/>
        <v>4274</v>
      </c>
      <c r="G26" s="127">
        <f>IF(Паспорт!P27&gt;0,Паспорт!P27,G25)</f>
        <v>34.3727</v>
      </c>
      <c r="H26" s="22"/>
      <c r="I26" s="28"/>
    </row>
    <row r="27" spans="2:9" ht="15.75">
      <c r="B27" s="118">
        <v>13</v>
      </c>
      <c r="C27" s="119">
        <v>291</v>
      </c>
      <c r="D27" s="119">
        <v>646</v>
      </c>
      <c r="E27" s="119">
        <v>3244</v>
      </c>
      <c r="F27" s="120">
        <f t="shared" si="0"/>
        <v>4181</v>
      </c>
      <c r="G27" s="127">
        <f>IF(Паспорт!P28&gt;0,Паспорт!P28,G26)</f>
        <v>34.3872</v>
      </c>
      <c r="H27" s="22"/>
      <c r="I27" s="28"/>
    </row>
    <row r="28" spans="2:9" ht="15.75">
      <c r="B28" s="118">
        <v>14</v>
      </c>
      <c r="C28" s="119">
        <v>536</v>
      </c>
      <c r="D28" s="119">
        <v>701</v>
      </c>
      <c r="E28" s="119">
        <v>2231</v>
      </c>
      <c r="F28" s="120">
        <f t="shared" si="0"/>
        <v>3468</v>
      </c>
      <c r="G28" s="127">
        <f>IF(Паспорт!P29&gt;0,Паспорт!P29,G27)</f>
        <v>34.3095</v>
      </c>
      <c r="H28" s="22"/>
      <c r="I28" s="28"/>
    </row>
    <row r="29" spans="2:9" ht="15.75">
      <c r="B29" s="118">
        <v>15</v>
      </c>
      <c r="C29" s="119">
        <v>1029</v>
      </c>
      <c r="D29" s="119">
        <v>1292</v>
      </c>
      <c r="E29" s="119">
        <v>2509</v>
      </c>
      <c r="F29" s="120">
        <f t="shared" si="0"/>
        <v>4830</v>
      </c>
      <c r="G29" s="127">
        <f>IF(Паспорт!P30&gt;0,Паспорт!P30,G28)</f>
        <v>34.3314</v>
      </c>
      <c r="H29" s="22"/>
      <c r="I29" s="28"/>
    </row>
    <row r="30" spans="2:9" ht="15.75">
      <c r="B30" s="121">
        <v>16</v>
      </c>
      <c r="C30" s="119">
        <v>1353</v>
      </c>
      <c r="D30" s="119">
        <v>1400</v>
      </c>
      <c r="E30" s="119">
        <v>3928</v>
      </c>
      <c r="F30" s="120">
        <f t="shared" si="0"/>
        <v>6681</v>
      </c>
      <c r="G30" s="127">
        <f>IF(Паспорт!P31&gt;0,Паспорт!P31,G29)</f>
        <v>34.3314</v>
      </c>
      <c r="H30" s="22"/>
      <c r="I30" s="28"/>
    </row>
    <row r="31" spans="2:9" ht="15.75">
      <c r="B31" s="121">
        <v>17</v>
      </c>
      <c r="C31" s="119">
        <v>879</v>
      </c>
      <c r="D31" s="119">
        <v>935</v>
      </c>
      <c r="E31" s="119">
        <v>3156</v>
      </c>
      <c r="F31" s="120">
        <f t="shared" si="0"/>
        <v>4970</v>
      </c>
      <c r="G31" s="127">
        <f>IF(Паспорт!P32&gt;0,Паспорт!P32,G30)</f>
        <v>34.3314</v>
      </c>
      <c r="H31" s="22"/>
      <c r="I31" s="28"/>
    </row>
    <row r="32" spans="2:9" ht="15.75">
      <c r="B32" s="121">
        <v>18</v>
      </c>
      <c r="C32" s="119">
        <v>588</v>
      </c>
      <c r="D32" s="119">
        <v>624</v>
      </c>
      <c r="E32" s="119">
        <v>2010</v>
      </c>
      <c r="F32" s="120">
        <f t="shared" si="0"/>
        <v>3222</v>
      </c>
      <c r="G32" s="127">
        <f>IF(Паспорт!P33&gt;0,Паспорт!P33,G31)</f>
        <v>34.439</v>
      </c>
      <c r="H32" s="22"/>
      <c r="I32" s="28"/>
    </row>
    <row r="33" spans="2:9" ht="15.75">
      <c r="B33" s="121">
        <v>19</v>
      </c>
      <c r="C33" s="119">
        <v>707</v>
      </c>
      <c r="D33" s="119">
        <v>772</v>
      </c>
      <c r="E33" s="119">
        <v>2107</v>
      </c>
      <c r="F33" s="120">
        <f t="shared" si="0"/>
        <v>3586</v>
      </c>
      <c r="G33" s="127">
        <f>IF(Паспорт!P34&gt;0,Паспорт!P34,G32)</f>
        <v>34.4061</v>
      </c>
      <c r="H33" s="22"/>
      <c r="I33" s="28"/>
    </row>
    <row r="34" spans="2:9" ht="15.75">
      <c r="B34" s="121">
        <v>20</v>
      </c>
      <c r="C34" s="119">
        <v>1087</v>
      </c>
      <c r="D34" s="119">
        <v>1210</v>
      </c>
      <c r="E34" s="119">
        <v>3200</v>
      </c>
      <c r="F34" s="120">
        <f t="shared" si="0"/>
        <v>5497</v>
      </c>
      <c r="G34" s="127">
        <f>IF(Паспорт!P35&gt;0,Паспорт!P35,G33)</f>
        <v>34.4178</v>
      </c>
      <c r="H34" s="22"/>
      <c r="I34" s="28"/>
    </row>
    <row r="35" spans="2:9" ht="15.75">
      <c r="B35" s="121">
        <v>21</v>
      </c>
      <c r="C35" s="119">
        <v>1576</v>
      </c>
      <c r="D35" s="119">
        <v>1767</v>
      </c>
      <c r="E35" s="119">
        <v>4901</v>
      </c>
      <c r="F35" s="120">
        <f t="shared" si="0"/>
        <v>8244</v>
      </c>
      <c r="G35" s="127">
        <f>IF(Паспорт!P36&gt;0,Паспорт!P36,G34)</f>
        <v>34.3272</v>
      </c>
      <c r="H35" s="22"/>
      <c r="I35" s="28"/>
    </row>
    <row r="36" spans="2:9" ht="15.75">
      <c r="B36" s="121">
        <v>22</v>
      </c>
      <c r="C36" s="119">
        <v>1732</v>
      </c>
      <c r="D36" s="119">
        <v>1707</v>
      </c>
      <c r="E36" s="119">
        <v>5064</v>
      </c>
      <c r="F36" s="120">
        <f t="shared" si="0"/>
        <v>8503</v>
      </c>
      <c r="G36" s="127">
        <f>IF(Паспорт!P37&gt;0,Паспорт!P37,G35)</f>
        <v>34.3519</v>
      </c>
      <c r="H36" s="22"/>
      <c r="I36" s="28"/>
    </row>
    <row r="37" spans="2:9" ht="15.75">
      <c r="B37" s="121">
        <v>23</v>
      </c>
      <c r="C37" s="119">
        <v>1118</v>
      </c>
      <c r="D37" s="119">
        <v>1176</v>
      </c>
      <c r="E37" s="119">
        <v>3566</v>
      </c>
      <c r="F37" s="120">
        <f t="shared" si="0"/>
        <v>5860</v>
      </c>
      <c r="G37" s="127">
        <f>IF(Паспорт!P38&gt;0,Паспорт!P38,G36)</f>
        <v>34.3519</v>
      </c>
      <c r="H37" s="22"/>
      <c r="I37" s="28"/>
    </row>
    <row r="38" spans="2:9" ht="15.75">
      <c r="B38" s="121">
        <v>24</v>
      </c>
      <c r="C38" s="119">
        <v>1118</v>
      </c>
      <c r="D38" s="119">
        <v>1146</v>
      </c>
      <c r="E38" s="119">
        <v>3747</v>
      </c>
      <c r="F38" s="120">
        <f t="shared" si="0"/>
        <v>6011</v>
      </c>
      <c r="G38" s="127">
        <f>IF(Паспорт!P39&gt;0,Паспорт!P39,G37)</f>
        <v>34.3519</v>
      </c>
      <c r="H38" s="22"/>
      <c r="I38" s="28"/>
    </row>
    <row r="39" spans="2:9" ht="15.75">
      <c r="B39" s="121">
        <v>25</v>
      </c>
      <c r="C39" s="119">
        <v>1075</v>
      </c>
      <c r="D39" s="119">
        <v>861</v>
      </c>
      <c r="E39" s="119">
        <v>3441</v>
      </c>
      <c r="F39" s="120">
        <f t="shared" si="0"/>
        <v>5377</v>
      </c>
      <c r="G39" s="127">
        <f>IF(Паспорт!P40&gt;0,Паспорт!P40,G38)</f>
        <v>34.2456</v>
      </c>
      <c r="H39" s="22"/>
      <c r="I39" s="28"/>
    </row>
    <row r="40" spans="2:9" ht="15.75">
      <c r="B40" s="121">
        <v>26</v>
      </c>
      <c r="C40" s="119">
        <v>1062</v>
      </c>
      <c r="D40" s="119">
        <v>980</v>
      </c>
      <c r="E40" s="119">
        <v>3188</v>
      </c>
      <c r="F40" s="120">
        <f t="shared" si="0"/>
        <v>5230</v>
      </c>
      <c r="G40" s="127">
        <f>IF(Паспорт!P41&gt;0,Паспорт!P41,G39)</f>
        <v>34.3526</v>
      </c>
      <c r="H40" s="22"/>
      <c r="I40" s="28"/>
    </row>
    <row r="41" spans="2:9" ht="15.75">
      <c r="B41" s="121">
        <v>27</v>
      </c>
      <c r="C41" s="119">
        <v>1186</v>
      </c>
      <c r="D41" s="119">
        <v>1408</v>
      </c>
      <c r="E41" s="119">
        <v>4154</v>
      </c>
      <c r="F41" s="120">
        <f t="shared" si="0"/>
        <v>6748</v>
      </c>
      <c r="G41" s="127">
        <f>IF(Паспорт!P42&gt;0,Паспорт!P42,G40)</f>
        <v>34.2949</v>
      </c>
      <c r="H41" s="22"/>
      <c r="I41" s="28"/>
    </row>
    <row r="42" spans="2:9" ht="15.75">
      <c r="B42" s="121">
        <v>28</v>
      </c>
      <c r="C42" s="119">
        <v>1106</v>
      </c>
      <c r="D42" s="119">
        <v>1273</v>
      </c>
      <c r="E42" s="119">
        <v>3408</v>
      </c>
      <c r="F42" s="120">
        <f t="shared" si="0"/>
        <v>5787</v>
      </c>
      <c r="G42" s="127">
        <f>IF(Паспорт!P43&gt;0,Паспорт!P43,G41)</f>
        <v>34.3694</v>
      </c>
      <c r="H42" s="22"/>
      <c r="I42" s="28"/>
    </row>
    <row r="43" spans="2:9" ht="12.75" customHeight="1">
      <c r="B43" s="121">
        <v>29</v>
      </c>
      <c r="C43" s="119">
        <v>947</v>
      </c>
      <c r="D43" s="119">
        <v>906</v>
      </c>
      <c r="E43" s="119">
        <v>3105</v>
      </c>
      <c r="F43" s="120">
        <f t="shared" si="0"/>
        <v>4958</v>
      </c>
      <c r="G43" s="127">
        <f>IF(Паспорт!P44&gt;0,Паспорт!P44,G42)</f>
        <v>34.2887</v>
      </c>
      <c r="H43" s="22"/>
      <c r="I43" s="28"/>
    </row>
    <row r="44" spans="2:9" ht="17.25" customHeight="1">
      <c r="B44" s="121">
        <v>30</v>
      </c>
      <c r="C44" s="119">
        <v>1350</v>
      </c>
      <c r="D44" s="119">
        <v>1106</v>
      </c>
      <c r="E44" s="119">
        <v>4185</v>
      </c>
      <c r="F44" s="120">
        <f t="shared" si="0"/>
        <v>6641</v>
      </c>
      <c r="G44" s="127">
        <f>IF(Паспорт!P45&gt;0,Паспорт!P45,G43)</f>
        <v>34.2887</v>
      </c>
      <c r="H44" s="22"/>
      <c r="I44" s="28"/>
    </row>
    <row r="45" spans="2:9" ht="12.75" customHeight="1" hidden="1">
      <c r="B45" s="16">
        <v>31</v>
      </c>
      <c r="C45" s="81"/>
      <c r="D45" s="81"/>
      <c r="E45" s="81"/>
      <c r="F45" s="86">
        <f t="shared" si="0"/>
        <v>0</v>
      </c>
      <c r="G45" s="128">
        <f>IF(Паспорт!P46&gt;0,Паспорт!P46,G44)</f>
        <v>34.2887</v>
      </c>
      <c r="H45" s="27"/>
      <c r="I45" s="28"/>
    </row>
    <row r="46" spans="2:10" ht="21.75" customHeight="1">
      <c r="B46" s="122" t="s">
        <v>31</v>
      </c>
      <c r="C46" s="87">
        <f>SUM(C15:C45)</f>
        <v>33435</v>
      </c>
      <c r="D46" s="87">
        <f>SUM(D15:D45)</f>
        <v>43844</v>
      </c>
      <c r="E46" s="87">
        <f>SUM(E15:E45)</f>
        <v>166336</v>
      </c>
      <c r="F46" s="88">
        <f>SUM(F15:F45)</f>
        <v>243615</v>
      </c>
      <c r="G46" s="129">
        <f>SUMPRODUCT(G15:G45,F15:F45)/SUM(F15:F45)</f>
        <v>34.32312834636619</v>
      </c>
      <c r="H46" s="26"/>
      <c r="I46" s="104" t="s">
        <v>32</v>
      </c>
      <c r="J46" s="104"/>
    </row>
    <row r="47" spans="2:9" ht="14.25" customHeight="1" hidden="1">
      <c r="B47" s="6">
        <v>31</v>
      </c>
      <c r="C47" s="11"/>
      <c r="D47" s="7"/>
      <c r="E47" s="7"/>
      <c r="F47" s="7"/>
      <c r="G47" s="7"/>
      <c r="H47" s="23"/>
      <c r="I47"/>
    </row>
    <row r="48" spans="3:9" ht="12.75">
      <c r="C48" s="97"/>
      <c r="D48" s="97"/>
      <c r="E48" s="97"/>
      <c r="F48" s="97"/>
      <c r="G48" s="97"/>
      <c r="H48" s="24"/>
      <c r="I48"/>
    </row>
    <row r="49" ht="12.75">
      <c r="C49" s="1"/>
    </row>
    <row r="50" spans="1:22" ht="15" customHeight="1">
      <c r="A50" s="74" t="s">
        <v>69</v>
      </c>
      <c r="B50" s="75"/>
      <c r="C50" s="73"/>
      <c r="D50" s="79"/>
      <c r="E50" s="75" t="s">
        <v>70</v>
      </c>
      <c r="F50" s="73"/>
      <c r="G50" s="123" t="s">
        <v>60</v>
      </c>
      <c r="I50" s="72"/>
      <c r="J50" s="72"/>
      <c r="K50" s="72"/>
      <c r="L50" s="72"/>
      <c r="M50" s="72"/>
      <c r="N50" s="72"/>
      <c r="O50" s="72"/>
      <c r="P50" s="72"/>
      <c r="Q50" s="65"/>
      <c r="R50" s="73"/>
      <c r="V50" s="72"/>
    </row>
    <row r="51" spans="2:21" ht="12.75" customHeight="1">
      <c r="B51" s="68" t="s">
        <v>46</v>
      </c>
      <c r="E51" s="78" t="s">
        <v>47</v>
      </c>
      <c r="F51" s="80" t="s">
        <v>0</v>
      </c>
      <c r="G51" s="80" t="s">
        <v>15</v>
      </c>
      <c r="I51" s="67"/>
      <c r="J51" s="67"/>
      <c r="L51" s="70"/>
      <c r="M51" s="70"/>
      <c r="N51" s="70"/>
      <c r="O51" s="70"/>
      <c r="P51" s="67"/>
      <c r="U51" s="67"/>
    </row>
    <row r="52" spans="1:7" ht="18" customHeight="1">
      <c r="A52" s="74" t="s">
        <v>58</v>
      </c>
      <c r="B52" s="75"/>
      <c r="C52" s="12"/>
      <c r="D52" s="75"/>
      <c r="E52" s="79" t="s">
        <v>59</v>
      </c>
      <c r="F52" s="13"/>
      <c r="G52" s="123" t="str">
        <f>G50</f>
        <v>" 04 " травня     2016 р.</v>
      </c>
    </row>
    <row r="53" spans="3:7" ht="12.75">
      <c r="C53" s="1"/>
      <c r="E53" s="78" t="s">
        <v>47</v>
      </c>
      <c r="F53" s="80" t="s">
        <v>0</v>
      </c>
      <c r="G53" s="80" t="s">
        <v>15</v>
      </c>
    </row>
  </sheetData>
  <sheetProtection/>
  <mergeCells count="14">
    <mergeCell ref="A6:H6"/>
    <mergeCell ref="A7:H7"/>
    <mergeCell ref="A9:H9"/>
    <mergeCell ref="A8:H8"/>
    <mergeCell ref="C48:G48"/>
    <mergeCell ref="I46:J46"/>
    <mergeCell ref="B11:B14"/>
    <mergeCell ref="C12:C14"/>
    <mergeCell ref="I15:J22"/>
    <mergeCell ref="E12:E14"/>
    <mergeCell ref="F11:F14"/>
    <mergeCell ref="G11:G14"/>
    <mergeCell ref="D12:D14"/>
    <mergeCell ref="C11:E11"/>
  </mergeCells>
  <printOptions horizontalCentered="1" verticalCentered="1"/>
  <pageMargins left="0.29" right="0.42" top="0.35433070866141736" bottom="0.35433070866141736" header="0.31496062992125984" footer="0.31496062992125984"/>
  <pageSetup horizontalDpi="600" verticalDpi="600" orientation="portrait" paperSize="9" scale="94" r:id="rId1"/>
  <colBreaks count="1" manualBreakCount="1">
    <brk id="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2016-05-05T08:04:24Z</cp:lastPrinted>
  <dcterms:created xsi:type="dcterms:W3CDTF">2010-01-29T08:37:16Z</dcterms:created>
  <dcterms:modified xsi:type="dcterms:W3CDTF">2016-05-05T08:04:29Z</dcterms:modified>
  <cp:category/>
  <cp:version/>
  <cp:contentType/>
  <cp:contentStatus/>
</cp:coreProperties>
</file>