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'Додаток'!#REF!</definedName>
    <definedName name="_Hlk21234135" localSheetId="0">'Паспорт'!$C$15</definedName>
    <definedName name="OLE_LINK2" localSheetId="1">'Додаток'!#REF!</definedName>
    <definedName name="OLE_LINK2" localSheetId="0">'Паспорт'!$Y$10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'Додаток'!$A$1:$E$54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<sst xmlns="http://schemas.openxmlformats.org/spreadsheetml/2006/main" count="79" uniqueCount="68">
  <si>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</si>
  <si>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</si>
  <si>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</si>
  <si>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</si>
  <si>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</si>
  <si>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</si>
  <si>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</si>
  <si>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</si>
  <si>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</si>
  <si>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</si>
  <si>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</si>
  <si>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</si>
  <si>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</si>
  <si>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</si>
  <si>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</si>
  <si>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</si>
  <si>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</si>
  <si>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</si>
  <si>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</si>
  <si>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</si>
  <si>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</si>
  <si>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</si>
  <si>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</si>
  <si>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</si>
  <si>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</si>
  <si>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</si>
  <si>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</si>
  <si>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Філія УМГ"Харківтрансгаз"</t>
  </si>
  <si>
    <t>Теплота зоряння нижча кКал/м³</t>
  </si>
  <si>
    <t>Теплота згоряння вища кКал/м³</t>
  </si>
  <si>
    <t>Маса механічних домішок, г/100м3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</si>
  <si>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</si>
  <si>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</si>
  <si>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</si>
  <si>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ПАТ "УКРТРАНСГАЗ" Філія УМГ "ХАРКІВТРАНСГАЗ" Шебелинський  пм Шебелинського ЛВУМГ</t>
  </si>
  <si>
    <t>Вимірювальна хіміко-аналітична лабораторія Свідоцтво про атестацію №100-355/2015 дісне до 20.12.2018р.</t>
  </si>
  <si>
    <t xml:space="preserve">переданого </t>
  </si>
  <si>
    <t xml:space="preserve">Шебелинське ЛВУМГ </t>
  </si>
  <si>
    <t>та прийнятого</t>
  </si>
  <si>
    <t>перелік ГРС на які поширюються результати контролю</t>
  </si>
  <si>
    <t xml:space="preserve">з газопроводу </t>
  </si>
  <si>
    <t>за період з 01.04.2016 по 30.04.2016</t>
  </si>
  <si>
    <t>Керівник</t>
  </si>
  <si>
    <t>Головний інженер Шебелинського ЛВУМГ</t>
  </si>
  <si>
    <t>Буховцев О.Л.</t>
  </si>
  <si>
    <t>підрозділу підприємства, якому підпорядковується лабораторія</t>
  </si>
  <si>
    <t>прізвище</t>
  </si>
  <si>
    <t>Керівник лабораторії</t>
  </si>
  <si>
    <t>Завідувач вимірювальної хіміко-аналітичної лабораторії</t>
  </si>
  <si>
    <t>Євтушенко С.О.</t>
  </si>
  <si>
    <t>лабораторія, де здійснювались аналізи газу</t>
  </si>
  <si>
    <t xml:space="preserve">Шебелинський ПМ Шебелинського ЛВУМГ 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</si>
  <si>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Calibri"/>
        <family val="2"/>
      </rPr>
      <t>последнее</t>
    </r>
    <r>
      <rPr>
        <sz val="10"/>
        <rFont val="Calibri"/>
        <family val="2"/>
      </rPr>
      <t xml:space="preserve"> значение Теплоты сгорания низшей  вручную из прошлого месяца!</t>
    </r>
  </si>
  <si>
    <t>(точка відбору - ПВВГ "ЧДКС" )</t>
  </si>
  <si>
    <t>ПВВГ "ЧДКС"</t>
  </si>
  <si>
    <t>перемичка О-Ш ШБКБ  Ду 700</t>
  </si>
  <si>
    <t>Теплота згоряння нижча, (за поточну добу та середньозважене значення за місяць) МДж/м3</t>
  </si>
  <si>
    <r>
      <t xml:space="preserve">          переданого Шебелинським  ЛВУМГ  та прийнятого Шебелинським ЛВУМГ по </t>
    </r>
    <r>
      <rPr>
        <b/>
        <sz val="10"/>
        <color indexed="8"/>
        <rFont val="Calibri"/>
        <family val="2"/>
      </rPr>
      <t>ПВВГ "ЧДКС"</t>
    </r>
  </si>
  <si>
    <t>ПВВГ "ЧДКС"*</t>
  </si>
  <si>
    <t>* без врахування власних потреб</t>
  </si>
  <si>
    <t>Додаток до Паспорту фізико-хімічних показників природного газу</t>
  </si>
  <si>
    <t xml:space="preserve">Начальник  </t>
  </si>
  <si>
    <t>Шебелинського ЛВУМГ         Іваньков О.В.</t>
  </si>
  <si>
    <t>служби ГВ та М                        Пивовар Є.В.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</si>
  <si>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</si>
  <si>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</si>
  <si>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</si>
  <si>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r>
      <t xml:space="preserve">    з газопроводу перемичка О-Ш ШБКБ  Ду 700 з  </t>
    </r>
    <r>
      <rPr>
        <b/>
        <sz val="10"/>
        <color indexed="8"/>
        <rFont val="Calibri"/>
        <family val="2"/>
      </rPr>
      <t xml:space="preserve"> </t>
    </r>
    <r>
      <rPr>
        <b/>
        <u val="single"/>
        <sz val="10"/>
        <color indexed="8"/>
        <rFont val="Calibri"/>
        <family val="2"/>
      </rPr>
      <t>01.04.2016</t>
    </r>
    <r>
      <rPr>
        <b/>
        <sz val="10"/>
        <color indexed="8"/>
        <rFont val="Calibri"/>
        <family val="2"/>
      </rPr>
      <t xml:space="preserve">   </t>
    </r>
    <r>
      <rPr>
        <sz val="10"/>
        <color indexed="8"/>
        <rFont val="Calibri"/>
        <family val="2"/>
      </rPr>
      <t>по</t>
    </r>
    <r>
      <rPr>
        <b/>
        <sz val="10"/>
        <color indexed="8"/>
        <rFont val="Calibri"/>
        <family val="2"/>
      </rPr>
      <t xml:space="preserve">   </t>
    </r>
    <r>
      <rPr>
        <b/>
        <u val="single"/>
        <sz val="10"/>
        <color indexed="8"/>
        <rFont val="Calibri"/>
        <family val="2"/>
      </rPr>
      <t xml:space="preserve">30.04.2016 </t>
    </r>
    <r>
      <rPr>
        <u val="single"/>
        <sz val="10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</si>
</sst>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5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4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17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0"/>
      <color indexed="17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0"/>
      <color indexed="57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10"/>
      <color rgb="FF17994C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i/>
      <sz val="10"/>
      <color rgb="FFFF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46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177" fontId="46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14" fontId="46" fillId="0" borderId="0" xfId="0" applyNumberFormat="1" applyFont="1" applyAlignment="1">
      <alignment/>
    </xf>
    <xf numFmtId="49" fontId="46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79" fontId="3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79" fontId="65" fillId="0" borderId="13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177" fontId="3" fillId="0" borderId="13" xfId="0" applyNumberFormat="1" applyFont="1" applyBorder="1" applyAlignment="1">
      <alignment horizontal="right"/>
    </xf>
    <xf numFmtId="177" fontId="65" fillId="0" borderId="13" xfId="0" applyNumberFormat="1" applyFont="1" applyBorder="1" applyAlignment="1">
      <alignment horizontal="right"/>
    </xf>
    <xf numFmtId="179" fontId="65" fillId="0" borderId="13" xfId="0" applyNumberFormat="1" applyFont="1" applyBorder="1" applyAlignment="1">
      <alignment horizontal="right"/>
    </xf>
    <xf numFmtId="2" fontId="65" fillId="0" borderId="13" xfId="0" applyNumberFormat="1" applyFont="1" applyBorder="1" applyAlignment="1">
      <alignment horizontal="right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49" fontId="66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3" xfId="0" applyNumberFormat="1" applyFont="1" applyBorder="1" applyAlignment="1">
      <alignment horizontal="center" vertical="center"/>
    </xf>
    <xf numFmtId="179" fontId="67" fillId="0" borderId="13" xfId="0" applyNumberFormat="1" applyFont="1" applyBorder="1" applyAlignment="1">
      <alignment horizontal="center" wrapText="1"/>
    </xf>
    <xf numFmtId="179" fontId="67" fillId="0" borderId="13" xfId="0" applyNumberFormat="1" applyFont="1" applyBorder="1" applyAlignment="1">
      <alignment horizontal="center" vertical="top" wrapText="1"/>
    </xf>
    <xf numFmtId="178" fontId="3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179" fontId="67" fillId="0" borderId="13" xfId="0" applyNumberFormat="1" applyFont="1" applyBorder="1" applyAlignment="1">
      <alignment horizontal="center"/>
    </xf>
    <xf numFmtId="2" fontId="67" fillId="0" borderId="13" xfId="0" applyNumberFormat="1" applyFont="1" applyBorder="1" applyAlignment="1">
      <alignment horizontal="center" wrapText="1"/>
    </xf>
    <xf numFmtId="1" fontId="67" fillId="0" borderId="13" xfId="0" applyNumberFormat="1" applyFont="1" applyBorder="1" applyAlignment="1">
      <alignment horizontal="center" wrapText="1"/>
    </xf>
    <xf numFmtId="177" fontId="67" fillId="0" borderId="13" xfId="0" applyNumberFormat="1" applyFont="1" applyBorder="1" applyAlignment="1">
      <alignment horizontal="center" wrapText="1"/>
    </xf>
    <xf numFmtId="177" fontId="65" fillId="0" borderId="13" xfId="0" applyNumberFormat="1" applyFont="1" applyBorder="1" applyAlignment="1">
      <alignment horizontal="right"/>
    </xf>
    <xf numFmtId="2" fontId="65" fillId="0" borderId="13" xfId="0" applyNumberFormat="1" applyFont="1" applyBorder="1" applyAlignment="1">
      <alignment horizontal="right"/>
    </xf>
    <xf numFmtId="179" fontId="67" fillId="0" borderId="13" xfId="0" applyNumberFormat="1" applyFont="1" applyBorder="1" applyAlignment="1">
      <alignment wrapText="1"/>
    </xf>
    <xf numFmtId="0" fontId="35" fillId="0" borderId="13" xfId="0" applyNumberFormat="1" applyFont="1" applyBorder="1" applyAlignment="1">
      <alignment horizontal="center" vertical="center" wrapText="1"/>
    </xf>
    <xf numFmtId="2" fontId="67" fillId="0" borderId="13" xfId="0" applyNumberFormat="1" applyFont="1" applyFill="1" applyBorder="1" applyAlignment="1">
      <alignment horizontal="center" wrapText="1"/>
    </xf>
    <xf numFmtId="0" fontId="38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top" wrapText="1"/>
    </xf>
    <xf numFmtId="178" fontId="35" fillId="0" borderId="13" xfId="0" applyNumberFormat="1" applyFont="1" applyBorder="1" applyAlignment="1">
      <alignment horizontal="center" wrapText="1"/>
    </xf>
    <xf numFmtId="177" fontId="35" fillId="0" borderId="13" xfId="0" applyNumberFormat="1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5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8" fillId="0" borderId="0" xfId="0" applyFont="1" applyAlignment="1">
      <alignment/>
    </xf>
    <xf numFmtId="0" fontId="3" fillId="33" borderId="0" xfId="0" applyFont="1" applyFill="1" applyAlignment="1">
      <alignment/>
    </xf>
    <xf numFmtId="0" fontId="69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70" fillId="0" borderId="0" xfId="0" applyFont="1" applyAlignment="1">
      <alignment/>
    </xf>
    <xf numFmtId="0" fontId="4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textRotation="90" wrapText="1"/>
    </xf>
    <xf numFmtId="2" fontId="40" fillId="0" borderId="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center" wrapText="1"/>
    </xf>
    <xf numFmtId="2" fontId="71" fillId="0" borderId="0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wrapText="1"/>
    </xf>
    <xf numFmtId="177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179" fontId="65" fillId="0" borderId="12" xfId="0" applyNumberFormat="1" applyFont="1" applyBorder="1" applyAlignment="1">
      <alignment horizontal="right"/>
    </xf>
    <xf numFmtId="177" fontId="65" fillId="0" borderId="12" xfId="0" applyNumberFormat="1" applyFont="1" applyBorder="1" applyAlignment="1">
      <alignment horizontal="right"/>
    </xf>
    <xf numFmtId="1" fontId="65" fillId="0" borderId="13" xfId="0" applyNumberFormat="1" applyFont="1" applyBorder="1" applyAlignment="1">
      <alignment horizontal="right"/>
    </xf>
    <xf numFmtId="2" fontId="65" fillId="0" borderId="12" xfId="0" applyNumberFormat="1" applyFont="1" applyBorder="1" applyAlignment="1">
      <alignment horizontal="right"/>
    </xf>
    <xf numFmtId="1" fontId="65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55" fillId="0" borderId="11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left" vertical="center" textRotation="90" wrapText="1"/>
    </xf>
    <xf numFmtId="0" fontId="35" fillId="0" borderId="16" xfId="0" applyFont="1" applyBorder="1" applyAlignment="1">
      <alignment horizontal="left" vertical="center" textRotation="90" wrapText="1"/>
    </xf>
    <xf numFmtId="0" fontId="35" fillId="0" borderId="12" xfId="0" applyFont="1" applyBorder="1" applyAlignment="1">
      <alignment horizontal="left" vertical="center" textRotation="90" wrapText="1"/>
    </xf>
    <xf numFmtId="0" fontId="35" fillId="0" borderId="13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5" fillId="0" borderId="17" xfId="0" applyFont="1" applyBorder="1" applyAlignment="1">
      <alignment horizontal="center" vertical="center" textRotation="90" wrapText="1"/>
    </xf>
    <xf numFmtId="49" fontId="7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NumberFormat="1" applyFont="1" applyAlignment="1">
      <alignment horizontal="center" wrapText="1"/>
    </xf>
    <xf numFmtId="0" fontId="40" fillId="0" borderId="17" xfId="0" applyFont="1" applyBorder="1" applyAlignment="1">
      <alignment horizontal="center" vertical="center" textRotation="90" wrapText="1"/>
    </xf>
    <xf numFmtId="0" fontId="7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wrapText="1"/>
    </xf>
    <xf numFmtId="0" fontId="65" fillId="0" borderId="13" xfId="0" applyFont="1" applyBorder="1" applyAlignment="1">
      <alignment horizontal="center" vertical="center" textRotation="90" wrapText="1"/>
    </xf>
    <xf numFmtId="2" fontId="9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view="pageBreakPreview" zoomScaleSheetLayoutView="100" zoomScalePageLayoutView="0" workbookViewId="0" topLeftCell="A1">
      <pane xSplit="2" topLeftCell="C1" activePane="topRight" state="frozen"/>
      <selection pane="topLeft" activeCell="A10" sqref="A10"/>
      <selection pane="topRight" activeCell="P13" sqref="P13"/>
    </sheetView>
  </sheetViews>
  <sheetFormatPr defaultColWidth="9.00390625" defaultRowHeight="12.75"/>
  <cols>
    <col min="1" max="1" width="2.125" style="29" customWidth="1"/>
    <col min="2" max="2" width="5.25390625" style="29" customWidth="1"/>
    <col min="3" max="3" width="7.25390625" style="29" customWidth="1"/>
    <col min="4" max="4" width="7.75390625" style="29" customWidth="1"/>
    <col min="5" max="6" width="7.875" style="29" customWidth="1"/>
    <col min="7" max="7" width="7.75390625" style="29" customWidth="1"/>
    <col min="8" max="8" width="8.00390625" style="29" customWidth="1"/>
    <col min="9" max="9" width="7.75390625" style="29" customWidth="1"/>
    <col min="10" max="10" width="7.625" style="29" customWidth="1"/>
    <col min="11" max="11" width="8.125" style="29" customWidth="1"/>
    <col min="12" max="12" width="7.375" style="29" customWidth="1"/>
    <col min="13" max="14" width="7.875" style="29" customWidth="1"/>
    <col min="15" max="15" width="7.25390625" style="29" customWidth="1"/>
    <col min="16" max="17" width="7.75390625" style="29" customWidth="1"/>
    <col min="18" max="19" width="7.375" style="29" customWidth="1"/>
    <col min="20" max="21" width="8.125" style="29" customWidth="1"/>
    <col min="22" max="22" width="7.625" style="29" customWidth="1"/>
    <col min="23" max="23" width="8.25390625" style="29" customWidth="1"/>
    <col min="24" max="24" width="7.375" style="29" customWidth="1"/>
    <col min="25" max="25" width="7.00390625" style="29" customWidth="1"/>
    <col min="26" max="26" width="6.375" style="29" customWidth="1"/>
    <col min="27" max="28" width="9.125" style="29" customWidth="1"/>
    <col min="29" max="29" width="9.125" style="32" customWidth="1"/>
    <col min="30" max="16384" width="9.125" style="29" customWidth="1"/>
  </cols>
  <sheetData>
    <row r="1" spans="1:21" s="26" customFormat="1" ht="13.5" customHeight="1">
      <c r="A1" s="26" t="s">
        <v>34</v>
      </c>
      <c r="N1" s="27"/>
      <c r="O1" s="27"/>
      <c r="P1" s="27"/>
      <c r="Q1" s="27"/>
      <c r="R1" s="27"/>
      <c r="S1" s="27"/>
      <c r="T1" s="27"/>
      <c r="U1" s="27"/>
    </row>
    <row r="2" spans="1:21" s="26" customFormat="1" ht="13.5" customHeight="1">
      <c r="A2" s="28" t="s">
        <v>35</v>
      </c>
      <c r="N2" s="27"/>
      <c r="O2" s="27"/>
      <c r="P2" s="27"/>
      <c r="Q2" s="27"/>
      <c r="R2" s="27"/>
      <c r="S2" s="27"/>
      <c r="T2" s="27"/>
      <c r="U2" s="27"/>
    </row>
    <row r="3" spans="1:21" s="26" customFormat="1" ht="9" customHeight="1">
      <c r="A3" s="28"/>
      <c r="N3" s="27"/>
      <c r="O3" s="27"/>
      <c r="P3" s="27"/>
      <c r="Q3" s="27"/>
      <c r="R3" s="27"/>
      <c r="S3" s="27"/>
      <c r="T3" s="27"/>
      <c r="U3" s="27"/>
    </row>
    <row r="4" spans="1:29" ht="15.75">
      <c r="A4" s="117" t="s">
        <v>17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AC4" s="29"/>
    </row>
    <row r="5" spans="1:29" ht="15">
      <c r="A5" s="1"/>
      <c r="B5" s="120" t="s">
        <v>36</v>
      </c>
      <c r="C5" s="120"/>
      <c r="D5" s="3" t="s">
        <v>37</v>
      </c>
      <c r="E5" s="3"/>
      <c r="F5" s="3"/>
      <c r="G5" s="2"/>
      <c r="H5" s="4" t="s">
        <v>38</v>
      </c>
      <c r="I5" s="3" t="s">
        <v>37</v>
      </c>
      <c r="J5" s="3"/>
      <c r="K5" s="5"/>
      <c r="L5" s="3"/>
      <c r="M5" s="1" t="s">
        <v>39</v>
      </c>
      <c r="N5" s="2"/>
      <c r="O5" s="6"/>
      <c r="P5" s="6"/>
      <c r="Q5" s="6"/>
      <c r="R5" s="6"/>
      <c r="S5" s="7"/>
      <c r="T5" s="7"/>
      <c r="U5" s="7"/>
      <c r="V5" s="2"/>
      <c r="W5" s="2"/>
      <c r="X5" s="8"/>
      <c r="AC5" s="29"/>
    </row>
    <row r="6" spans="1:29" ht="15">
      <c r="A6" s="119" t="s">
        <v>54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AC6" s="29"/>
    </row>
    <row r="7" spans="1:29" ht="15">
      <c r="A7" s="9" t="s">
        <v>40</v>
      </c>
      <c r="B7" s="10"/>
      <c r="C7" s="11"/>
      <c r="D7" s="103" t="s">
        <v>55</v>
      </c>
      <c r="E7" s="103"/>
      <c r="F7" s="103"/>
      <c r="G7" s="103"/>
      <c r="H7" s="103"/>
      <c r="I7" s="103"/>
      <c r="J7" s="12"/>
      <c r="K7" s="12" t="s">
        <v>41</v>
      </c>
      <c r="L7" s="12"/>
      <c r="M7" s="12"/>
      <c r="N7" s="13"/>
      <c r="O7" s="103" t="s">
        <v>53</v>
      </c>
      <c r="P7" s="103"/>
      <c r="Q7" s="103"/>
      <c r="R7" s="103"/>
      <c r="S7" s="103"/>
      <c r="T7" s="103"/>
      <c r="U7" s="103"/>
      <c r="V7" s="103"/>
      <c r="W7" s="10"/>
      <c r="X7" s="10"/>
      <c r="AC7" s="29"/>
    </row>
    <row r="8" spans="2:25" ht="12" customHeight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9" ht="30" customHeight="1">
      <c r="B9" s="104" t="s">
        <v>25</v>
      </c>
      <c r="C9" s="112" t="s">
        <v>16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4"/>
      <c r="O9" s="112" t="s">
        <v>5</v>
      </c>
      <c r="P9" s="113"/>
      <c r="Q9" s="113"/>
      <c r="R9" s="113"/>
      <c r="S9" s="113"/>
      <c r="T9" s="113"/>
      <c r="U9" s="107" t="s">
        <v>21</v>
      </c>
      <c r="V9" s="104" t="s">
        <v>22</v>
      </c>
      <c r="W9" s="104" t="s">
        <v>30</v>
      </c>
      <c r="X9" s="104" t="s">
        <v>24</v>
      </c>
      <c r="Y9" s="104" t="s">
        <v>23</v>
      </c>
      <c r="AB9" s="32"/>
      <c r="AC9" s="29"/>
    </row>
    <row r="10" spans="2:29" ht="48.75" customHeight="1">
      <c r="B10" s="105"/>
      <c r="C10" s="116" t="s">
        <v>1</v>
      </c>
      <c r="D10" s="110" t="s">
        <v>2</v>
      </c>
      <c r="E10" s="110" t="s">
        <v>3</v>
      </c>
      <c r="F10" s="110" t="s">
        <v>4</v>
      </c>
      <c r="G10" s="110" t="s">
        <v>7</v>
      </c>
      <c r="H10" s="110" t="s">
        <v>8</v>
      </c>
      <c r="I10" s="110" t="s">
        <v>9</v>
      </c>
      <c r="J10" s="110" t="s">
        <v>10</v>
      </c>
      <c r="K10" s="110" t="s">
        <v>11</v>
      </c>
      <c r="L10" s="110" t="s">
        <v>12</v>
      </c>
      <c r="M10" s="104" t="s">
        <v>13</v>
      </c>
      <c r="N10" s="104" t="s">
        <v>14</v>
      </c>
      <c r="O10" s="104" t="s">
        <v>6</v>
      </c>
      <c r="P10" s="104" t="s">
        <v>18</v>
      </c>
      <c r="Q10" s="104" t="s">
        <v>28</v>
      </c>
      <c r="R10" s="104" t="s">
        <v>19</v>
      </c>
      <c r="S10" s="104" t="s">
        <v>29</v>
      </c>
      <c r="T10" s="104" t="s">
        <v>20</v>
      </c>
      <c r="U10" s="108"/>
      <c r="V10" s="105"/>
      <c r="W10" s="105"/>
      <c r="X10" s="105"/>
      <c r="Y10" s="105"/>
      <c r="AB10" s="32"/>
      <c r="AC10" s="29"/>
    </row>
    <row r="11" spans="2:29" ht="15.75" customHeight="1">
      <c r="B11" s="105"/>
      <c r="C11" s="116"/>
      <c r="D11" s="110"/>
      <c r="E11" s="110"/>
      <c r="F11" s="110"/>
      <c r="G11" s="110"/>
      <c r="H11" s="110"/>
      <c r="I11" s="110"/>
      <c r="J11" s="110"/>
      <c r="K11" s="110"/>
      <c r="L11" s="110"/>
      <c r="M11" s="105"/>
      <c r="N11" s="105"/>
      <c r="O11" s="105"/>
      <c r="P11" s="105"/>
      <c r="Q11" s="105"/>
      <c r="R11" s="105"/>
      <c r="S11" s="105"/>
      <c r="T11" s="105"/>
      <c r="U11" s="108"/>
      <c r="V11" s="105"/>
      <c r="W11" s="105"/>
      <c r="X11" s="105"/>
      <c r="Y11" s="105"/>
      <c r="AB11" s="32"/>
      <c r="AC11" s="29"/>
    </row>
    <row r="12" spans="2:29" ht="30" customHeight="1">
      <c r="B12" s="111"/>
      <c r="C12" s="116"/>
      <c r="D12" s="110"/>
      <c r="E12" s="110"/>
      <c r="F12" s="110"/>
      <c r="G12" s="110"/>
      <c r="H12" s="110"/>
      <c r="I12" s="110"/>
      <c r="J12" s="110"/>
      <c r="K12" s="110"/>
      <c r="L12" s="110"/>
      <c r="M12" s="106"/>
      <c r="N12" s="106"/>
      <c r="O12" s="106"/>
      <c r="P12" s="106"/>
      <c r="Q12" s="106"/>
      <c r="R12" s="106"/>
      <c r="S12" s="106"/>
      <c r="T12" s="106"/>
      <c r="U12" s="109"/>
      <c r="V12" s="106"/>
      <c r="W12" s="106"/>
      <c r="X12" s="106"/>
      <c r="Y12" s="106"/>
      <c r="AB12" s="32"/>
      <c r="AC12" s="29"/>
    </row>
    <row r="13" spans="2:29" ht="12.75">
      <c r="B13" s="33">
        <v>1</v>
      </c>
      <c r="C13" s="77">
        <v>92.9077</v>
      </c>
      <c r="D13" s="77">
        <v>4.0491</v>
      </c>
      <c r="E13" s="77">
        <v>0.9037</v>
      </c>
      <c r="F13" s="77">
        <v>0.1078</v>
      </c>
      <c r="G13" s="77">
        <v>0.1904</v>
      </c>
      <c r="H13" s="77">
        <v>0.0101</v>
      </c>
      <c r="I13" s="77">
        <v>0.0579</v>
      </c>
      <c r="J13" s="77">
        <v>0.0484</v>
      </c>
      <c r="K13" s="77">
        <v>0.1455</v>
      </c>
      <c r="L13" s="77">
        <v>0.0016</v>
      </c>
      <c r="M13" s="77">
        <v>1.3405</v>
      </c>
      <c r="N13" s="77">
        <v>0.2373</v>
      </c>
      <c r="O13" s="77">
        <v>0.7243</v>
      </c>
      <c r="P13" s="80">
        <v>34.972</v>
      </c>
      <c r="Q13" s="81">
        <f>P13*238.846</f>
        <v>8352.922312</v>
      </c>
      <c r="R13" s="80">
        <v>38.7449</v>
      </c>
      <c r="S13" s="81">
        <f>R13*238.846</f>
        <v>9254.0643854</v>
      </c>
      <c r="T13" s="16">
        <v>49.9638</v>
      </c>
      <c r="U13" s="18">
        <v>-3.6</v>
      </c>
      <c r="V13" s="78">
        <v>10</v>
      </c>
      <c r="W13" s="34"/>
      <c r="X13" s="34"/>
      <c r="Y13" s="35"/>
      <c r="AA13" s="36">
        <f aca="true" t="shared" si="0" ref="AA13:AA43">SUM(C13:N13)</f>
        <v>100</v>
      </c>
      <c r="AB13" s="37" t="str">
        <f>IF(AA13=100,"ОК"," ")</f>
        <v>ОК</v>
      </c>
      <c r="AC13" s="29"/>
    </row>
    <row r="14" spans="2:29" ht="12.75">
      <c r="B14" s="33">
        <v>2</v>
      </c>
      <c r="C14" s="38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9"/>
      <c r="Q14" s="40"/>
      <c r="R14" s="39"/>
      <c r="S14" s="40"/>
      <c r="T14" s="39"/>
      <c r="U14" s="41"/>
      <c r="V14" s="41"/>
      <c r="W14" s="34"/>
      <c r="X14" s="34"/>
      <c r="Y14" s="35"/>
      <c r="AA14" s="36">
        <f t="shared" si="0"/>
        <v>0</v>
      </c>
      <c r="AB14" s="37" t="str">
        <f>IF(AA14=100,"ОК"," ")</f>
        <v> </v>
      </c>
      <c r="AC14" s="29"/>
    </row>
    <row r="15" spans="2:29" ht="12.75">
      <c r="B15" s="33">
        <v>3</v>
      </c>
      <c r="C15" s="38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9"/>
      <c r="Q15" s="40"/>
      <c r="R15" s="39"/>
      <c r="S15" s="40"/>
      <c r="T15" s="39"/>
      <c r="U15" s="41"/>
      <c r="V15" s="41"/>
      <c r="W15" s="34"/>
      <c r="X15" s="35"/>
      <c r="Y15" s="35"/>
      <c r="AA15" s="36">
        <f t="shared" si="0"/>
        <v>0</v>
      </c>
      <c r="AB15" s="37" t="str">
        <f>IF(AA15=100,"ОК"," ")</f>
        <v> </v>
      </c>
      <c r="AC15" s="29"/>
    </row>
    <row r="16" spans="2:29" ht="12.75">
      <c r="B16" s="33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0"/>
      <c r="N16" s="20"/>
      <c r="O16" s="20"/>
      <c r="P16" s="21"/>
      <c r="Q16" s="17"/>
      <c r="R16" s="21"/>
      <c r="S16" s="17"/>
      <c r="T16" s="21"/>
      <c r="U16" s="22"/>
      <c r="V16" s="42"/>
      <c r="W16" s="34"/>
      <c r="X16" s="34"/>
      <c r="Y16" s="35"/>
      <c r="AA16" s="36">
        <f t="shared" si="0"/>
        <v>0</v>
      </c>
      <c r="AB16" s="37" t="str">
        <f aca="true" t="shared" si="1" ref="AB16:AB43">IF(AA16=100,"ОК"," ")</f>
        <v> </v>
      </c>
      <c r="AC16" s="29"/>
    </row>
    <row r="17" spans="2:29" ht="12.75">
      <c r="B17" s="33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0"/>
      <c r="N17" s="20"/>
      <c r="O17" s="20"/>
      <c r="P17" s="21"/>
      <c r="Q17" s="17"/>
      <c r="R17" s="21"/>
      <c r="S17" s="17"/>
      <c r="T17" s="21"/>
      <c r="U17" s="22"/>
      <c r="V17" s="42"/>
      <c r="W17" s="34"/>
      <c r="X17" s="34"/>
      <c r="Y17" s="35"/>
      <c r="AA17" s="36">
        <f t="shared" si="0"/>
        <v>0</v>
      </c>
      <c r="AB17" s="37" t="str">
        <f t="shared" si="1"/>
        <v> </v>
      </c>
      <c r="AC17" s="29"/>
    </row>
    <row r="18" spans="2:29" ht="12.75">
      <c r="B18" s="33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43"/>
      <c r="Q18" s="17"/>
      <c r="R18" s="43"/>
      <c r="S18" s="17"/>
      <c r="T18" s="43"/>
      <c r="U18" s="42"/>
      <c r="V18" s="42"/>
      <c r="W18" s="34"/>
      <c r="X18" s="34"/>
      <c r="Y18" s="35"/>
      <c r="AA18" s="36">
        <f t="shared" si="0"/>
        <v>0</v>
      </c>
      <c r="AB18" s="37" t="str">
        <f t="shared" si="1"/>
        <v> </v>
      </c>
      <c r="AC18" s="29"/>
    </row>
    <row r="19" spans="2:29" ht="12.75">
      <c r="B19" s="33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0"/>
      <c r="N19" s="20"/>
      <c r="O19" s="20"/>
      <c r="P19" s="43"/>
      <c r="Q19" s="17"/>
      <c r="R19" s="43"/>
      <c r="S19" s="17"/>
      <c r="T19" s="43"/>
      <c r="U19" s="42"/>
      <c r="V19" s="42"/>
      <c r="W19" s="34"/>
      <c r="X19" s="34"/>
      <c r="Y19" s="35"/>
      <c r="AA19" s="36">
        <f t="shared" si="0"/>
        <v>0</v>
      </c>
      <c r="AB19" s="37" t="str">
        <f t="shared" si="1"/>
        <v> </v>
      </c>
      <c r="AC19" s="29"/>
    </row>
    <row r="20" spans="2:29" ht="12.75">
      <c r="B20" s="33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0"/>
      <c r="N20" s="20"/>
      <c r="O20" s="20"/>
      <c r="P20" s="43"/>
      <c r="Q20" s="17"/>
      <c r="R20" s="43"/>
      <c r="S20" s="17"/>
      <c r="T20" s="43"/>
      <c r="U20" s="42"/>
      <c r="V20" s="42"/>
      <c r="W20" s="34"/>
      <c r="X20" s="34"/>
      <c r="Y20" s="35"/>
      <c r="AA20" s="36">
        <f t="shared" si="0"/>
        <v>0</v>
      </c>
      <c r="AB20" s="37" t="str">
        <f t="shared" si="1"/>
        <v> </v>
      </c>
      <c r="AC20" s="29"/>
    </row>
    <row r="21" spans="2:29" ht="15" customHeight="1">
      <c r="B21" s="33">
        <v>9</v>
      </c>
      <c r="C21" s="3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9"/>
      <c r="Q21" s="40"/>
      <c r="R21" s="39"/>
      <c r="S21" s="40"/>
      <c r="T21" s="39"/>
      <c r="U21" s="41"/>
      <c r="V21" s="41"/>
      <c r="W21" s="44"/>
      <c r="X21" s="44"/>
      <c r="Y21" s="44"/>
      <c r="AA21" s="36">
        <f t="shared" si="0"/>
        <v>0</v>
      </c>
      <c r="AB21" s="37" t="str">
        <f t="shared" si="1"/>
        <v> </v>
      </c>
      <c r="AC21" s="29"/>
    </row>
    <row r="22" spans="2:29" ht="12.75">
      <c r="B22" s="33">
        <v>10</v>
      </c>
      <c r="C22" s="38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9"/>
      <c r="Q22" s="40"/>
      <c r="R22" s="39"/>
      <c r="S22" s="40"/>
      <c r="T22" s="39"/>
      <c r="U22" s="41"/>
      <c r="V22" s="41"/>
      <c r="W22" s="34"/>
      <c r="X22" s="34"/>
      <c r="Y22" s="35"/>
      <c r="AA22" s="36">
        <f t="shared" si="0"/>
        <v>0</v>
      </c>
      <c r="AB22" s="37" t="str">
        <f t="shared" si="1"/>
        <v> </v>
      </c>
      <c r="AC22" s="29"/>
    </row>
    <row r="23" spans="2:29" ht="12.75">
      <c r="B23" s="33">
        <v>11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20"/>
      <c r="O23" s="20"/>
      <c r="P23" s="25"/>
      <c r="Q23" s="17"/>
      <c r="R23" s="25"/>
      <c r="S23" s="17"/>
      <c r="T23" s="25"/>
      <c r="U23" s="23"/>
      <c r="V23" s="23"/>
      <c r="W23" s="34"/>
      <c r="X23" s="34"/>
      <c r="Y23" s="35"/>
      <c r="AA23" s="36">
        <f t="shared" si="0"/>
        <v>0</v>
      </c>
      <c r="AB23" s="37" t="str">
        <f t="shared" si="1"/>
        <v> </v>
      </c>
      <c r="AC23" s="29"/>
    </row>
    <row r="24" spans="2:29" ht="12.75">
      <c r="B24" s="33">
        <v>12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5"/>
      <c r="N24" s="15"/>
      <c r="O24" s="15"/>
      <c r="P24" s="15"/>
      <c r="Q24" s="17"/>
      <c r="R24" s="15"/>
      <c r="S24" s="17"/>
      <c r="T24" s="15"/>
      <c r="U24" s="18"/>
      <c r="V24" s="78"/>
      <c r="W24" s="34"/>
      <c r="X24" s="34"/>
      <c r="Y24" s="35"/>
      <c r="AA24" s="36">
        <f t="shared" si="0"/>
        <v>0</v>
      </c>
      <c r="AB24" s="37" t="str">
        <f t="shared" si="1"/>
        <v> </v>
      </c>
      <c r="AC24" s="29"/>
    </row>
    <row r="25" spans="2:29" ht="12.75">
      <c r="B25" s="33">
        <v>13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20"/>
      <c r="O25" s="20"/>
      <c r="P25" s="20"/>
      <c r="Q25" s="17"/>
      <c r="R25" s="20"/>
      <c r="S25" s="17"/>
      <c r="T25" s="20"/>
      <c r="U25" s="22"/>
      <c r="V25" s="23"/>
      <c r="W25" s="34"/>
      <c r="X25" s="34"/>
      <c r="Y25" s="35"/>
      <c r="AA25" s="36">
        <f t="shared" si="0"/>
        <v>0</v>
      </c>
      <c r="AB25" s="37" t="str">
        <f t="shared" si="1"/>
        <v> </v>
      </c>
      <c r="AC25" s="29"/>
    </row>
    <row r="26" spans="2:29" ht="12.75">
      <c r="B26" s="33">
        <v>14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20"/>
      <c r="O26" s="20"/>
      <c r="P26" s="20"/>
      <c r="Q26" s="17"/>
      <c r="R26" s="20"/>
      <c r="S26" s="17"/>
      <c r="T26" s="20"/>
      <c r="U26" s="22"/>
      <c r="V26" s="23"/>
      <c r="W26" s="34"/>
      <c r="X26" s="34"/>
      <c r="Y26" s="35"/>
      <c r="AA26" s="36">
        <f t="shared" si="0"/>
        <v>0</v>
      </c>
      <c r="AB26" s="37" t="str">
        <f t="shared" si="1"/>
        <v> </v>
      </c>
      <c r="AC26" s="29"/>
    </row>
    <row r="27" spans="2:29" ht="12.75">
      <c r="B27" s="33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4"/>
      <c r="N27" s="24"/>
      <c r="O27" s="24"/>
      <c r="P27" s="19"/>
      <c r="Q27" s="17"/>
      <c r="R27" s="19"/>
      <c r="S27" s="17"/>
      <c r="T27" s="19"/>
      <c r="U27" s="23"/>
      <c r="V27" s="23"/>
      <c r="W27" s="34"/>
      <c r="X27" s="34"/>
      <c r="Y27" s="35"/>
      <c r="AA27" s="36">
        <f t="shared" si="0"/>
        <v>0</v>
      </c>
      <c r="AB27" s="37" t="str">
        <f t="shared" si="1"/>
        <v> </v>
      </c>
      <c r="AC27" s="29"/>
    </row>
    <row r="28" spans="2:29" ht="12.75">
      <c r="B28" s="45">
        <v>16</v>
      </c>
      <c r="C28" s="35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9"/>
      <c r="Q28" s="40"/>
      <c r="R28" s="39"/>
      <c r="S28" s="40"/>
      <c r="T28" s="39"/>
      <c r="U28" s="41"/>
      <c r="V28" s="41"/>
      <c r="W28" s="34"/>
      <c r="X28" s="34"/>
      <c r="Y28" s="35"/>
      <c r="AA28" s="36">
        <f t="shared" si="0"/>
        <v>0</v>
      </c>
      <c r="AB28" s="37" t="str">
        <f t="shared" si="1"/>
        <v> </v>
      </c>
      <c r="AC28" s="29"/>
    </row>
    <row r="29" spans="2:29" ht="12.75">
      <c r="B29" s="45">
        <v>17</v>
      </c>
      <c r="C29" s="3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9"/>
      <c r="Q29" s="40"/>
      <c r="R29" s="39"/>
      <c r="S29" s="40"/>
      <c r="T29" s="39"/>
      <c r="U29" s="41"/>
      <c r="V29" s="41"/>
      <c r="W29" s="34"/>
      <c r="X29" s="34"/>
      <c r="Y29" s="35"/>
      <c r="AA29" s="36">
        <f t="shared" si="0"/>
        <v>0</v>
      </c>
      <c r="AB29" s="37" t="str">
        <f t="shared" si="1"/>
        <v> </v>
      </c>
      <c r="AC29" s="29"/>
    </row>
    <row r="30" spans="2:29" ht="12.75">
      <c r="B30" s="45">
        <v>18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20"/>
      <c r="O30" s="20"/>
      <c r="P30" s="19"/>
      <c r="Q30" s="17"/>
      <c r="R30" s="19"/>
      <c r="S30" s="17"/>
      <c r="T30" s="19"/>
      <c r="U30" s="23"/>
      <c r="V30" s="23"/>
      <c r="W30" s="34"/>
      <c r="X30" s="34"/>
      <c r="Y30" s="34"/>
      <c r="AA30" s="36">
        <f t="shared" si="0"/>
        <v>0</v>
      </c>
      <c r="AB30" s="37" t="str">
        <f t="shared" si="1"/>
        <v> </v>
      </c>
      <c r="AC30" s="29"/>
    </row>
    <row r="31" spans="2:29" ht="12.75">
      <c r="B31" s="45">
        <v>19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20"/>
      <c r="O31" s="20"/>
      <c r="P31" s="19"/>
      <c r="Q31" s="17"/>
      <c r="R31" s="19"/>
      <c r="S31" s="17"/>
      <c r="T31" s="19"/>
      <c r="U31" s="23"/>
      <c r="V31" s="23"/>
      <c r="W31" s="34"/>
      <c r="X31" s="34"/>
      <c r="Y31" s="35"/>
      <c r="AA31" s="36">
        <f t="shared" si="0"/>
        <v>0</v>
      </c>
      <c r="AB31" s="37" t="str">
        <f t="shared" si="1"/>
        <v> </v>
      </c>
      <c r="AC31" s="29"/>
    </row>
    <row r="32" spans="2:29" ht="12.75">
      <c r="B32" s="45">
        <v>20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20"/>
      <c r="O32" s="20"/>
      <c r="P32" s="19"/>
      <c r="Q32" s="17"/>
      <c r="R32" s="19"/>
      <c r="S32" s="17"/>
      <c r="T32" s="19"/>
      <c r="U32" s="23"/>
      <c r="V32" s="23"/>
      <c r="W32" s="34"/>
      <c r="X32" s="34"/>
      <c r="Y32" s="35"/>
      <c r="AA32" s="36">
        <f t="shared" si="0"/>
        <v>0</v>
      </c>
      <c r="AB32" s="37" t="str">
        <f t="shared" si="1"/>
        <v> </v>
      </c>
      <c r="AC32" s="29"/>
    </row>
    <row r="33" spans="2:29" ht="12.75">
      <c r="B33" s="45">
        <v>21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4"/>
      <c r="N33" s="24"/>
      <c r="O33" s="24"/>
      <c r="P33" s="19"/>
      <c r="Q33" s="17"/>
      <c r="R33" s="19"/>
      <c r="S33" s="17"/>
      <c r="T33" s="19"/>
      <c r="U33" s="23"/>
      <c r="V33" s="23"/>
      <c r="W33" s="34"/>
      <c r="X33" s="34"/>
      <c r="Y33" s="35"/>
      <c r="AA33" s="36">
        <f t="shared" si="0"/>
        <v>0</v>
      </c>
      <c r="AB33" s="37" t="str">
        <f t="shared" si="1"/>
        <v> </v>
      </c>
      <c r="AC33" s="29"/>
    </row>
    <row r="34" spans="2:29" ht="12.75">
      <c r="B34" s="45">
        <v>22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  <c r="N34" s="20"/>
      <c r="O34" s="20"/>
      <c r="P34" s="19"/>
      <c r="Q34" s="17"/>
      <c r="R34" s="19"/>
      <c r="S34" s="17"/>
      <c r="T34" s="19"/>
      <c r="U34" s="23"/>
      <c r="V34" s="23"/>
      <c r="W34" s="34"/>
      <c r="X34" s="34"/>
      <c r="Y34" s="35"/>
      <c r="AA34" s="36">
        <f t="shared" si="0"/>
        <v>0</v>
      </c>
      <c r="AB34" s="37" t="str">
        <f t="shared" si="1"/>
        <v> </v>
      </c>
      <c r="AC34" s="29"/>
    </row>
    <row r="35" spans="2:29" ht="12.75">
      <c r="B35" s="45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4"/>
      <c r="N35" s="24"/>
      <c r="O35" s="24"/>
      <c r="P35" s="19"/>
      <c r="Q35" s="17"/>
      <c r="R35" s="19"/>
      <c r="S35" s="17"/>
      <c r="T35" s="19"/>
      <c r="U35" s="23"/>
      <c r="V35" s="23"/>
      <c r="W35" s="34"/>
      <c r="X35" s="34"/>
      <c r="Y35" s="35"/>
      <c r="AA35" s="36">
        <f t="shared" si="0"/>
        <v>0</v>
      </c>
      <c r="AB35" s="37" t="str">
        <f t="shared" si="1"/>
        <v> </v>
      </c>
      <c r="AC35" s="29"/>
    </row>
    <row r="36" spans="2:29" ht="12.75">
      <c r="B36" s="45">
        <v>24</v>
      </c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9"/>
      <c r="Q36" s="40"/>
      <c r="R36" s="39"/>
      <c r="S36" s="40"/>
      <c r="T36" s="39"/>
      <c r="U36" s="41"/>
      <c r="V36" s="41"/>
      <c r="W36" s="34"/>
      <c r="X36" s="44"/>
      <c r="Y36" s="44"/>
      <c r="AA36" s="36">
        <f t="shared" si="0"/>
        <v>0</v>
      </c>
      <c r="AB36" s="37" t="str">
        <f t="shared" si="1"/>
        <v> </v>
      </c>
      <c r="AC36" s="29"/>
    </row>
    <row r="37" spans="2:29" ht="12.75">
      <c r="B37" s="45">
        <v>25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4"/>
      <c r="N37" s="24"/>
      <c r="O37" s="24"/>
      <c r="P37" s="19"/>
      <c r="Q37" s="17"/>
      <c r="R37" s="19"/>
      <c r="S37" s="17"/>
      <c r="T37" s="19"/>
      <c r="U37" s="23"/>
      <c r="V37" s="23"/>
      <c r="W37" s="34"/>
      <c r="X37" s="34"/>
      <c r="Y37" s="35"/>
      <c r="AA37" s="36">
        <f t="shared" si="0"/>
        <v>0</v>
      </c>
      <c r="AB37" s="37" t="str">
        <f t="shared" si="1"/>
        <v> </v>
      </c>
      <c r="AC37" s="29"/>
    </row>
    <row r="38" spans="2:29" ht="12.75">
      <c r="B38" s="45">
        <v>26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4"/>
      <c r="N38" s="24"/>
      <c r="O38" s="24"/>
      <c r="P38" s="19"/>
      <c r="Q38" s="17"/>
      <c r="R38" s="19"/>
      <c r="S38" s="17"/>
      <c r="T38" s="19"/>
      <c r="U38" s="23"/>
      <c r="V38" s="23"/>
      <c r="W38" s="34"/>
      <c r="X38" s="34"/>
      <c r="Y38" s="35"/>
      <c r="AA38" s="36">
        <f t="shared" si="0"/>
        <v>0</v>
      </c>
      <c r="AB38" s="37" t="str">
        <f t="shared" si="1"/>
        <v> </v>
      </c>
      <c r="AC38" s="29"/>
    </row>
    <row r="39" spans="2:29" ht="12.75">
      <c r="B39" s="45">
        <v>27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4"/>
      <c r="N39" s="24"/>
      <c r="O39" s="24"/>
      <c r="P39" s="19"/>
      <c r="Q39" s="79"/>
      <c r="R39" s="19"/>
      <c r="S39" s="79"/>
      <c r="T39" s="19"/>
      <c r="U39" s="23"/>
      <c r="V39" s="23"/>
      <c r="W39" s="34"/>
      <c r="X39" s="34"/>
      <c r="Y39" s="35"/>
      <c r="AA39" s="36">
        <f t="shared" si="0"/>
        <v>0</v>
      </c>
      <c r="AB39" s="37" t="str">
        <f t="shared" si="1"/>
        <v> </v>
      </c>
      <c r="AC39" s="29"/>
    </row>
    <row r="40" spans="2:29" ht="12.75">
      <c r="B40" s="45">
        <v>28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4"/>
      <c r="N40" s="24"/>
      <c r="O40" s="24"/>
      <c r="P40" s="19"/>
      <c r="Q40" s="79"/>
      <c r="R40" s="19"/>
      <c r="S40" s="79"/>
      <c r="T40" s="19"/>
      <c r="U40" s="23"/>
      <c r="V40" s="23"/>
      <c r="W40" s="34"/>
      <c r="X40" s="34"/>
      <c r="Y40" s="35"/>
      <c r="AA40" s="36">
        <f t="shared" si="0"/>
        <v>0</v>
      </c>
      <c r="AB40" s="37" t="str">
        <f t="shared" si="1"/>
        <v> </v>
      </c>
      <c r="AC40" s="29"/>
    </row>
    <row r="41" spans="2:29" ht="12.75" customHeight="1">
      <c r="B41" s="45">
        <v>29</v>
      </c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9"/>
      <c r="Q41" s="40"/>
      <c r="R41" s="39"/>
      <c r="S41" s="40"/>
      <c r="T41" s="39"/>
      <c r="U41" s="41"/>
      <c r="V41" s="41"/>
      <c r="W41" s="34"/>
      <c r="X41" s="34"/>
      <c r="Y41" s="35"/>
      <c r="AA41" s="36">
        <f t="shared" si="0"/>
        <v>0</v>
      </c>
      <c r="AB41" s="37" t="str">
        <f t="shared" si="1"/>
        <v> </v>
      </c>
      <c r="AC41" s="29"/>
    </row>
    <row r="42" spans="2:29" ht="12.75" customHeight="1">
      <c r="B42" s="45">
        <v>30</v>
      </c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9"/>
      <c r="Q42" s="40"/>
      <c r="R42" s="39"/>
      <c r="S42" s="40"/>
      <c r="T42" s="46"/>
      <c r="U42" s="41"/>
      <c r="V42" s="41"/>
      <c r="W42" s="34"/>
      <c r="X42" s="34"/>
      <c r="Y42" s="35"/>
      <c r="AA42" s="36">
        <f t="shared" si="0"/>
        <v>0</v>
      </c>
      <c r="AB42" s="37" t="str">
        <f t="shared" si="1"/>
        <v> </v>
      </c>
      <c r="AC42" s="29"/>
    </row>
    <row r="43" spans="2:29" ht="12.75" customHeight="1">
      <c r="B43" s="4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9"/>
      <c r="Q43" s="40"/>
      <c r="R43" s="39"/>
      <c r="S43" s="40"/>
      <c r="T43" s="39"/>
      <c r="U43" s="41"/>
      <c r="V43" s="41"/>
      <c r="W43" s="34"/>
      <c r="X43" s="34"/>
      <c r="Y43" s="35"/>
      <c r="AA43" s="36">
        <f t="shared" si="0"/>
        <v>0</v>
      </c>
      <c r="AB43" s="37" t="str">
        <f t="shared" si="1"/>
        <v> </v>
      </c>
      <c r="AC43" s="29"/>
    </row>
    <row r="44" spans="2:29" ht="14.25" customHeight="1" hidden="1">
      <c r="B44" s="47">
        <v>31</v>
      </c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51"/>
      <c r="V44" s="51"/>
      <c r="W44" s="51"/>
      <c r="X44" s="51"/>
      <c r="Y44" s="52"/>
      <c r="AA44" s="36">
        <f>SUM(D44:N44,P44)</f>
        <v>0</v>
      </c>
      <c r="AB44" s="53"/>
      <c r="AC44" s="29"/>
    </row>
    <row r="45" spans="3:29" ht="12.75"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AA45" s="36"/>
      <c r="AB45" s="53"/>
      <c r="AC45" s="29"/>
    </row>
    <row r="46" spans="1:29" ht="12.75">
      <c r="A46" s="60" t="s">
        <v>42</v>
      </c>
      <c r="E46" s="61" t="s">
        <v>43</v>
      </c>
      <c r="F46" s="61"/>
      <c r="G46" s="61"/>
      <c r="H46" s="61"/>
      <c r="I46" s="61"/>
      <c r="J46" s="61"/>
      <c r="K46" s="61"/>
      <c r="L46" s="61"/>
      <c r="M46" s="61"/>
      <c r="N46" s="61" t="s">
        <v>44</v>
      </c>
      <c r="O46" s="62"/>
      <c r="P46" s="62"/>
      <c r="Q46" s="62"/>
      <c r="R46" s="62"/>
      <c r="S46" s="62"/>
      <c r="T46" s="62"/>
      <c r="U46" s="62"/>
      <c r="V46" s="61"/>
      <c r="W46" s="61"/>
      <c r="X46" s="61"/>
      <c r="AC46" s="29"/>
    </row>
    <row r="47" spans="1:22" s="57" customFormat="1" ht="12.75">
      <c r="A47" s="59"/>
      <c r="E47" s="57" t="s">
        <v>45</v>
      </c>
      <c r="N47" s="57" t="s">
        <v>46</v>
      </c>
      <c r="O47" s="58"/>
      <c r="P47" s="58"/>
      <c r="Q47" s="58"/>
      <c r="R47" s="58"/>
      <c r="S47" s="58" t="s">
        <v>0</v>
      </c>
      <c r="T47" s="58"/>
      <c r="U47" s="58"/>
      <c r="V47" s="57" t="s">
        <v>15</v>
      </c>
    </row>
    <row r="48" spans="1:29" ht="15">
      <c r="A48" s="60" t="s">
        <v>47</v>
      </c>
      <c r="E48" s="61" t="s">
        <v>48</v>
      </c>
      <c r="F48" s="61"/>
      <c r="G48" s="61"/>
      <c r="H48" s="61"/>
      <c r="I48" s="61"/>
      <c r="J48" s="61"/>
      <c r="K48" s="61"/>
      <c r="L48" s="61"/>
      <c r="M48" s="61"/>
      <c r="N48" s="61" t="s">
        <v>49</v>
      </c>
      <c r="O48" s="62"/>
      <c r="P48" s="62"/>
      <c r="Q48" s="14"/>
      <c r="R48" s="14"/>
      <c r="S48" s="14"/>
      <c r="T48" s="14"/>
      <c r="U48" s="14"/>
      <c r="V48" s="3"/>
      <c r="W48" s="3"/>
      <c r="X48" s="61"/>
      <c r="AC48" s="29"/>
    </row>
    <row r="49" spans="1:22" s="57" customFormat="1" ht="12.75">
      <c r="A49" s="59"/>
      <c r="E49" s="57" t="s">
        <v>50</v>
      </c>
      <c r="N49" s="57" t="s">
        <v>46</v>
      </c>
      <c r="O49" s="58"/>
      <c r="P49" s="58"/>
      <c r="Q49" s="58"/>
      <c r="R49" s="58"/>
      <c r="S49" s="58" t="s">
        <v>0</v>
      </c>
      <c r="T49" s="58"/>
      <c r="U49" s="58"/>
      <c r="V49" s="57" t="s">
        <v>15</v>
      </c>
    </row>
    <row r="50" spans="15:23" ht="12.75">
      <c r="O50" s="54"/>
      <c r="P50" s="54"/>
      <c r="Q50" s="54"/>
      <c r="T50" s="54"/>
      <c r="U50" s="54"/>
      <c r="W50" s="54"/>
    </row>
    <row r="54" spans="3:10" ht="12.75">
      <c r="C54" s="55"/>
      <c r="D54" s="56" t="s">
        <v>33</v>
      </c>
      <c r="E54" s="56"/>
      <c r="F54" s="56"/>
      <c r="G54" s="56"/>
      <c r="H54" s="56"/>
      <c r="I54" s="56"/>
      <c r="J54" s="56"/>
    </row>
  </sheetData>
  <sheetProtection/>
  <mergeCells count="32">
    <mergeCell ref="A4:X4"/>
    <mergeCell ref="A6:X6"/>
    <mergeCell ref="O7:V7"/>
    <mergeCell ref="B5:C5"/>
    <mergeCell ref="S10:S12"/>
    <mergeCell ref="N10:N12"/>
    <mergeCell ref="V9:V12"/>
    <mergeCell ref="H10:H12"/>
    <mergeCell ref="O10:O12"/>
    <mergeCell ref="E10:E12"/>
    <mergeCell ref="C45:Y45"/>
    <mergeCell ref="C10:C12"/>
    <mergeCell ref="F10:F12"/>
    <mergeCell ref="Q10:Q12"/>
    <mergeCell ref="P10:P12"/>
    <mergeCell ref="R10:R12"/>
    <mergeCell ref="K10:K12"/>
    <mergeCell ref="B9:B12"/>
    <mergeCell ref="C9:N9"/>
    <mergeCell ref="T10:T12"/>
    <mergeCell ref="O9:T9"/>
    <mergeCell ref="W9:W12"/>
    <mergeCell ref="X9:X12"/>
    <mergeCell ref="J10:J12"/>
    <mergeCell ref="D7:I7"/>
    <mergeCell ref="Y9:Y12"/>
    <mergeCell ref="U9:U12"/>
    <mergeCell ref="D10:D12"/>
    <mergeCell ref="G10:G12"/>
    <mergeCell ref="M10:M12"/>
    <mergeCell ref="I10:I12"/>
    <mergeCell ref="L10:L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SheetLayoutView="100" workbookViewId="0" topLeftCell="A4">
      <selection activeCell="C10" sqref="C10:C12"/>
    </sheetView>
  </sheetViews>
  <sheetFormatPr defaultColWidth="9.00390625" defaultRowHeight="12.75"/>
  <cols>
    <col min="1" max="1" width="3.625" style="29" customWidth="1"/>
    <col min="2" max="2" width="16.00390625" style="29" customWidth="1"/>
    <col min="3" max="3" width="28.375" style="29" customWidth="1"/>
    <col min="4" max="4" width="21.125" style="29" customWidth="1"/>
    <col min="5" max="5" width="28.75390625" style="29" customWidth="1"/>
    <col min="6" max="6" width="10.00390625" style="29" customWidth="1"/>
    <col min="7" max="7" width="9.125" style="32" customWidth="1"/>
    <col min="8" max="16384" width="9.125" style="29" customWidth="1"/>
  </cols>
  <sheetData>
    <row r="1" spans="2:5" ht="12.75">
      <c r="B1" s="57" t="s">
        <v>26</v>
      </c>
      <c r="C1" s="56"/>
      <c r="D1" s="56"/>
      <c r="E1" s="56"/>
    </row>
    <row r="2" spans="2:5" ht="12.75">
      <c r="B2" s="57" t="s">
        <v>27</v>
      </c>
      <c r="C2" s="56"/>
      <c r="D2" s="56"/>
      <c r="E2" s="56"/>
    </row>
    <row r="3" spans="2:5" ht="12.75">
      <c r="B3" s="65" t="s">
        <v>51</v>
      </c>
      <c r="C3" s="56"/>
      <c r="D3" s="56"/>
      <c r="E3" s="56"/>
    </row>
    <row r="4" spans="2:5" ht="12.75">
      <c r="B4" s="56"/>
      <c r="C4" s="56"/>
      <c r="D4" s="56"/>
      <c r="E4" s="56"/>
    </row>
    <row r="5" spans="2:6" ht="12.75">
      <c r="B5" s="127" t="s">
        <v>60</v>
      </c>
      <c r="C5" s="127"/>
      <c r="D5" s="127"/>
      <c r="E5" s="127"/>
      <c r="F5" s="66"/>
    </row>
    <row r="6" spans="2:6" ht="28.5" customHeight="1">
      <c r="B6" s="128" t="s">
        <v>57</v>
      </c>
      <c r="C6" s="128"/>
      <c r="D6" s="128"/>
      <c r="E6" s="128"/>
      <c r="F6" s="67"/>
    </row>
    <row r="7" spans="2:6" ht="18" customHeight="1">
      <c r="B7" s="129" t="s">
        <v>67</v>
      </c>
      <c r="C7" s="130"/>
      <c r="D7" s="130"/>
      <c r="E7" s="130"/>
      <c r="F7" s="68"/>
    </row>
    <row r="8" spans="2:6" ht="24" customHeight="1">
      <c r="B8" s="69"/>
      <c r="C8" s="62"/>
      <c r="D8" s="62"/>
      <c r="E8" s="62"/>
      <c r="F8" s="68"/>
    </row>
    <row r="9" spans="2:7" ht="30" customHeight="1">
      <c r="B9" s="122" t="s">
        <v>25</v>
      </c>
      <c r="C9" s="82" t="s">
        <v>66</v>
      </c>
      <c r="D9" s="126" t="s">
        <v>31</v>
      </c>
      <c r="E9" s="133" t="s">
        <v>56</v>
      </c>
      <c r="F9" s="70"/>
      <c r="G9" s="29"/>
    </row>
    <row r="10" spans="2:7" ht="18.75" customHeight="1">
      <c r="B10" s="123"/>
      <c r="C10" s="122" t="s">
        <v>58</v>
      </c>
      <c r="D10" s="126"/>
      <c r="E10" s="133"/>
      <c r="F10" s="70"/>
      <c r="G10" s="29"/>
    </row>
    <row r="11" spans="2:7" ht="18.75" customHeight="1">
      <c r="B11" s="123"/>
      <c r="C11" s="123"/>
      <c r="D11" s="126"/>
      <c r="E11" s="133"/>
      <c r="F11" s="70"/>
      <c r="G11" s="29"/>
    </row>
    <row r="12" spans="2:7" ht="67.5" customHeight="1">
      <c r="B12" s="124"/>
      <c r="C12" s="124"/>
      <c r="D12" s="126"/>
      <c r="E12" s="133"/>
      <c r="F12" s="70"/>
      <c r="G12" s="29"/>
    </row>
    <row r="13" spans="2:8" ht="18.75" customHeight="1">
      <c r="B13" s="87">
        <v>1</v>
      </c>
      <c r="C13" s="88">
        <v>151170.6</v>
      </c>
      <c r="D13" s="131">
        <f aca="true" t="shared" si="0" ref="D13:D42">SUM(C13:C13)</f>
        <v>151170.6</v>
      </c>
      <c r="E13" s="134">
        <f>IF(Паспорт!P13&gt;0,Паспорт!P13,E12)</f>
        <v>34.972</v>
      </c>
      <c r="F13" s="71"/>
      <c r="G13" s="125" t="s">
        <v>52</v>
      </c>
      <c r="H13" s="125"/>
    </row>
    <row r="14" spans="2:8" ht="12.75">
      <c r="B14" s="87">
        <v>2</v>
      </c>
      <c r="C14" s="88">
        <v>157586</v>
      </c>
      <c r="D14" s="131">
        <f t="shared" si="0"/>
        <v>157586</v>
      </c>
      <c r="E14" s="134">
        <f>IF(Паспорт!P14&gt;0,Паспорт!P14,E13)</f>
        <v>34.972</v>
      </c>
      <c r="F14" s="71"/>
      <c r="G14" s="125"/>
      <c r="H14" s="125"/>
    </row>
    <row r="15" spans="2:8" ht="12.75">
      <c r="B15" s="87">
        <v>3</v>
      </c>
      <c r="C15" s="88">
        <v>73589.2</v>
      </c>
      <c r="D15" s="131">
        <f t="shared" si="0"/>
        <v>73589.2</v>
      </c>
      <c r="E15" s="134">
        <f>IF(Паспорт!P15&gt;0,Паспорт!P15,E14)</f>
        <v>34.972</v>
      </c>
      <c r="F15" s="71"/>
      <c r="G15" s="125"/>
      <c r="H15" s="125"/>
    </row>
    <row r="16" spans="2:8" ht="12.75">
      <c r="B16" s="87">
        <v>4</v>
      </c>
      <c r="C16" s="90">
        <v>0</v>
      </c>
      <c r="D16" s="132">
        <f t="shared" si="0"/>
        <v>0</v>
      </c>
      <c r="E16" s="134">
        <f>IF(Паспорт!P16&gt;0,Паспорт!P16,E15)</f>
        <v>34.972</v>
      </c>
      <c r="F16" s="71"/>
      <c r="G16" s="125"/>
      <c r="H16" s="125"/>
    </row>
    <row r="17" spans="2:8" ht="12.75">
      <c r="B17" s="87">
        <v>5</v>
      </c>
      <c r="C17" s="91">
        <v>0</v>
      </c>
      <c r="D17" s="132">
        <f t="shared" si="0"/>
        <v>0</v>
      </c>
      <c r="E17" s="134">
        <f>IF(Паспорт!P17&gt;0,Паспорт!P17,E16)</f>
        <v>34.972</v>
      </c>
      <c r="F17" s="71"/>
      <c r="G17" s="125"/>
      <c r="H17" s="125"/>
    </row>
    <row r="18" spans="2:8" ht="15.75" customHeight="1">
      <c r="B18" s="87">
        <v>6</v>
      </c>
      <c r="C18" s="91">
        <v>0</v>
      </c>
      <c r="D18" s="132">
        <f t="shared" si="0"/>
        <v>0</v>
      </c>
      <c r="E18" s="134">
        <f>IF(Паспорт!P18&gt;0,Паспорт!P18,E17)</f>
        <v>34.972</v>
      </c>
      <c r="F18" s="71"/>
      <c r="G18" s="125"/>
      <c r="H18" s="125"/>
    </row>
    <row r="19" spans="2:8" ht="12.75">
      <c r="B19" s="87">
        <v>7</v>
      </c>
      <c r="C19" s="91">
        <v>0</v>
      </c>
      <c r="D19" s="132">
        <f t="shared" si="0"/>
        <v>0</v>
      </c>
      <c r="E19" s="134">
        <f>IF(Паспорт!P19&gt;0,Паспорт!P19,E18)</f>
        <v>34.972</v>
      </c>
      <c r="F19" s="71"/>
      <c r="G19" s="125"/>
      <c r="H19" s="125"/>
    </row>
    <row r="20" spans="2:8" ht="12.75">
      <c r="B20" s="87">
        <v>8</v>
      </c>
      <c r="C20" s="91">
        <v>0</v>
      </c>
      <c r="D20" s="132">
        <f t="shared" si="0"/>
        <v>0</v>
      </c>
      <c r="E20" s="134">
        <f>IF(Паспорт!P20&gt;0,Паспорт!P20,E19)</f>
        <v>34.972</v>
      </c>
      <c r="F20" s="71"/>
      <c r="G20" s="125"/>
      <c r="H20" s="125"/>
    </row>
    <row r="21" spans="2:7" ht="15" customHeight="1">
      <c r="B21" s="87">
        <v>9</v>
      </c>
      <c r="C21" s="91">
        <v>0</v>
      </c>
      <c r="D21" s="132">
        <f t="shared" si="0"/>
        <v>0</v>
      </c>
      <c r="E21" s="134">
        <f>IF(Паспорт!P21&gt;0,Паспорт!P21,E20)</f>
        <v>34.972</v>
      </c>
      <c r="F21" s="71"/>
      <c r="G21" s="63"/>
    </row>
    <row r="22" spans="2:7" ht="12.75">
      <c r="B22" s="87">
        <v>10</v>
      </c>
      <c r="C22" s="91">
        <v>0</v>
      </c>
      <c r="D22" s="132">
        <f t="shared" si="0"/>
        <v>0</v>
      </c>
      <c r="E22" s="134">
        <f>IF(Паспорт!P22&gt;0,Паспорт!P22,E21)</f>
        <v>34.972</v>
      </c>
      <c r="F22" s="71"/>
      <c r="G22" s="63"/>
    </row>
    <row r="23" spans="2:7" ht="12.75">
      <c r="B23" s="87">
        <v>11</v>
      </c>
      <c r="C23" s="91">
        <v>0</v>
      </c>
      <c r="D23" s="132">
        <f t="shared" si="0"/>
        <v>0</v>
      </c>
      <c r="E23" s="134">
        <f>IF(Паспорт!P23&gt;0,Паспорт!P23,E22)</f>
        <v>34.972</v>
      </c>
      <c r="F23" s="71"/>
      <c r="G23" s="63"/>
    </row>
    <row r="24" spans="2:7" ht="12.75">
      <c r="B24" s="87">
        <v>12</v>
      </c>
      <c r="C24" s="91">
        <v>0</v>
      </c>
      <c r="D24" s="132">
        <f t="shared" si="0"/>
        <v>0</v>
      </c>
      <c r="E24" s="134">
        <f>IF(Паспорт!P24&gt;0,Паспорт!P24,E23)</f>
        <v>34.972</v>
      </c>
      <c r="F24" s="71"/>
      <c r="G24" s="63"/>
    </row>
    <row r="25" spans="2:7" ht="12.75">
      <c r="B25" s="87">
        <v>13</v>
      </c>
      <c r="C25" s="91">
        <v>0</v>
      </c>
      <c r="D25" s="132">
        <f t="shared" si="0"/>
        <v>0</v>
      </c>
      <c r="E25" s="134">
        <f>IF(Паспорт!P25&gt;0,Паспорт!P25,E24)</f>
        <v>34.972</v>
      </c>
      <c r="F25" s="71"/>
      <c r="G25" s="63"/>
    </row>
    <row r="26" spans="2:7" ht="12.75">
      <c r="B26" s="87">
        <v>14</v>
      </c>
      <c r="C26" s="91">
        <v>0</v>
      </c>
      <c r="D26" s="132">
        <f t="shared" si="0"/>
        <v>0</v>
      </c>
      <c r="E26" s="134">
        <f>IF(Паспорт!P26&gt;0,Паспорт!P26,E25)</f>
        <v>34.972</v>
      </c>
      <c r="F26" s="71"/>
      <c r="G26" s="63"/>
    </row>
    <row r="27" spans="2:7" ht="12.75">
      <c r="B27" s="87">
        <v>15</v>
      </c>
      <c r="C27" s="91">
        <v>0</v>
      </c>
      <c r="D27" s="132">
        <f t="shared" si="0"/>
        <v>0</v>
      </c>
      <c r="E27" s="134">
        <f>IF(Паспорт!P27&gt;0,Паспорт!P27,E26)</f>
        <v>34.972</v>
      </c>
      <c r="F27" s="71"/>
      <c r="G27" s="63"/>
    </row>
    <row r="28" spans="2:7" ht="12.75">
      <c r="B28" s="89">
        <v>16</v>
      </c>
      <c r="C28" s="91">
        <v>0</v>
      </c>
      <c r="D28" s="132">
        <f t="shared" si="0"/>
        <v>0</v>
      </c>
      <c r="E28" s="134">
        <f>IF(Паспорт!P28&gt;0,Паспорт!P28,E27)</f>
        <v>34.972</v>
      </c>
      <c r="F28" s="71"/>
      <c r="G28" s="63"/>
    </row>
    <row r="29" spans="2:7" ht="12.75">
      <c r="B29" s="89">
        <v>17</v>
      </c>
      <c r="C29" s="91">
        <v>0</v>
      </c>
      <c r="D29" s="132">
        <f t="shared" si="0"/>
        <v>0</v>
      </c>
      <c r="E29" s="134">
        <f>IF(Паспорт!P29&gt;0,Паспорт!P29,E28)</f>
        <v>34.972</v>
      </c>
      <c r="F29" s="71"/>
      <c r="G29" s="63"/>
    </row>
    <row r="30" spans="2:7" ht="12.75">
      <c r="B30" s="89">
        <v>18</v>
      </c>
      <c r="C30" s="91">
        <v>0</v>
      </c>
      <c r="D30" s="132">
        <f t="shared" si="0"/>
        <v>0</v>
      </c>
      <c r="E30" s="134">
        <f>IF(Паспорт!P30&gt;0,Паспорт!P30,E29)</f>
        <v>34.972</v>
      </c>
      <c r="F30" s="71"/>
      <c r="G30" s="63"/>
    </row>
    <row r="31" spans="2:7" ht="12.75">
      <c r="B31" s="89">
        <v>19</v>
      </c>
      <c r="C31" s="91">
        <v>0</v>
      </c>
      <c r="D31" s="132">
        <f t="shared" si="0"/>
        <v>0</v>
      </c>
      <c r="E31" s="134">
        <f>IF(Паспорт!P31&gt;0,Паспорт!P31,E30)</f>
        <v>34.972</v>
      </c>
      <c r="F31" s="71"/>
      <c r="G31" s="63"/>
    </row>
    <row r="32" spans="2:7" ht="12.75">
      <c r="B32" s="89">
        <v>20</v>
      </c>
      <c r="C32" s="91">
        <v>0</v>
      </c>
      <c r="D32" s="132">
        <f t="shared" si="0"/>
        <v>0</v>
      </c>
      <c r="E32" s="134">
        <f>IF(Паспорт!P32&gt;0,Паспорт!P32,E31)</f>
        <v>34.972</v>
      </c>
      <c r="F32" s="71"/>
      <c r="G32" s="63"/>
    </row>
    <row r="33" spans="2:7" ht="12.75">
      <c r="B33" s="89">
        <v>21</v>
      </c>
      <c r="C33" s="91">
        <v>0</v>
      </c>
      <c r="D33" s="132">
        <f t="shared" si="0"/>
        <v>0</v>
      </c>
      <c r="E33" s="134">
        <f>IF(Паспорт!P33&gt;0,Паспорт!P33,E32)</f>
        <v>34.972</v>
      </c>
      <c r="F33" s="71"/>
      <c r="G33" s="63"/>
    </row>
    <row r="34" spans="2:7" ht="12.75">
      <c r="B34" s="89">
        <v>22</v>
      </c>
      <c r="C34" s="91">
        <v>0</v>
      </c>
      <c r="D34" s="132">
        <f t="shared" si="0"/>
        <v>0</v>
      </c>
      <c r="E34" s="134">
        <f>IF(Паспорт!P34&gt;0,Паспорт!P34,E33)</f>
        <v>34.972</v>
      </c>
      <c r="F34" s="71"/>
      <c r="G34" s="63"/>
    </row>
    <row r="35" spans="2:7" ht="12.75">
      <c r="B35" s="89">
        <v>23</v>
      </c>
      <c r="C35" s="91">
        <v>0</v>
      </c>
      <c r="D35" s="132">
        <f t="shared" si="0"/>
        <v>0</v>
      </c>
      <c r="E35" s="134">
        <f>IF(Паспорт!P35&gt;0,Паспорт!P35,E34)</f>
        <v>34.972</v>
      </c>
      <c r="F35" s="71"/>
      <c r="G35" s="63"/>
    </row>
    <row r="36" spans="2:7" ht="12.75">
      <c r="B36" s="89">
        <v>24</v>
      </c>
      <c r="C36" s="91">
        <v>0</v>
      </c>
      <c r="D36" s="132">
        <f t="shared" si="0"/>
        <v>0</v>
      </c>
      <c r="E36" s="134">
        <f>IF(Паспорт!P36&gt;0,Паспорт!P36,E35)</f>
        <v>34.972</v>
      </c>
      <c r="F36" s="71"/>
      <c r="G36" s="63"/>
    </row>
    <row r="37" spans="2:7" ht="12.75">
      <c r="B37" s="89">
        <v>25</v>
      </c>
      <c r="C37" s="91">
        <v>0</v>
      </c>
      <c r="D37" s="132">
        <f t="shared" si="0"/>
        <v>0</v>
      </c>
      <c r="E37" s="134">
        <f>IF(Паспорт!P37&gt;0,Паспорт!P37,E36)</f>
        <v>34.972</v>
      </c>
      <c r="F37" s="71"/>
      <c r="G37" s="63"/>
    </row>
    <row r="38" spans="2:7" ht="12.75">
      <c r="B38" s="89">
        <v>26</v>
      </c>
      <c r="C38" s="91">
        <v>0</v>
      </c>
      <c r="D38" s="132">
        <f t="shared" si="0"/>
        <v>0</v>
      </c>
      <c r="E38" s="134">
        <f>IF(Паспорт!P38&gt;0,Паспорт!P38,E37)</f>
        <v>34.972</v>
      </c>
      <c r="F38" s="71"/>
      <c r="G38" s="63"/>
    </row>
    <row r="39" spans="2:7" ht="12.75">
      <c r="B39" s="89">
        <v>27</v>
      </c>
      <c r="C39" s="91">
        <v>0</v>
      </c>
      <c r="D39" s="132">
        <f t="shared" si="0"/>
        <v>0</v>
      </c>
      <c r="E39" s="134">
        <f>IF(Паспорт!P39&gt;0,Паспорт!P39,E38)</f>
        <v>34.972</v>
      </c>
      <c r="F39" s="71"/>
      <c r="G39" s="63"/>
    </row>
    <row r="40" spans="2:7" ht="12.75">
      <c r="B40" s="89">
        <v>28</v>
      </c>
      <c r="C40" s="91">
        <v>0</v>
      </c>
      <c r="D40" s="132">
        <f t="shared" si="0"/>
        <v>0</v>
      </c>
      <c r="E40" s="134">
        <f>IF(Паспорт!P40&gt;0,Паспорт!P40,E39)</f>
        <v>34.972</v>
      </c>
      <c r="F40" s="71"/>
      <c r="G40" s="63"/>
    </row>
    <row r="41" spans="2:7" ht="12.75" customHeight="1">
      <c r="B41" s="89">
        <v>29</v>
      </c>
      <c r="C41" s="91">
        <v>0</v>
      </c>
      <c r="D41" s="132">
        <f t="shared" si="0"/>
        <v>0</v>
      </c>
      <c r="E41" s="134">
        <f>IF(Паспорт!P41&gt;0,Паспорт!P41,E40)</f>
        <v>34.972</v>
      </c>
      <c r="F41" s="71"/>
      <c r="G41" s="63"/>
    </row>
    <row r="42" spans="2:7" ht="12.75" customHeight="1">
      <c r="B42" s="89">
        <v>30</v>
      </c>
      <c r="C42" s="91">
        <v>0</v>
      </c>
      <c r="D42" s="132">
        <f t="shared" si="0"/>
        <v>0</v>
      </c>
      <c r="E42" s="134">
        <f>IF(Паспорт!P42&gt;0,Паспорт!P42,E41)</f>
        <v>34.972</v>
      </c>
      <c r="F42" s="71"/>
      <c r="G42" s="63"/>
    </row>
    <row r="43" spans="2:8" ht="66" customHeight="1">
      <c r="B43" s="89" t="s">
        <v>31</v>
      </c>
      <c r="C43" s="92">
        <f>SUM(C13:C42)</f>
        <v>382345.8</v>
      </c>
      <c r="D43" s="131">
        <f>SUM(D13:D42)</f>
        <v>382345.8</v>
      </c>
      <c r="E43" s="135">
        <f>SUMPRODUCT(E13:E42,D13:D42)/SUM(D13:D42)</f>
        <v>34.972</v>
      </c>
      <c r="F43" s="73"/>
      <c r="G43" s="121" t="s">
        <v>32</v>
      </c>
      <c r="H43" s="121"/>
    </row>
    <row r="44" spans="2:7" ht="14.25" customHeight="1" hidden="1">
      <c r="B44" s="72">
        <v>31</v>
      </c>
      <c r="C44" s="74"/>
      <c r="D44" s="74"/>
      <c r="E44" s="74"/>
      <c r="F44" s="75"/>
      <c r="G44" s="29"/>
    </row>
    <row r="45" spans="3:7" ht="12.75">
      <c r="C45" s="115"/>
      <c r="D45" s="115"/>
      <c r="E45" s="115"/>
      <c r="F45" s="64"/>
      <c r="G45" s="29"/>
    </row>
    <row r="46" ht="12.75">
      <c r="B46" s="29" t="s">
        <v>59</v>
      </c>
    </row>
    <row r="47" spans="1:15" s="85" customFormat="1" ht="15.75">
      <c r="A47" s="93"/>
      <c r="B47" s="94"/>
      <c r="C47" s="94"/>
      <c r="D47" s="94"/>
      <c r="E47" s="93"/>
      <c r="F47" s="95"/>
      <c r="G47" s="95"/>
      <c r="H47" s="95"/>
      <c r="I47" s="11"/>
      <c r="O47" s="86"/>
    </row>
    <row r="48" spans="2:7" s="76" customFormat="1" ht="15">
      <c r="B48" s="97" t="s">
        <v>61</v>
      </c>
      <c r="C48" s="11"/>
      <c r="D48" s="84"/>
      <c r="E48" s="84"/>
      <c r="G48" s="96"/>
    </row>
    <row r="49" spans="2:7" s="76" customFormat="1" ht="18" customHeight="1">
      <c r="B49" s="100" t="s">
        <v>62</v>
      </c>
      <c r="C49" s="101"/>
      <c r="D49" s="61"/>
      <c r="E49" s="61"/>
      <c r="G49" s="96"/>
    </row>
    <row r="50" spans="2:7" s="76" customFormat="1" ht="12.75">
      <c r="B50" s="76" t="s">
        <v>64</v>
      </c>
      <c r="C50" s="11"/>
      <c r="D50" s="83" t="s">
        <v>0</v>
      </c>
      <c r="E50" s="99" t="s">
        <v>15</v>
      </c>
      <c r="G50" s="96"/>
    </row>
    <row r="51" spans="3:7" s="76" customFormat="1" ht="12.75">
      <c r="C51" s="11"/>
      <c r="D51" s="83"/>
      <c r="E51" s="99"/>
      <c r="G51" s="96"/>
    </row>
    <row r="52" spans="2:7" s="76" customFormat="1" ht="15">
      <c r="B52" s="97" t="s">
        <v>61</v>
      </c>
      <c r="C52" s="11"/>
      <c r="D52" s="84"/>
      <c r="E52" s="84"/>
      <c r="G52" s="96"/>
    </row>
    <row r="53" spans="2:7" s="76" customFormat="1" ht="18" customHeight="1">
      <c r="B53" s="100" t="s">
        <v>63</v>
      </c>
      <c r="C53" s="101"/>
      <c r="D53" s="61"/>
      <c r="E53" s="61"/>
      <c r="G53" s="96"/>
    </row>
    <row r="54" spans="2:7" s="76" customFormat="1" ht="16.5" customHeight="1">
      <c r="B54" s="102" t="s">
        <v>65</v>
      </c>
      <c r="C54" s="102"/>
      <c r="D54" s="98" t="s">
        <v>0</v>
      </c>
      <c r="E54" s="99" t="s">
        <v>15</v>
      </c>
      <c r="G54" s="96"/>
    </row>
  </sheetData>
  <sheetProtection/>
  <mergeCells count="10">
    <mergeCell ref="B5:E5"/>
    <mergeCell ref="B6:E6"/>
    <mergeCell ref="B7:E7"/>
    <mergeCell ref="B9:B12"/>
    <mergeCell ref="G43:H43"/>
    <mergeCell ref="C10:C12"/>
    <mergeCell ref="G13:H20"/>
    <mergeCell ref="C45:E45"/>
    <mergeCell ref="D9:D12"/>
    <mergeCell ref="E9:E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Пивовар Евгений Васильевич</cp:lastModifiedBy>
  <cp:lastPrinted>2016-05-05T08:23:25Z</cp:lastPrinted>
  <dcterms:created xsi:type="dcterms:W3CDTF">2010-01-29T08:37:16Z</dcterms:created>
  <dcterms:modified xsi:type="dcterms:W3CDTF">2016-05-05T08:27:49Z</dcterms:modified>
  <cp:category/>
  <cp:version/>
  <cp:contentType/>
  <cp:contentStatus/>
</cp:coreProperties>
</file>