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'Додаток'!$C$15</definedName>
    <definedName name="_Hlk21234135" localSheetId="0">'Паспорт'!$C$15</definedName>
    <definedName name="OLE_LINK2" localSheetId="1">'Додаток'!#REF!</definedName>
    <definedName name="OLE_LINK2" localSheetId="0">'Паспорт'!$Y$10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'Додаток'!$A$1:$I$53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<sst xmlns="http://schemas.openxmlformats.org/spreadsheetml/2006/main" count="86" uniqueCount="74">
  <si>
    <t>підпис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</si>
  <si>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</si>
  <si>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</si>
  <si>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</si>
  <si>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</si>
  <si>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</si>
  <si>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</si>
  <si>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</si>
  <si>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</si>
  <si>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</si>
  <si>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</si>
  <si>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</si>
  <si>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</si>
  <si>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</si>
  <si>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</si>
  <si>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</si>
  <si>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</si>
  <si>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</si>
  <si>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</si>
  <si>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</si>
  <si>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</si>
  <si>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</si>
  <si>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</si>
  <si>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</si>
  <si>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</si>
  <si>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</si>
  <si>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ПАТ "УКРТРАНСГАЗ"</t>
  </si>
  <si>
    <t>Філія УМГ"Харківтрансгаз"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</si>
  <si>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</si>
  <si>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</si>
  <si>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</si>
  <si>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</si>
  <si>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</si>
  <si>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</si>
  <si>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</si>
  <si>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</si>
  <si>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</si>
  <si>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</si>
  <si>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 xml:space="preserve"> - червоним виділено Зразок для введення своїх даних</t>
  </si>
  <si>
    <t>ПАТ "УКРТРАНСГАЗ" Філія УМГ "ХАРКІВТРАНСГАЗ" Шебелинський  пм Шебелинського ЛВУМГ</t>
  </si>
  <si>
    <t>Вимірювальна хіміко-аналітична лабораторія Свідоцтво про атестацію №100-355/2015 дісне до 20.12.2018р.</t>
  </si>
  <si>
    <t xml:space="preserve">переданого </t>
  </si>
  <si>
    <t xml:space="preserve">Шебелинське ЛВУМГ </t>
  </si>
  <si>
    <t>та прийнятого</t>
  </si>
  <si>
    <t>перелік ГРС на які поширюються результати контролю</t>
  </si>
  <si>
    <t xml:space="preserve">з газопроводу </t>
  </si>
  <si>
    <t>за період з 01.04.2016 по 30.04.2016</t>
  </si>
  <si>
    <t>Керівник</t>
  </si>
  <si>
    <t>Головний інженер Шебелинського ЛВУМГ</t>
  </si>
  <si>
    <t>Буховцев О.Л.</t>
  </si>
  <si>
    <t>підрозділу підприємства, якому підпорядковується лабораторія</t>
  </si>
  <si>
    <t>прізвище</t>
  </si>
  <si>
    <t>Керівник лабораторії</t>
  </si>
  <si>
    <t>Завідувач вимірювальної хіміко-аналітичної лабораторії</t>
  </si>
  <si>
    <t>Євтушенко С.О.</t>
  </si>
  <si>
    <t>лабораторія, де здійснювались аналізи газу</t>
  </si>
  <si>
    <t xml:space="preserve">Шебелинський ПМ Шебелинського ЛВУМГ 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</si>
  <si>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Calibri"/>
        <family val="2"/>
      </rPr>
      <t>последнее</t>
    </r>
    <r>
      <rPr>
        <sz val="10"/>
        <rFont val="Calibri"/>
        <family val="2"/>
      </rPr>
      <t xml:space="preserve"> значение Теплоты сгорания низшей  вручную из прошлого месяца!</t>
    </r>
  </si>
  <si>
    <t>ГРС "Путь Леніна"</t>
  </si>
  <si>
    <t>ГРС"Асіївська"</t>
  </si>
  <si>
    <t>ГРС"Миролюбівка"</t>
  </si>
  <si>
    <t>ГРС "Роздолля"</t>
  </si>
  <si>
    <t xml:space="preserve">Начальник  Шебелинського    ЛВУМГ  </t>
  </si>
  <si>
    <t>Іваньков О.В.</t>
  </si>
  <si>
    <t>Пивовар Є.В.</t>
  </si>
  <si>
    <t>ГРС "Путь Леніна", ГРС"Асіївська", ГРС"Миролюбівка", ГРС "Роздолля", ПВВГ "ШКС-2"</t>
  </si>
  <si>
    <t>(точка відбору - ПВВГ ШКС-2 )</t>
  </si>
  <si>
    <t>Острогожськ-Шебелинка ІІ нитка Ду 1200</t>
  </si>
  <si>
    <t>відсут</t>
  </si>
  <si>
    <t>ПВВГ "ШКС-2"*</t>
  </si>
  <si>
    <t>* без врахування власних потреб</t>
  </si>
  <si>
    <t>Теплота згоряння нижча, (за поточну добу та середньозважене значення за місяць) МДж/м3</t>
  </si>
  <si>
    <r>
      <t xml:space="preserve">    з газопроводу Острогожськ-Шебелинка ІІ нитка Ду 1200 з  </t>
    </r>
    <r>
      <rPr>
        <b/>
        <sz val="10"/>
        <color indexed="8"/>
        <rFont val="Calibri"/>
        <family val="2"/>
      </rPr>
      <t xml:space="preserve"> </t>
    </r>
    <r>
      <rPr>
        <b/>
        <u val="single"/>
        <sz val="10"/>
        <color indexed="8"/>
        <rFont val="Calibri"/>
        <family val="2"/>
      </rPr>
      <t>01.04.2016</t>
    </r>
    <r>
      <rPr>
        <b/>
        <sz val="10"/>
        <color indexed="8"/>
        <rFont val="Calibri"/>
        <family val="2"/>
      </rPr>
      <t xml:space="preserve">   </t>
    </r>
    <r>
      <rPr>
        <sz val="10"/>
        <color indexed="8"/>
        <rFont val="Calibri"/>
        <family val="2"/>
      </rPr>
      <t>по</t>
    </r>
    <r>
      <rPr>
        <b/>
        <sz val="10"/>
        <color indexed="8"/>
        <rFont val="Calibri"/>
        <family val="2"/>
      </rPr>
      <t xml:space="preserve">   </t>
    </r>
    <r>
      <rPr>
        <b/>
        <u val="single"/>
        <sz val="10"/>
        <color indexed="8"/>
        <rFont val="Calibri"/>
        <family val="2"/>
      </rPr>
      <t xml:space="preserve">30.04.2016 </t>
    </r>
    <r>
      <rPr>
        <u val="single"/>
        <sz val="10"/>
        <color indexed="8"/>
        <rFont val="Calibri"/>
        <family val="2"/>
      </rPr>
      <t xml:space="preserve"> </t>
    </r>
  </si>
  <si>
    <r>
      <t xml:space="preserve">          переданого Шебелинським  ЛВУМГ  прийнятого Шебелинським ЛВУМГ та ПАТ "ХАРКІВГАЗ"  по </t>
    </r>
    <r>
      <rPr>
        <b/>
        <sz val="10"/>
        <color indexed="8"/>
        <rFont val="Calibri"/>
        <family val="2"/>
      </rPr>
      <t>ГРС "Путь Леніна", ГРС"Асіївська", ГРС"Миролюбівка", ГРС "Роздолля", ПВВГ "ШКС-2"</t>
    </r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</si>
</sst>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79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4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0"/>
      <color indexed="17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10"/>
      <color indexed="57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i/>
      <sz val="10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rgb="FFFF0000"/>
      <name val="Calibri"/>
      <family val="2"/>
    </font>
    <font>
      <b/>
      <sz val="10"/>
      <color rgb="FF17994C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i/>
      <sz val="10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49" fontId="48" fillId="0" borderId="0" xfId="0" applyNumberFormat="1" applyFont="1" applyAlignment="1">
      <alignment horizontal="left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right"/>
    </xf>
    <xf numFmtId="0" fontId="48" fillId="0" borderId="10" xfId="0" applyFont="1" applyBorder="1" applyAlignment="1">
      <alignment horizontal="right"/>
    </xf>
    <xf numFmtId="177" fontId="48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14" fontId="48" fillId="0" borderId="0" xfId="0" applyNumberFormat="1" applyFont="1" applyAlignment="1">
      <alignment/>
    </xf>
    <xf numFmtId="49" fontId="48" fillId="0" borderId="0" xfId="0" applyNumberFormat="1" applyFont="1" applyBorder="1" applyAlignment="1">
      <alignment horizontal="left"/>
    </xf>
    <xf numFmtId="0" fontId="48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79" fontId="3" fillId="0" borderId="12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179" fontId="67" fillId="0" borderId="13" xfId="0" applyNumberFormat="1" applyFont="1" applyBorder="1" applyAlignment="1">
      <alignment horizontal="right"/>
    </xf>
    <xf numFmtId="179" fontId="3" fillId="0" borderId="13" xfId="0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177" fontId="3" fillId="0" borderId="13" xfId="0" applyNumberFormat="1" applyFont="1" applyBorder="1" applyAlignment="1">
      <alignment horizontal="right"/>
    </xf>
    <xf numFmtId="177" fontId="67" fillId="0" borderId="13" xfId="0" applyNumberFormat="1" applyFont="1" applyBorder="1" applyAlignment="1">
      <alignment horizontal="right"/>
    </xf>
    <xf numFmtId="179" fontId="67" fillId="0" borderId="13" xfId="0" applyNumberFormat="1" applyFont="1" applyBorder="1" applyAlignment="1">
      <alignment horizontal="right"/>
    </xf>
    <xf numFmtId="2" fontId="67" fillId="0" borderId="13" xfId="0" applyNumberFormat="1" applyFont="1" applyBorder="1" applyAlignment="1">
      <alignment horizontal="right"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49" fontId="68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13" xfId="0" applyNumberFormat="1" applyFont="1" applyBorder="1" applyAlignment="1">
      <alignment horizontal="center" vertical="center"/>
    </xf>
    <xf numFmtId="179" fontId="67" fillId="0" borderId="12" xfId="0" applyNumberFormat="1" applyFont="1" applyBorder="1" applyAlignment="1">
      <alignment horizontal="right"/>
    </xf>
    <xf numFmtId="177" fontId="67" fillId="0" borderId="12" xfId="0" applyNumberFormat="1" applyFont="1" applyBorder="1" applyAlignment="1">
      <alignment horizontal="right"/>
    </xf>
    <xf numFmtId="179" fontId="69" fillId="0" borderId="13" xfId="0" applyNumberFormat="1" applyFont="1" applyBorder="1" applyAlignment="1">
      <alignment horizontal="center" wrapText="1"/>
    </xf>
    <xf numFmtId="179" fontId="69" fillId="0" borderId="13" xfId="0" applyNumberFormat="1" applyFont="1" applyBorder="1" applyAlignment="1">
      <alignment horizontal="center" vertical="top" wrapText="1"/>
    </xf>
    <xf numFmtId="178" fontId="3" fillId="0" borderId="0" xfId="0" applyNumberFormat="1" applyFont="1" applyAlignment="1">
      <alignment/>
    </xf>
    <xf numFmtId="0" fontId="70" fillId="0" borderId="0" xfId="0" applyFont="1" applyAlignment="1">
      <alignment horizontal="center"/>
    </xf>
    <xf numFmtId="179" fontId="69" fillId="0" borderId="13" xfId="0" applyNumberFormat="1" applyFont="1" applyBorder="1" applyAlignment="1">
      <alignment horizontal="center"/>
    </xf>
    <xf numFmtId="2" fontId="69" fillId="0" borderId="13" xfId="0" applyNumberFormat="1" applyFont="1" applyBorder="1" applyAlignment="1">
      <alignment horizontal="center" wrapText="1"/>
    </xf>
    <xf numFmtId="1" fontId="69" fillId="0" borderId="13" xfId="0" applyNumberFormat="1" applyFont="1" applyBorder="1" applyAlignment="1">
      <alignment horizontal="center" wrapText="1"/>
    </xf>
    <xf numFmtId="177" fontId="69" fillId="0" borderId="13" xfId="0" applyNumberFormat="1" applyFont="1" applyBorder="1" applyAlignment="1">
      <alignment horizontal="center" wrapText="1"/>
    </xf>
    <xf numFmtId="177" fontId="67" fillId="0" borderId="13" xfId="0" applyNumberFormat="1" applyFont="1" applyBorder="1" applyAlignment="1">
      <alignment horizontal="right"/>
    </xf>
    <xf numFmtId="2" fontId="67" fillId="0" borderId="13" xfId="0" applyNumberFormat="1" applyFont="1" applyBorder="1" applyAlignment="1">
      <alignment horizontal="right"/>
    </xf>
    <xf numFmtId="179" fontId="69" fillId="0" borderId="13" xfId="0" applyNumberFormat="1" applyFont="1" applyBorder="1" applyAlignment="1">
      <alignment wrapText="1"/>
    </xf>
    <xf numFmtId="0" fontId="36" fillId="0" borderId="13" xfId="0" applyNumberFormat="1" applyFont="1" applyBorder="1" applyAlignment="1">
      <alignment horizontal="center" vertical="center" wrapText="1"/>
    </xf>
    <xf numFmtId="0" fontId="39" fillId="0" borderId="13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top" wrapText="1"/>
    </xf>
    <xf numFmtId="178" fontId="36" fillId="0" borderId="13" xfId="0" applyNumberFormat="1" applyFont="1" applyBorder="1" applyAlignment="1">
      <alignment horizontal="center" wrapText="1"/>
    </xf>
    <xf numFmtId="177" fontId="36" fillId="0" borderId="13" xfId="0" applyNumberFormat="1" applyFont="1" applyBorder="1" applyAlignment="1">
      <alignment horizontal="center" wrapText="1"/>
    </xf>
    <xf numFmtId="0" fontId="36" fillId="0" borderId="13" xfId="0" applyFont="1" applyBorder="1" applyAlignment="1">
      <alignment horizontal="center" wrapText="1"/>
    </xf>
    <xf numFmtId="0" fontId="36" fillId="0" borderId="13" xfId="0" applyFont="1" applyBorder="1" applyAlignment="1">
      <alignment horizontal="center" vertical="top" wrapText="1"/>
    </xf>
    <xf numFmtId="0" fontId="35" fillId="0" borderId="0" xfId="0" applyFont="1" applyAlignment="1">
      <alignment horizontal="center"/>
    </xf>
    <xf numFmtId="0" fontId="39" fillId="0" borderId="0" xfId="0" applyFont="1" applyAlignment="1">
      <alignment/>
    </xf>
    <xf numFmtId="0" fontId="3" fillId="33" borderId="0" xfId="0" applyFont="1" applyFill="1" applyAlignment="1">
      <alignment/>
    </xf>
    <xf numFmtId="0" fontId="71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49" fontId="67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72" fillId="0" borderId="0" xfId="0" applyFont="1" applyAlignment="1">
      <alignment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textRotation="90" wrapText="1"/>
    </xf>
    <xf numFmtId="0" fontId="3" fillId="0" borderId="13" xfId="0" applyNumberFormat="1" applyFont="1" applyBorder="1" applyAlignment="1">
      <alignment horizontal="center" vertical="center"/>
    </xf>
    <xf numFmtId="2" fontId="41" fillId="0" borderId="0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vertical="center" wrapText="1"/>
    </xf>
    <xf numFmtId="2" fontId="73" fillId="0" borderId="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top" wrapText="1"/>
    </xf>
    <xf numFmtId="178" fontId="3" fillId="0" borderId="13" xfId="0" applyNumberFormat="1" applyFont="1" applyBorder="1" applyAlignment="1">
      <alignment horizontal="center" wrapText="1"/>
    </xf>
    <xf numFmtId="177" fontId="3" fillId="0" borderId="0" xfId="0" applyNumberFormat="1" applyFont="1" applyBorder="1" applyAlignment="1">
      <alignment horizontal="center" wrapText="1"/>
    </xf>
    <xf numFmtId="179" fontId="67" fillId="0" borderId="12" xfId="0" applyNumberFormat="1" applyFont="1" applyBorder="1" applyAlignment="1">
      <alignment horizontal="right"/>
    </xf>
    <xf numFmtId="177" fontId="67" fillId="0" borderId="12" xfId="0" applyNumberFormat="1" applyFont="1" applyBorder="1" applyAlignment="1">
      <alignment horizontal="right"/>
    </xf>
    <xf numFmtId="1" fontId="67" fillId="0" borderId="13" xfId="0" applyNumberFormat="1" applyFont="1" applyBorder="1" applyAlignment="1">
      <alignment horizontal="right"/>
    </xf>
    <xf numFmtId="179" fontId="71" fillId="0" borderId="13" xfId="0" applyNumberFormat="1" applyFont="1" applyBorder="1" applyAlignment="1">
      <alignment horizontal="center" vertical="top" wrapText="1"/>
    </xf>
    <xf numFmtId="179" fontId="71" fillId="0" borderId="13" xfId="0" applyNumberFormat="1" applyFont="1" applyBorder="1" applyAlignment="1">
      <alignment horizontal="center" wrapText="1"/>
    </xf>
    <xf numFmtId="2" fontId="71" fillId="0" borderId="13" xfId="0" applyNumberFormat="1" applyFont="1" applyBorder="1" applyAlignment="1">
      <alignment horizontal="center" wrapText="1"/>
    </xf>
    <xf numFmtId="1" fontId="71" fillId="0" borderId="13" xfId="0" applyNumberFormat="1" applyFont="1" applyBorder="1" applyAlignment="1">
      <alignment horizontal="center" wrapText="1"/>
    </xf>
    <xf numFmtId="177" fontId="71" fillId="0" borderId="13" xfId="0" applyNumberFormat="1" applyFont="1" applyBorder="1" applyAlignment="1">
      <alignment horizontal="center" wrapText="1"/>
    </xf>
    <xf numFmtId="2" fontId="71" fillId="0" borderId="13" xfId="0" applyNumberFormat="1" applyFont="1" applyFill="1" applyBorder="1" applyAlignment="1">
      <alignment horizontal="center" wrapText="1"/>
    </xf>
    <xf numFmtId="179" fontId="67" fillId="0" borderId="13" xfId="0" applyNumberFormat="1" applyFont="1" applyBorder="1" applyAlignment="1">
      <alignment horizontal="center" vertical="top" wrapText="1"/>
    </xf>
    <xf numFmtId="179" fontId="67" fillId="0" borderId="13" xfId="0" applyNumberFormat="1" applyFont="1" applyBorder="1" applyAlignment="1">
      <alignment wrapText="1"/>
    </xf>
    <xf numFmtId="2" fontId="67" fillId="0" borderId="13" xfId="0" applyNumberFormat="1" applyFont="1" applyBorder="1" applyAlignment="1">
      <alignment wrapText="1"/>
    </xf>
    <xf numFmtId="179" fontId="74" fillId="0" borderId="13" xfId="0" applyNumberFormat="1" applyFont="1" applyBorder="1" applyAlignment="1">
      <alignment horizontal="center" wrapText="1"/>
    </xf>
    <xf numFmtId="179" fontId="74" fillId="0" borderId="13" xfId="0" applyNumberFormat="1" applyFont="1" applyBorder="1" applyAlignment="1">
      <alignment horizontal="center" vertical="top" wrapText="1"/>
    </xf>
    <xf numFmtId="2" fontId="67" fillId="0" borderId="13" xfId="0" applyNumberFormat="1" applyFont="1" applyBorder="1" applyAlignment="1">
      <alignment wrapText="1"/>
    </xf>
    <xf numFmtId="177" fontId="67" fillId="0" borderId="13" xfId="0" applyNumberFormat="1" applyFont="1" applyBorder="1" applyAlignment="1">
      <alignment wrapText="1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" fontId="1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" fontId="13" fillId="0" borderId="14" xfId="0" applyNumberFormat="1" applyFont="1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wrapText="1"/>
    </xf>
    <xf numFmtId="1" fontId="12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2" fillId="0" borderId="13" xfId="0" applyNumberFormat="1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horizontal="center" vertical="center" wrapText="1"/>
    </xf>
    <xf numFmtId="0" fontId="75" fillId="0" borderId="0" xfId="0" applyFont="1" applyAlignment="1">
      <alignment horizontal="left" vertical="center"/>
    </xf>
    <xf numFmtId="0" fontId="75" fillId="0" borderId="0" xfId="0" applyFont="1" applyAlignment="1">
      <alignment horizontal="right"/>
    </xf>
    <xf numFmtId="0" fontId="57" fillId="0" borderId="11" xfId="0" applyFont="1" applyBorder="1" applyAlignment="1">
      <alignment horizontal="center"/>
    </xf>
    <xf numFmtId="0" fontId="36" fillId="0" borderId="15" xfId="0" applyFont="1" applyBorder="1" applyAlignment="1">
      <alignment horizontal="center" vertical="center" textRotation="90" wrapText="1"/>
    </xf>
    <xf numFmtId="0" fontId="36" fillId="0" borderId="16" xfId="0" applyFont="1" applyBorder="1" applyAlignment="1">
      <alignment horizontal="center" vertical="center" textRotation="90" wrapText="1"/>
    </xf>
    <xf numFmtId="0" fontId="36" fillId="0" borderId="12" xfId="0" applyFont="1" applyBorder="1" applyAlignment="1">
      <alignment horizontal="center" vertical="center" textRotation="90" wrapText="1"/>
    </xf>
    <xf numFmtId="0" fontId="36" fillId="0" borderId="15" xfId="0" applyFont="1" applyBorder="1" applyAlignment="1">
      <alignment horizontal="left" vertical="center" textRotation="90" wrapText="1"/>
    </xf>
    <xf numFmtId="0" fontId="36" fillId="0" borderId="16" xfId="0" applyFont="1" applyBorder="1" applyAlignment="1">
      <alignment horizontal="left" vertical="center" textRotation="90" wrapText="1"/>
    </xf>
    <xf numFmtId="0" fontId="36" fillId="0" borderId="12" xfId="0" applyFont="1" applyBorder="1" applyAlignment="1">
      <alignment horizontal="left" vertical="center" textRotation="90" wrapText="1"/>
    </xf>
    <xf numFmtId="0" fontId="36" fillId="0" borderId="13" xfId="0" applyFont="1" applyBorder="1" applyAlignment="1">
      <alignment horizontal="center" vertical="center" textRotation="90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6" fillId="0" borderId="14" xfId="0" applyFont="1" applyBorder="1" applyAlignment="1">
      <alignment horizontal="center" vertical="center" textRotation="90" wrapText="1"/>
    </xf>
    <xf numFmtId="49" fontId="7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textRotation="90" wrapText="1"/>
    </xf>
    <xf numFmtId="0" fontId="67" fillId="0" borderId="13" xfId="0" applyFont="1" applyBorder="1" applyAlignment="1">
      <alignment horizontal="center" vertical="center" textRotation="90" wrapText="1"/>
    </xf>
    <xf numFmtId="0" fontId="78" fillId="0" borderId="0" xfId="0" applyFont="1" applyAlignment="1">
      <alignment horizontal="center"/>
    </xf>
    <xf numFmtId="0" fontId="67" fillId="0" borderId="0" xfId="0" applyFont="1" applyAlignment="1">
      <alignment horizontal="center" vertical="center" wrapText="1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view="pageBreakPreview" zoomScaleSheetLayoutView="100" zoomScalePageLayoutView="0" workbookViewId="0" topLeftCell="A1">
      <pane xSplit="2" topLeftCell="C1" activePane="topRight" state="frozen"/>
      <selection pane="topLeft" activeCell="A10" sqref="A10"/>
      <selection pane="topRight" activeCell="D7" sqref="D7:I7"/>
    </sheetView>
  </sheetViews>
  <sheetFormatPr defaultColWidth="9.00390625" defaultRowHeight="12.75"/>
  <cols>
    <col min="1" max="1" width="2.125" style="29" customWidth="1"/>
    <col min="2" max="2" width="5.25390625" style="29" customWidth="1"/>
    <col min="3" max="3" width="7.25390625" style="29" customWidth="1"/>
    <col min="4" max="4" width="7.75390625" style="29" customWidth="1"/>
    <col min="5" max="6" width="7.875" style="29" customWidth="1"/>
    <col min="7" max="7" width="7.75390625" style="29" customWidth="1"/>
    <col min="8" max="8" width="8.00390625" style="29" customWidth="1"/>
    <col min="9" max="9" width="7.75390625" style="29" customWidth="1"/>
    <col min="10" max="10" width="7.625" style="29" customWidth="1"/>
    <col min="11" max="11" width="8.125" style="29" customWidth="1"/>
    <col min="12" max="12" width="7.375" style="29" customWidth="1"/>
    <col min="13" max="14" width="7.875" style="29" customWidth="1"/>
    <col min="15" max="15" width="7.25390625" style="29" customWidth="1"/>
    <col min="16" max="17" width="7.75390625" style="29" customWidth="1"/>
    <col min="18" max="19" width="7.375" style="29" customWidth="1"/>
    <col min="20" max="21" width="8.125" style="29" customWidth="1"/>
    <col min="22" max="22" width="7.625" style="29" customWidth="1"/>
    <col min="23" max="23" width="8.25390625" style="29" customWidth="1"/>
    <col min="24" max="24" width="7.375" style="29" customWidth="1"/>
    <col min="25" max="25" width="7.00390625" style="29" customWidth="1"/>
    <col min="26" max="26" width="6.375" style="29" customWidth="1"/>
    <col min="27" max="28" width="9.125" style="29" customWidth="1"/>
    <col min="29" max="29" width="9.125" style="32" customWidth="1"/>
    <col min="30" max="16384" width="9.125" style="29" customWidth="1"/>
  </cols>
  <sheetData>
    <row r="1" spans="1:21" s="26" customFormat="1" ht="13.5" customHeight="1">
      <c r="A1" s="26" t="s">
        <v>39</v>
      </c>
      <c r="N1" s="27"/>
      <c r="O1" s="27"/>
      <c r="P1" s="27"/>
      <c r="Q1" s="27"/>
      <c r="R1" s="27"/>
      <c r="S1" s="27"/>
      <c r="T1" s="27"/>
      <c r="U1" s="27"/>
    </row>
    <row r="2" spans="1:21" s="26" customFormat="1" ht="13.5" customHeight="1">
      <c r="A2" s="28" t="s">
        <v>40</v>
      </c>
      <c r="N2" s="27"/>
      <c r="O2" s="27"/>
      <c r="P2" s="27"/>
      <c r="Q2" s="27"/>
      <c r="R2" s="27"/>
      <c r="S2" s="27"/>
      <c r="T2" s="27"/>
      <c r="U2" s="27"/>
    </row>
    <row r="3" spans="1:21" s="26" customFormat="1" ht="9" customHeight="1">
      <c r="A3" s="28"/>
      <c r="N3" s="27"/>
      <c r="O3" s="27"/>
      <c r="P3" s="27"/>
      <c r="Q3" s="27"/>
      <c r="R3" s="27"/>
      <c r="S3" s="27"/>
      <c r="T3" s="27"/>
      <c r="U3" s="27"/>
    </row>
    <row r="4" spans="1:29" ht="15.75">
      <c r="A4" s="132" t="s">
        <v>17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AC4" s="29"/>
    </row>
    <row r="5" spans="1:29" ht="15">
      <c r="A5" s="1"/>
      <c r="B5" s="135" t="s">
        <v>41</v>
      </c>
      <c r="C5" s="135"/>
      <c r="D5" s="3" t="s">
        <v>42</v>
      </c>
      <c r="E5" s="3"/>
      <c r="F5" s="3"/>
      <c r="G5" s="2"/>
      <c r="H5" s="4" t="s">
        <v>43</v>
      </c>
      <c r="I5" s="3" t="s">
        <v>42</v>
      </c>
      <c r="J5" s="3"/>
      <c r="K5" s="5"/>
      <c r="L5" s="3"/>
      <c r="M5" s="1" t="s">
        <v>44</v>
      </c>
      <c r="N5" s="2"/>
      <c r="O5" s="6"/>
      <c r="P5" s="6"/>
      <c r="Q5" s="6"/>
      <c r="R5" s="6"/>
      <c r="S5" s="7"/>
      <c r="T5" s="7"/>
      <c r="U5" s="7"/>
      <c r="V5" s="2"/>
      <c r="W5" s="2"/>
      <c r="X5" s="8"/>
      <c r="AC5" s="29"/>
    </row>
    <row r="6" spans="1:29" ht="15">
      <c r="A6" s="134" t="s">
        <v>65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AC6" s="29"/>
    </row>
    <row r="7" spans="1:29" ht="15">
      <c r="A7" s="9" t="s">
        <v>45</v>
      </c>
      <c r="B7" s="10"/>
      <c r="C7" s="11"/>
      <c r="D7" s="118" t="s">
        <v>67</v>
      </c>
      <c r="E7" s="118"/>
      <c r="F7" s="118"/>
      <c r="G7" s="118"/>
      <c r="H7" s="118"/>
      <c r="I7" s="118"/>
      <c r="J7" s="12"/>
      <c r="K7" s="12" t="s">
        <v>46</v>
      </c>
      <c r="L7" s="12"/>
      <c r="M7" s="12"/>
      <c r="N7" s="13"/>
      <c r="O7" s="118" t="s">
        <v>66</v>
      </c>
      <c r="P7" s="118"/>
      <c r="Q7" s="118"/>
      <c r="R7" s="118"/>
      <c r="S7" s="118"/>
      <c r="T7" s="118"/>
      <c r="U7" s="118"/>
      <c r="V7" s="118"/>
      <c r="W7" s="10"/>
      <c r="X7" s="10"/>
      <c r="AC7" s="29"/>
    </row>
    <row r="8" spans="2:25" ht="12" customHeight="1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2:29" ht="30" customHeight="1">
      <c r="B9" s="119" t="s">
        <v>25</v>
      </c>
      <c r="C9" s="127" t="s">
        <v>16</v>
      </c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9"/>
      <c r="O9" s="127" t="s">
        <v>5</v>
      </c>
      <c r="P9" s="128"/>
      <c r="Q9" s="128"/>
      <c r="R9" s="128"/>
      <c r="S9" s="128"/>
      <c r="T9" s="128"/>
      <c r="U9" s="122" t="s">
        <v>21</v>
      </c>
      <c r="V9" s="119" t="s">
        <v>22</v>
      </c>
      <c r="W9" s="119" t="s">
        <v>30</v>
      </c>
      <c r="X9" s="119" t="s">
        <v>24</v>
      </c>
      <c r="Y9" s="119" t="s">
        <v>23</v>
      </c>
      <c r="AB9" s="32"/>
      <c r="AC9" s="29"/>
    </row>
    <row r="10" spans="2:29" ht="48.75" customHeight="1">
      <c r="B10" s="120"/>
      <c r="C10" s="131" t="s">
        <v>1</v>
      </c>
      <c r="D10" s="125" t="s">
        <v>2</v>
      </c>
      <c r="E10" s="125" t="s">
        <v>3</v>
      </c>
      <c r="F10" s="125" t="s">
        <v>4</v>
      </c>
      <c r="G10" s="125" t="s">
        <v>7</v>
      </c>
      <c r="H10" s="125" t="s">
        <v>8</v>
      </c>
      <c r="I10" s="125" t="s">
        <v>9</v>
      </c>
      <c r="J10" s="125" t="s">
        <v>10</v>
      </c>
      <c r="K10" s="125" t="s">
        <v>11</v>
      </c>
      <c r="L10" s="125" t="s">
        <v>12</v>
      </c>
      <c r="M10" s="119" t="s">
        <v>13</v>
      </c>
      <c r="N10" s="119" t="s">
        <v>14</v>
      </c>
      <c r="O10" s="119" t="s">
        <v>6</v>
      </c>
      <c r="P10" s="119" t="s">
        <v>18</v>
      </c>
      <c r="Q10" s="119" t="s">
        <v>28</v>
      </c>
      <c r="R10" s="119" t="s">
        <v>19</v>
      </c>
      <c r="S10" s="119" t="s">
        <v>29</v>
      </c>
      <c r="T10" s="119" t="s">
        <v>20</v>
      </c>
      <c r="U10" s="123"/>
      <c r="V10" s="120"/>
      <c r="W10" s="120"/>
      <c r="X10" s="120"/>
      <c r="Y10" s="120"/>
      <c r="AB10" s="32"/>
      <c r="AC10" s="29"/>
    </row>
    <row r="11" spans="2:29" ht="15.75" customHeight="1">
      <c r="B11" s="120"/>
      <c r="C11" s="131"/>
      <c r="D11" s="125"/>
      <c r="E11" s="125"/>
      <c r="F11" s="125"/>
      <c r="G11" s="125"/>
      <c r="H11" s="125"/>
      <c r="I11" s="125"/>
      <c r="J11" s="125"/>
      <c r="K11" s="125"/>
      <c r="L11" s="125"/>
      <c r="M11" s="120"/>
      <c r="N11" s="120"/>
      <c r="O11" s="120"/>
      <c r="P11" s="120"/>
      <c r="Q11" s="120"/>
      <c r="R11" s="120"/>
      <c r="S11" s="120"/>
      <c r="T11" s="120"/>
      <c r="U11" s="123"/>
      <c r="V11" s="120"/>
      <c r="W11" s="120"/>
      <c r="X11" s="120"/>
      <c r="Y11" s="120"/>
      <c r="AB11" s="32"/>
      <c r="AC11" s="29"/>
    </row>
    <row r="12" spans="2:29" ht="30" customHeight="1">
      <c r="B12" s="126"/>
      <c r="C12" s="131"/>
      <c r="D12" s="125"/>
      <c r="E12" s="125"/>
      <c r="F12" s="125"/>
      <c r="G12" s="125"/>
      <c r="H12" s="125"/>
      <c r="I12" s="125"/>
      <c r="J12" s="125"/>
      <c r="K12" s="125"/>
      <c r="L12" s="125"/>
      <c r="M12" s="121"/>
      <c r="N12" s="121"/>
      <c r="O12" s="121"/>
      <c r="P12" s="121"/>
      <c r="Q12" s="121"/>
      <c r="R12" s="121"/>
      <c r="S12" s="121"/>
      <c r="T12" s="121"/>
      <c r="U12" s="124"/>
      <c r="V12" s="121"/>
      <c r="W12" s="121"/>
      <c r="X12" s="121"/>
      <c r="Y12" s="121"/>
      <c r="AB12" s="32"/>
      <c r="AC12" s="29"/>
    </row>
    <row r="13" spans="2:29" ht="12.75">
      <c r="B13" s="33">
        <v>1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15"/>
      <c r="N13" s="15"/>
      <c r="O13" s="15"/>
      <c r="P13" s="16"/>
      <c r="Q13" s="17"/>
      <c r="R13" s="16"/>
      <c r="S13" s="17"/>
      <c r="T13" s="16"/>
      <c r="U13" s="18"/>
      <c r="V13" s="35"/>
      <c r="W13" s="36"/>
      <c r="X13" s="36"/>
      <c r="Y13" s="37"/>
      <c r="AA13" s="38">
        <f aca="true" t="shared" si="0" ref="AA13:AA43">SUM(C13:N13)</f>
        <v>0</v>
      </c>
      <c r="AB13" s="39" t="str">
        <f>IF(AA13=100,"ОК"," ")</f>
        <v> </v>
      </c>
      <c r="AC13" s="29"/>
    </row>
    <row r="14" spans="2:29" ht="12.75">
      <c r="B14" s="33">
        <v>2</v>
      </c>
      <c r="C14" s="4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41"/>
      <c r="Q14" s="42"/>
      <c r="R14" s="41"/>
      <c r="S14" s="42"/>
      <c r="T14" s="41"/>
      <c r="U14" s="43"/>
      <c r="V14" s="43"/>
      <c r="W14" s="36"/>
      <c r="X14" s="36"/>
      <c r="Y14" s="37"/>
      <c r="AA14" s="38">
        <f t="shared" si="0"/>
        <v>0</v>
      </c>
      <c r="AB14" s="39" t="str">
        <f>IF(AA14=100,"ОК"," ")</f>
        <v> </v>
      </c>
      <c r="AC14" s="29"/>
    </row>
    <row r="15" spans="2:29" ht="12.75">
      <c r="B15" s="33">
        <v>3</v>
      </c>
      <c r="C15" s="40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41"/>
      <c r="Q15" s="42"/>
      <c r="R15" s="41"/>
      <c r="S15" s="42"/>
      <c r="T15" s="41"/>
      <c r="U15" s="43"/>
      <c r="V15" s="43"/>
      <c r="W15" s="36"/>
      <c r="X15" s="37"/>
      <c r="Y15" s="37"/>
      <c r="AA15" s="38">
        <f t="shared" si="0"/>
        <v>0</v>
      </c>
      <c r="AB15" s="39" t="str">
        <f>IF(AA15=100,"ОК"," ")</f>
        <v> </v>
      </c>
      <c r="AC15" s="29"/>
    </row>
    <row r="16" spans="2:29" ht="12.75">
      <c r="B16" s="33">
        <v>4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0"/>
      <c r="N16" s="20"/>
      <c r="O16" s="20"/>
      <c r="P16" s="21"/>
      <c r="Q16" s="17"/>
      <c r="R16" s="21"/>
      <c r="S16" s="17"/>
      <c r="T16" s="21"/>
      <c r="U16" s="22"/>
      <c r="V16" s="44"/>
      <c r="W16" s="36"/>
      <c r="X16" s="36"/>
      <c r="Y16" s="37"/>
      <c r="AA16" s="38">
        <f t="shared" si="0"/>
        <v>0</v>
      </c>
      <c r="AB16" s="39" t="str">
        <f aca="true" t="shared" si="1" ref="AB16:AB43">IF(AA16=100,"ОК"," ")</f>
        <v> </v>
      </c>
      <c r="AC16" s="29"/>
    </row>
    <row r="17" spans="2:29" ht="12.75">
      <c r="B17" s="33">
        <v>5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0"/>
      <c r="N17" s="20"/>
      <c r="O17" s="20"/>
      <c r="P17" s="21"/>
      <c r="Q17" s="17"/>
      <c r="R17" s="21"/>
      <c r="S17" s="17"/>
      <c r="T17" s="21"/>
      <c r="U17" s="22"/>
      <c r="V17" s="44"/>
      <c r="W17" s="36"/>
      <c r="X17" s="36"/>
      <c r="Y17" s="37"/>
      <c r="AA17" s="38">
        <f t="shared" si="0"/>
        <v>0</v>
      </c>
      <c r="AB17" s="39" t="str">
        <f t="shared" si="1"/>
        <v> </v>
      </c>
      <c r="AC17" s="29"/>
    </row>
    <row r="18" spans="2:29" ht="12.75">
      <c r="B18" s="33">
        <v>6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45"/>
      <c r="Q18" s="17"/>
      <c r="R18" s="45"/>
      <c r="S18" s="17"/>
      <c r="T18" s="45"/>
      <c r="U18" s="44"/>
      <c r="V18" s="44"/>
      <c r="W18" s="36"/>
      <c r="X18" s="36"/>
      <c r="Y18" s="37"/>
      <c r="AA18" s="38">
        <f t="shared" si="0"/>
        <v>0</v>
      </c>
      <c r="AB18" s="39" t="str">
        <f t="shared" si="1"/>
        <v> </v>
      </c>
      <c r="AC18" s="29"/>
    </row>
    <row r="19" spans="2:29" ht="12.75">
      <c r="B19" s="33">
        <v>7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0"/>
      <c r="N19" s="20"/>
      <c r="O19" s="20"/>
      <c r="P19" s="45"/>
      <c r="Q19" s="17"/>
      <c r="R19" s="45"/>
      <c r="S19" s="17"/>
      <c r="T19" s="45"/>
      <c r="U19" s="44"/>
      <c r="V19" s="44"/>
      <c r="W19" s="36"/>
      <c r="X19" s="36"/>
      <c r="Y19" s="37"/>
      <c r="AA19" s="38">
        <f t="shared" si="0"/>
        <v>0</v>
      </c>
      <c r="AB19" s="39" t="str">
        <f t="shared" si="1"/>
        <v> </v>
      </c>
      <c r="AC19" s="29"/>
    </row>
    <row r="20" spans="2:29" ht="12.75">
      <c r="B20" s="33">
        <v>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0"/>
      <c r="N20" s="20"/>
      <c r="O20" s="20"/>
      <c r="P20" s="45"/>
      <c r="Q20" s="17"/>
      <c r="R20" s="45"/>
      <c r="S20" s="17"/>
      <c r="T20" s="45"/>
      <c r="U20" s="44"/>
      <c r="V20" s="44"/>
      <c r="W20" s="36"/>
      <c r="X20" s="36"/>
      <c r="Y20" s="37"/>
      <c r="AA20" s="38">
        <f t="shared" si="0"/>
        <v>0</v>
      </c>
      <c r="AB20" s="39" t="str">
        <f t="shared" si="1"/>
        <v> </v>
      </c>
      <c r="AC20" s="29"/>
    </row>
    <row r="21" spans="2:29" ht="15" customHeight="1">
      <c r="B21" s="33">
        <v>9</v>
      </c>
      <c r="C21" s="40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1"/>
      <c r="Q21" s="42"/>
      <c r="R21" s="41"/>
      <c r="S21" s="42"/>
      <c r="T21" s="41"/>
      <c r="U21" s="43"/>
      <c r="V21" s="43"/>
      <c r="W21" s="46"/>
      <c r="X21" s="46"/>
      <c r="Y21" s="46"/>
      <c r="AA21" s="38">
        <f t="shared" si="0"/>
        <v>0</v>
      </c>
      <c r="AB21" s="39" t="str">
        <f t="shared" si="1"/>
        <v> </v>
      </c>
      <c r="AC21" s="29"/>
    </row>
    <row r="22" spans="2:29" ht="12.75">
      <c r="B22" s="33">
        <v>10</v>
      </c>
      <c r="C22" s="40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1"/>
      <c r="Q22" s="42"/>
      <c r="R22" s="41"/>
      <c r="S22" s="42"/>
      <c r="T22" s="41"/>
      <c r="U22" s="43"/>
      <c r="V22" s="43"/>
      <c r="W22" s="36"/>
      <c r="X22" s="36"/>
      <c r="Y22" s="37"/>
      <c r="AA22" s="38">
        <f t="shared" si="0"/>
        <v>0</v>
      </c>
      <c r="AB22" s="39" t="str">
        <f t="shared" si="1"/>
        <v> </v>
      </c>
      <c r="AC22" s="29"/>
    </row>
    <row r="23" spans="2:29" ht="12.75">
      <c r="B23" s="33">
        <v>11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  <c r="N23" s="20"/>
      <c r="O23" s="20"/>
      <c r="P23" s="25"/>
      <c r="Q23" s="17"/>
      <c r="R23" s="25"/>
      <c r="S23" s="17"/>
      <c r="T23" s="25"/>
      <c r="U23" s="23"/>
      <c r="V23" s="23"/>
      <c r="W23" s="36"/>
      <c r="X23" s="36"/>
      <c r="Y23" s="37"/>
      <c r="AA23" s="38">
        <f t="shared" si="0"/>
        <v>0</v>
      </c>
      <c r="AB23" s="39" t="str">
        <f t="shared" si="1"/>
        <v> </v>
      </c>
      <c r="AC23" s="29"/>
    </row>
    <row r="24" spans="2:29" ht="12.75">
      <c r="B24" s="33">
        <v>12</v>
      </c>
      <c r="C24" s="79">
        <v>95.244</v>
      </c>
      <c r="D24" s="79">
        <v>2.5849</v>
      </c>
      <c r="E24" s="79">
        <v>0.7813</v>
      </c>
      <c r="F24" s="79">
        <v>0.1053</v>
      </c>
      <c r="G24" s="79">
        <v>0.1213</v>
      </c>
      <c r="H24" s="79">
        <v>0.004</v>
      </c>
      <c r="I24" s="79">
        <v>0.0291</v>
      </c>
      <c r="J24" s="79">
        <v>0.0231</v>
      </c>
      <c r="K24" s="79">
        <v>0.0203</v>
      </c>
      <c r="L24" s="79">
        <v>0.0023</v>
      </c>
      <c r="M24" s="15">
        <v>0.8907</v>
      </c>
      <c r="N24" s="15">
        <v>0.1938</v>
      </c>
      <c r="O24" s="15">
        <v>0.7051</v>
      </c>
      <c r="P24" s="16">
        <v>34.4098</v>
      </c>
      <c r="Q24" s="17">
        <f>P24/0.0041868</f>
        <v>8218.639533772808</v>
      </c>
      <c r="R24" s="16">
        <v>38.1489</v>
      </c>
      <c r="S24" s="17">
        <f>R24/0.0041868</f>
        <v>9111.708225852679</v>
      </c>
      <c r="T24" s="16">
        <v>49.8582</v>
      </c>
      <c r="U24" s="18">
        <v>-16</v>
      </c>
      <c r="V24" s="80">
        <v>9.2</v>
      </c>
      <c r="W24" s="36"/>
      <c r="X24" s="36"/>
      <c r="Y24" s="37"/>
      <c r="AA24" s="38">
        <f t="shared" si="0"/>
        <v>100.00010000000002</v>
      </c>
      <c r="AB24" s="39" t="str">
        <f t="shared" si="1"/>
        <v> </v>
      </c>
      <c r="AC24" s="29"/>
    </row>
    <row r="25" spans="2:29" ht="12.75">
      <c r="B25" s="33">
        <v>13</v>
      </c>
      <c r="C25" s="19">
        <v>95.1367</v>
      </c>
      <c r="D25" s="19">
        <v>2.7035</v>
      </c>
      <c r="E25" s="19">
        <v>0.8414</v>
      </c>
      <c r="F25" s="19">
        <v>0.1213</v>
      </c>
      <c r="G25" s="19">
        <v>0.1361</v>
      </c>
      <c r="H25" s="19">
        <v>0.0038</v>
      </c>
      <c r="I25" s="19">
        <v>0.0221</v>
      </c>
      <c r="J25" s="19">
        <v>0.0194</v>
      </c>
      <c r="K25" s="19">
        <v>0.0064</v>
      </c>
      <c r="L25" s="19">
        <v>0.0023</v>
      </c>
      <c r="M25" s="20">
        <v>0.7915</v>
      </c>
      <c r="N25" s="20">
        <v>0.2154</v>
      </c>
      <c r="O25" s="20">
        <v>0.7062</v>
      </c>
      <c r="P25" s="21">
        <v>34.493</v>
      </c>
      <c r="Q25" s="17">
        <f>P25/0.0041868</f>
        <v>8238.511512372217</v>
      </c>
      <c r="R25" s="21">
        <v>38.2391</v>
      </c>
      <c r="S25" s="17">
        <f>R25/0.0041868</f>
        <v>9133.25212572848</v>
      </c>
      <c r="T25" s="21">
        <v>49.9391</v>
      </c>
      <c r="U25" s="22">
        <v>-17.7</v>
      </c>
      <c r="V25" s="23">
        <v>8.7</v>
      </c>
      <c r="W25" s="36"/>
      <c r="X25" s="36"/>
      <c r="Y25" s="37"/>
      <c r="AA25" s="38">
        <f t="shared" si="0"/>
        <v>99.99990000000001</v>
      </c>
      <c r="AB25" s="39" t="str">
        <f t="shared" si="1"/>
        <v> </v>
      </c>
      <c r="AC25" s="29"/>
    </row>
    <row r="26" spans="2:29" ht="12.75">
      <c r="B26" s="33">
        <v>14</v>
      </c>
      <c r="C26" s="19">
        <v>95.0677</v>
      </c>
      <c r="D26" s="19">
        <v>2.7557</v>
      </c>
      <c r="E26" s="19">
        <v>0.8666</v>
      </c>
      <c r="F26" s="19">
        <v>0.1255</v>
      </c>
      <c r="G26" s="19">
        <v>0.1403</v>
      </c>
      <c r="H26" s="19">
        <v>0.0037</v>
      </c>
      <c r="I26" s="19">
        <v>0.0257</v>
      </c>
      <c r="J26" s="19">
        <v>0.021</v>
      </c>
      <c r="K26" s="19">
        <v>0.0078</v>
      </c>
      <c r="L26" s="19">
        <v>0.0021</v>
      </c>
      <c r="M26" s="20">
        <v>0.7566</v>
      </c>
      <c r="N26" s="20">
        <v>0.2273</v>
      </c>
      <c r="O26" s="20">
        <v>0.7071</v>
      </c>
      <c r="P26" s="21">
        <v>34.541</v>
      </c>
      <c r="Q26" s="17">
        <f>P26/0.0041868</f>
        <v>8249.976115410336</v>
      </c>
      <c r="R26" s="21">
        <v>38.2909</v>
      </c>
      <c r="S26" s="17">
        <f>R26/0.0041868</f>
        <v>9145.624343173784</v>
      </c>
      <c r="T26" s="21">
        <v>49.9758</v>
      </c>
      <c r="U26" s="22">
        <v>-18.9</v>
      </c>
      <c r="V26" s="23">
        <v>4.8</v>
      </c>
      <c r="W26" s="91" t="s">
        <v>68</v>
      </c>
      <c r="X26" s="91"/>
      <c r="Y26" s="92"/>
      <c r="AA26" s="38">
        <f t="shared" si="0"/>
        <v>100.00000000000001</v>
      </c>
      <c r="AB26" s="39" t="str">
        <f t="shared" si="1"/>
        <v>ОК</v>
      </c>
      <c r="AC26" s="29"/>
    </row>
    <row r="27" spans="2:29" ht="12.75">
      <c r="B27" s="33">
        <v>15</v>
      </c>
      <c r="C27" s="19">
        <v>94.8695</v>
      </c>
      <c r="D27" s="19">
        <v>2.9164</v>
      </c>
      <c r="E27" s="19">
        <v>0.9414</v>
      </c>
      <c r="F27" s="19">
        <v>0.1381</v>
      </c>
      <c r="G27" s="19">
        <v>0.1518</v>
      </c>
      <c r="H27" s="19">
        <v>0.0036</v>
      </c>
      <c r="I27" s="19">
        <v>0.0256</v>
      </c>
      <c r="J27" s="19">
        <v>0.0211</v>
      </c>
      <c r="K27" s="19">
        <v>0.0068</v>
      </c>
      <c r="L27" s="19">
        <v>0.0021</v>
      </c>
      <c r="M27" s="24">
        <v>0.6798</v>
      </c>
      <c r="N27" s="24">
        <v>0.2438</v>
      </c>
      <c r="O27" s="24">
        <v>0.7091</v>
      </c>
      <c r="P27" s="25">
        <v>34.6595</v>
      </c>
      <c r="Q27" s="17">
        <f>P27/0.0041868</f>
        <v>8278.279354160695</v>
      </c>
      <c r="R27" s="25">
        <v>38.4186</v>
      </c>
      <c r="S27" s="17">
        <f>R27/0.0041868</f>
        <v>9176.124964173116</v>
      </c>
      <c r="T27" s="25">
        <v>50.0709</v>
      </c>
      <c r="U27" s="23">
        <v>-19.7</v>
      </c>
      <c r="V27" s="23">
        <v>3.2</v>
      </c>
      <c r="W27" s="91"/>
      <c r="X27" s="91"/>
      <c r="Y27" s="92"/>
      <c r="AA27" s="38">
        <f t="shared" si="0"/>
        <v>99.99999999999999</v>
      </c>
      <c r="AB27" s="39" t="str">
        <f t="shared" si="1"/>
        <v>ОК</v>
      </c>
      <c r="AC27" s="29"/>
    </row>
    <row r="28" spans="2:29" ht="12.75">
      <c r="B28" s="47">
        <v>16</v>
      </c>
      <c r="C28" s="3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41"/>
      <c r="Q28" s="42"/>
      <c r="R28" s="41"/>
      <c r="S28" s="42"/>
      <c r="T28" s="41"/>
      <c r="U28" s="43"/>
      <c r="V28" s="43"/>
      <c r="W28" s="91"/>
      <c r="X28" s="91"/>
      <c r="Y28" s="92"/>
      <c r="AA28" s="38">
        <f t="shared" si="0"/>
        <v>0</v>
      </c>
      <c r="AB28" s="39" t="str">
        <f t="shared" si="1"/>
        <v> </v>
      </c>
      <c r="AC28" s="29"/>
    </row>
    <row r="29" spans="2:29" ht="12.75">
      <c r="B29" s="47">
        <v>17</v>
      </c>
      <c r="C29" s="3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41"/>
      <c r="Q29" s="42"/>
      <c r="R29" s="41"/>
      <c r="S29" s="42"/>
      <c r="T29" s="41"/>
      <c r="U29" s="43"/>
      <c r="V29" s="43"/>
      <c r="W29" s="91"/>
      <c r="X29" s="91"/>
      <c r="Y29" s="92"/>
      <c r="AA29" s="38">
        <f t="shared" si="0"/>
        <v>0</v>
      </c>
      <c r="AB29" s="39" t="str">
        <f t="shared" si="1"/>
        <v> </v>
      </c>
      <c r="AC29" s="29"/>
    </row>
    <row r="30" spans="2:29" ht="12.75">
      <c r="B30" s="47">
        <v>18</v>
      </c>
      <c r="C30" s="19">
        <v>95.3714</v>
      </c>
      <c r="D30" s="19">
        <v>2.5879</v>
      </c>
      <c r="E30" s="19">
        <v>0.8195</v>
      </c>
      <c r="F30" s="19">
        <v>0.1197</v>
      </c>
      <c r="G30" s="19">
        <v>0.1317</v>
      </c>
      <c r="H30" s="19">
        <v>0.0046</v>
      </c>
      <c r="I30" s="19">
        <v>0.0287</v>
      </c>
      <c r="J30" s="19">
        <v>0.0217</v>
      </c>
      <c r="K30" s="19">
        <v>0.0084</v>
      </c>
      <c r="L30" s="19">
        <v>0.0017</v>
      </c>
      <c r="M30" s="20">
        <v>0.696</v>
      </c>
      <c r="N30" s="20">
        <v>0.2087</v>
      </c>
      <c r="O30" s="20">
        <v>0.7049</v>
      </c>
      <c r="P30" s="25">
        <v>34.4935</v>
      </c>
      <c r="Q30" s="17">
        <f aca="true" t="shared" si="2" ref="Q30:Q35">P30/0.0041868</f>
        <v>8238.63093532053</v>
      </c>
      <c r="R30" s="25">
        <v>38.241</v>
      </c>
      <c r="S30" s="17">
        <f aca="true" t="shared" si="3" ref="S30:S35">R30/0.0041868</f>
        <v>9133.705932932073</v>
      </c>
      <c r="T30" s="25">
        <v>49.9882</v>
      </c>
      <c r="U30" s="23">
        <v>-19.5</v>
      </c>
      <c r="V30" s="23">
        <v>2.3</v>
      </c>
      <c r="W30" s="91"/>
      <c r="X30" s="91">
        <v>0.0002</v>
      </c>
      <c r="Y30" s="91">
        <v>0.0001</v>
      </c>
      <c r="AA30" s="38">
        <f t="shared" si="0"/>
        <v>99.99999999999997</v>
      </c>
      <c r="AB30" s="39" t="str">
        <f t="shared" si="1"/>
        <v>ОК</v>
      </c>
      <c r="AC30" s="29"/>
    </row>
    <row r="31" spans="2:29" ht="12.75">
      <c r="B31" s="47">
        <v>19</v>
      </c>
      <c r="C31" s="19">
        <v>94.6186</v>
      </c>
      <c r="D31" s="19">
        <v>3.0731</v>
      </c>
      <c r="E31" s="19">
        <v>0.9835</v>
      </c>
      <c r="F31" s="19">
        <v>0.1436</v>
      </c>
      <c r="G31" s="19">
        <v>0.1572</v>
      </c>
      <c r="H31" s="19">
        <v>0.0043</v>
      </c>
      <c r="I31" s="19">
        <v>0.0295</v>
      </c>
      <c r="J31" s="19">
        <v>0.0222</v>
      </c>
      <c r="K31" s="19">
        <v>0.008</v>
      </c>
      <c r="L31" s="19">
        <v>0.0016</v>
      </c>
      <c r="M31" s="20">
        <v>0.6931</v>
      </c>
      <c r="N31" s="20">
        <v>0.2653</v>
      </c>
      <c r="O31" s="20">
        <v>0.7112</v>
      </c>
      <c r="P31" s="25">
        <v>34.727</v>
      </c>
      <c r="Q31" s="17">
        <f t="shared" si="2"/>
        <v>8294.40145218305</v>
      </c>
      <c r="R31" s="25">
        <v>38.4904</v>
      </c>
      <c r="S31" s="17">
        <f t="shared" si="3"/>
        <v>9193.27409955097</v>
      </c>
      <c r="T31" s="25">
        <v>50.0906</v>
      </c>
      <c r="U31" s="23">
        <v>-18.7</v>
      </c>
      <c r="V31" s="23">
        <v>5.4</v>
      </c>
      <c r="W31" s="36"/>
      <c r="X31" s="36"/>
      <c r="Y31" s="37"/>
      <c r="AA31" s="38">
        <f t="shared" si="0"/>
        <v>100</v>
      </c>
      <c r="AB31" s="39" t="str">
        <f t="shared" si="1"/>
        <v>ОК</v>
      </c>
      <c r="AC31" s="29"/>
    </row>
    <row r="32" spans="2:29" ht="12.75">
      <c r="B32" s="47">
        <v>20</v>
      </c>
      <c r="C32" s="19">
        <v>94.6022</v>
      </c>
      <c r="D32" s="19">
        <v>3.0855</v>
      </c>
      <c r="E32" s="19">
        <v>0.9892</v>
      </c>
      <c r="F32" s="19">
        <v>0.1443</v>
      </c>
      <c r="G32" s="19">
        <v>0.1576</v>
      </c>
      <c r="H32" s="19">
        <v>0.0042</v>
      </c>
      <c r="I32" s="19">
        <v>0.0322</v>
      </c>
      <c r="J32" s="19">
        <v>0.0239</v>
      </c>
      <c r="K32" s="19">
        <v>0.0085</v>
      </c>
      <c r="L32" s="19">
        <v>0.0016</v>
      </c>
      <c r="M32" s="20">
        <v>0.6817</v>
      </c>
      <c r="N32" s="20">
        <v>0.2689</v>
      </c>
      <c r="O32" s="20">
        <v>0.7114</v>
      </c>
      <c r="P32" s="25">
        <v>34.7421</v>
      </c>
      <c r="Q32" s="17">
        <f t="shared" si="2"/>
        <v>8298.008025222127</v>
      </c>
      <c r="R32" s="25">
        <v>38.5067</v>
      </c>
      <c r="S32" s="17">
        <f t="shared" si="3"/>
        <v>9197.167287665998</v>
      </c>
      <c r="T32" s="25">
        <v>50.1025</v>
      </c>
      <c r="U32" s="23">
        <v>-20.3</v>
      </c>
      <c r="V32" s="23">
        <v>1.3</v>
      </c>
      <c r="W32" s="36"/>
      <c r="X32" s="36"/>
      <c r="Y32" s="37"/>
      <c r="AA32" s="38">
        <f t="shared" si="0"/>
        <v>99.9998</v>
      </c>
      <c r="AB32" s="39" t="str">
        <f t="shared" si="1"/>
        <v> </v>
      </c>
      <c r="AC32" s="29"/>
    </row>
    <row r="33" spans="2:29" ht="12.75">
      <c r="B33" s="47">
        <v>21</v>
      </c>
      <c r="C33" s="19">
        <v>94.6712</v>
      </c>
      <c r="D33" s="19">
        <v>3.0176</v>
      </c>
      <c r="E33" s="19">
        <v>0.9748</v>
      </c>
      <c r="F33" s="19">
        <v>0.1425</v>
      </c>
      <c r="G33" s="19">
        <v>0.1562</v>
      </c>
      <c r="H33" s="19">
        <v>0.0033</v>
      </c>
      <c r="I33" s="19">
        <v>0.0305</v>
      </c>
      <c r="J33" s="19">
        <v>0.0237</v>
      </c>
      <c r="K33" s="19">
        <v>0.0092</v>
      </c>
      <c r="L33" s="19">
        <v>0.0018</v>
      </c>
      <c r="M33" s="24">
        <v>0.7058</v>
      </c>
      <c r="N33" s="24">
        <v>0.2632</v>
      </c>
      <c r="O33" s="24">
        <v>0.7108</v>
      </c>
      <c r="P33" s="25">
        <v>34.7057</v>
      </c>
      <c r="Q33" s="17">
        <f t="shared" si="2"/>
        <v>8289.314034584886</v>
      </c>
      <c r="R33" s="25">
        <v>38.4675</v>
      </c>
      <c r="S33" s="17">
        <f t="shared" si="3"/>
        <v>9187.8045285182</v>
      </c>
      <c r="T33" s="25">
        <v>50.0733</v>
      </c>
      <c r="U33" s="23">
        <v>-21.6</v>
      </c>
      <c r="V33" s="23">
        <v>-1.3</v>
      </c>
      <c r="W33" s="36"/>
      <c r="X33" s="36"/>
      <c r="Y33" s="37"/>
      <c r="AA33" s="38">
        <f t="shared" si="0"/>
        <v>99.99980000000001</v>
      </c>
      <c r="AB33" s="39" t="str">
        <f t="shared" si="1"/>
        <v> </v>
      </c>
      <c r="AC33" s="29"/>
    </row>
    <row r="34" spans="2:29" ht="12.75">
      <c r="B34" s="47">
        <v>22</v>
      </c>
      <c r="C34" s="19">
        <v>95.4836</v>
      </c>
      <c r="D34" s="19">
        <v>2.4763</v>
      </c>
      <c r="E34" s="19">
        <v>0.7933</v>
      </c>
      <c r="F34" s="19">
        <v>0.1183</v>
      </c>
      <c r="G34" s="19">
        <v>0.1337</v>
      </c>
      <c r="H34" s="19">
        <v>0.0035</v>
      </c>
      <c r="I34" s="19">
        <v>0.0308</v>
      </c>
      <c r="J34" s="19">
        <v>0.0234</v>
      </c>
      <c r="K34" s="19">
        <v>0.0094</v>
      </c>
      <c r="L34" s="19">
        <v>0.0023</v>
      </c>
      <c r="M34" s="20">
        <v>0.7162</v>
      </c>
      <c r="N34" s="20">
        <v>0.2091</v>
      </c>
      <c r="O34" s="20">
        <v>0.7041</v>
      </c>
      <c r="P34" s="25">
        <v>34.4483</v>
      </c>
      <c r="Q34" s="17">
        <f t="shared" si="2"/>
        <v>8227.835100792969</v>
      </c>
      <c r="R34" s="25">
        <v>38.1923</v>
      </c>
      <c r="S34" s="17">
        <f t="shared" si="3"/>
        <v>9122.074137766314</v>
      </c>
      <c r="T34" s="25">
        <v>49.9509</v>
      </c>
      <c r="U34" s="23">
        <v>-22.2</v>
      </c>
      <c r="V34" s="23">
        <v>-3.3</v>
      </c>
      <c r="W34" s="36"/>
      <c r="X34" s="36"/>
      <c r="Y34" s="37"/>
      <c r="AA34" s="38">
        <f t="shared" si="0"/>
        <v>99.99990000000001</v>
      </c>
      <c r="AB34" s="39" t="str">
        <f t="shared" si="1"/>
        <v> </v>
      </c>
      <c r="AC34" s="29"/>
    </row>
    <row r="35" spans="2:29" ht="12.75">
      <c r="B35" s="47">
        <v>23</v>
      </c>
      <c r="C35" s="19">
        <v>95.5232</v>
      </c>
      <c r="D35" s="19">
        <v>2.4366</v>
      </c>
      <c r="E35" s="19">
        <v>0.7776</v>
      </c>
      <c r="F35" s="19">
        <v>0.1149</v>
      </c>
      <c r="G35" s="19">
        <v>0.131</v>
      </c>
      <c r="H35" s="19">
        <v>0.0039</v>
      </c>
      <c r="I35" s="19">
        <v>0.0311</v>
      </c>
      <c r="J35" s="19">
        <v>0.0255</v>
      </c>
      <c r="K35" s="19">
        <v>0.0152</v>
      </c>
      <c r="L35" s="19">
        <v>0.0023</v>
      </c>
      <c r="M35" s="24">
        <v>0.7339</v>
      </c>
      <c r="N35" s="24">
        <v>0.205</v>
      </c>
      <c r="O35" s="24">
        <v>0.7039</v>
      </c>
      <c r="P35" s="25">
        <v>34.4305</v>
      </c>
      <c r="Q35" s="17">
        <f t="shared" si="2"/>
        <v>8223.583643832999</v>
      </c>
      <c r="R35" s="25">
        <v>38.1731</v>
      </c>
      <c r="S35" s="17">
        <f t="shared" si="3"/>
        <v>9117.488296551064</v>
      </c>
      <c r="T35" s="25">
        <v>49.9349</v>
      </c>
      <c r="U35" s="23"/>
      <c r="V35" s="23"/>
      <c r="W35" s="36"/>
      <c r="X35" s="36"/>
      <c r="Y35" s="37"/>
      <c r="AA35" s="38">
        <f t="shared" si="0"/>
        <v>100.0002</v>
      </c>
      <c r="AB35" s="39" t="str">
        <f t="shared" si="1"/>
        <v> </v>
      </c>
      <c r="AC35" s="29"/>
    </row>
    <row r="36" spans="2:29" ht="12.75">
      <c r="B36" s="47">
        <v>24</v>
      </c>
      <c r="C36" s="3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41"/>
      <c r="Q36" s="42"/>
      <c r="R36" s="41"/>
      <c r="S36" s="42"/>
      <c r="T36" s="41"/>
      <c r="U36" s="43"/>
      <c r="V36" s="43"/>
      <c r="W36" s="36"/>
      <c r="X36" s="46"/>
      <c r="Y36" s="46"/>
      <c r="AA36" s="38">
        <f t="shared" si="0"/>
        <v>0</v>
      </c>
      <c r="AB36" s="39" t="str">
        <f t="shared" si="1"/>
        <v> </v>
      </c>
      <c r="AC36" s="29"/>
    </row>
    <row r="37" spans="2:29" ht="12.75">
      <c r="B37" s="47">
        <v>25</v>
      </c>
      <c r="C37" s="19">
        <v>95.6155</v>
      </c>
      <c r="D37" s="19">
        <v>2.3771</v>
      </c>
      <c r="E37" s="19">
        <v>0.7488</v>
      </c>
      <c r="F37" s="19">
        <v>0.1084</v>
      </c>
      <c r="G37" s="19">
        <v>0.1221</v>
      </c>
      <c r="H37" s="19">
        <v>0.0034</v>
      </c>
      <c r="I37" s="19">
        <v>0.0234</v>
      </c>
      <c r="J37" s="19">
        <v>0.0191</v>
      </c>
      <c r="K37" s="19">
        <v>0.0145</v>
      </c>
      <c r="L37" s="19">
        <v>0.0022</v>
      </c>
      <c r="M37" s="24">
        <v>0.7698</v>
      </c>
      <c r="N37" s="24">
        <v>0.1956</v>
      </c>
      <c r="O37" s="24">
        <v>0.7026</v>
      </c>
      <c r="P37" s="25">
        <v>34.3633</v>
      </c>
      <c r="Q37" s="17">
        <f>P37/0.0041868</f>
        <v>8207.533199579631</v>
      </c>
      <c r="R37" s="25">
        <v>38.1006</v>
      </c>
      <c r="S37" s="17">
        <f>R37/0.0041868</f>
        <v>9100.171969045572</v>
      </c>
      <c r="T37" s="25">
        <v>49.8845</v>
      </c>
      <c r="U37" s="23">
        <v>-20.3</v>
      </c>
      <c r="V37" s="23">
        <v>2.3</v>
      </c>
      <c r="W37" s="36"/>
      <c r="X37" s="36"/>
      <c r="Y37" s="37"/>
      <c r="AA37" s="38">
        <f t="shared" si="0"/>
        <v>99.9999</v>
      </c>
      <c r="AB37" s="39" t="str">
        <f t="shared" si="1"/>
        <v> </v>
      </c>
      <c r="AC37" s="29"/>
    </row>
    <row r="38" spans="2:29" ht="12.75">
      <c r="B38" s="47">
        <v>26</v>
      </c>
      <c r="C38" s="19">
        <v>94.9251</v>
      </c>
      <c r="D38" s="19">
        <v>2.807</v>
      </c>
      <c r="E38" s="19">
        <v>0.9018</v>
      </c>
      <c r="F38" s="19">
        <v>0.1337</v>
      </c>
      <c r="G38" s="19">
        <v>0.1479</v>
      </c>
      <c r="H38" s="19">
        <v>0.0033</v>
      </c>
      <c r="I38" s="19">
        <v>0.0305</v>
      </c>
      <c r="J38" s="19">
        <v>0.024</v>
      </c>
      <c r="K38" s="19">
        <v>0.0144</v>
      </c>
      <c r="L38" s="19">
        <v>0.0021</v>
      </c>
      <c r="M38" s="24">
        <v>0.7603</v>
      </c>
      <c r="N38" s="24">
        <v>0.2499</v>
      </c>
      <c r="O38" s="24">
        <v>0.7087</v>
      </c>
      <c r="P38" s="25">
        <v>34.5925</v>
      </c>
      <c r="Q38" s="17">
        <f>P38/0.0041868</f>
        <v>8262.276679086654</v>
      </c>
      <c r="R38" s="25">
        <v>38.3457</v>
      </c>
      <c r="S38" s="17">
        <f>R38/0.0041868</f>
        <v>9158.713098308972</v>
      </c>
      <c r="T38" s="25">
        <v>49.9893</v>
      </c>
      <c r="U38" s="23">
        <v>-20.4</v>
      </c>
      <c r="V38" s="23">
        <v>0.3</v>
      </c>
      <c r="W38" s="36"/>
      <c r="X38" s="36"/>
      <c r="Y38" s="37"/>
      <c r="AA38" s="38">
        <f t="shared" si="0"/>
        <v>100</v>
      </c>
      <c r="AB38" s="39" t="str">
        <f t="shared" si="1"/>
        <v>ОК</v>
      </c>
      <c r="AC38" s="29"/>
    </row>
    <row r="39" spans="2:29" ht="12.75">
      <c r="B39" s="47">
        <v>27</v>
      </c>
      <c r="C39" s="19">
        <v>95.3302</v>
      </c>
      <c r="D39" s="19">
        <v>2.5969</v>
      </c>
      <c r="E39" s="19">
        <v>0.8292</v>
      </c>
      <c r="F39" s="19">
        <v>0.1226</v>
      </c>
      <c r="G39" s="19">
        <v>0.1362</v>
      </c>
      <c r="H39" s="19">
        <v>0.0044</v>
      </c>
      <c r="I39" s="19">
        <v>0.0301</v>
      </c>
      <c r="J39" s="19">
        <v>0.0227</v>
      </c>
      <c r="K39" s="19">
        <v>0.0075</v>
      </c>
      <c r="L39" s="19">
        <v>0.0021</v>
      </c>
      <c r="M39" s="24">
        <v>0.6998</v>
      </c>
      <c r="N39" s="24">
        <v>0.2184</v>
      </c>
      <c r="O39" s="24">
        <v>0.7053</v>
      </c>
      <c r="P39" s="25">
        <v>34.5031</v>
      </c>
      <c r="Q39" s="81">
        <f>P39/0.0041868</f>
        <v>8240.923855928157</v>
      </c>
      <c r="R39" s="25">
        <v>38.2511</v>
      </c>
      <c r="S39" s="81">
        <f>R39/0.0041868</f>
        <v>9136.11827648801</v>
      </c>
      <c r="T39" s="25">
        <v>49.9852</v>
      </c>
      <c r="U39" s="23">
        <v>-20.9</v>
      </c>
      <c r="V39" s="23">
        <v>0.8</v>
      </c>
      <c r="W39" s="36"/>
      <c r="X39" s="36"/>
      <c r="Y39" s="37"/>
      <c r="AA39" s="38">
        <f t="shared" si="0"/>
        <v>100.00010000000002</v>
      </c>
      <c r="AB39" s="39" t="str">
        <f t="shared" si="1"/>
        <v> </v>
      </c>
      <c r="AC39" s="29"/>
    </row>
    <row r="40" spans="2:29" ht="12.75">
      <c r="B40" s="47">
        <v>28</v>
      </c>
      <c r="C40" s="19">
        <v>95.4666</v>
      </c>
      <c r="D40" s="19">
        <v>2.5115</v>
      </c>
      <c r="E40" s="19">
        <v>0.7976</v>
      </c>
      <c r="F40" s="19">
        <v>0.1171</v>
      </c>
      <c r="G40" s="19">
        <v>0.13</v>
      </c>
      <c r="H40" s="19">
        <v>0.0053</v>
      </c>
      <c r="I40" s="19">
        <v>0.0264</v>
      </c>
      <c r="J40" s="19">
        <v>0.021</v>
      </c>
      <c r="K40" s="19">
        <v>0.0075</v>
      </c>
      <c r="L40" s="19">
        <v>0.0023</v>
      </c>
      <c r="M40" s="19">
        <v>0.7081</v>
      </c>
      <c r="N40" s="19">
        <v>0.2066</v>
      </c>
      <c r="O40" s="19">
        <v>0.7041</v>
      </c>
      <c r="P40" s="25">
        <v>34.4518</v>
      </c>
      <c r="Q40" s="81">
        <f>P40/0.0041868</f>
        <v>8228.671061431163</v>
      </c>
      <c r="R40" s="25">
        <v>38.1961</v>
      </c>
      <c r="S40" s="81">
        <f>R40/0.0041868</f>
        <v>9122.981752173499</v>
      </c>
      <c r="T40" s="25">
        <v>49.9586</v>
      </c>
      <c r="U40" s="23">
        <v>-20.8</v>
      </c>
      <c r="V40" s="23">
        <v>1.2</v>
      </c>
      <c r="W40" s="36"/>
      <c r="X40" s="36"/>
      <c r="Y40" s="37"/>
      <c r="AA40" s="38">
        <f t="shared" si="0"/>
        <v>99.99999999999999</v>
      </c>
      <c r="AB40" s="39" t="str">
        <f t="shared" si="1"/>
        <v>ОК</v>
      </c>
      <c r="AC40" s="29"/>
    </row>
    <row r="41" spans="2:29" ht="12.75" customHeight="1">
      <c r="B41" s="47">
        <v>29</v>
      </c>
      <c r="C41" s="88">
        <v>95.2552</v>
      </c>
      <c r="D41" s="89">
        <v>2.6332</v>
      </c>
      <c r="E41" s="89">
        <v>0.8349</v>
      </c>
      <c r="F41" s="89">
        <v>0.1222</v>
      </c>
      <c r="G41" s="89">
        <v>0.1363</v>
      </c>
      <c r="H41" s="89">
        <v>0.0058</v>
      </c>
      <c r="I41" s="89">
        <v>0.0314</v>
      </c>
      <c r="J41" s="89">
        <v>0.0236</v>
      </c>
      <c r="K41" s="89">
        <v>0.0082</v>
      </c>
      <c r="L41" s="89">
        <v>0.0025</v>
      </c>
      <c r="M41" s="89">
        <v>0.7325</v>
      </c>
      <c r="N41" s="89">
        <v>0.2141</v>
      </c>
      <c r="O41" s="89">
        <v>0.7058</v>
      </c>
      <c r="P41" s="90">
        <v>34.5105</v>
      </c>
      <c r="Q41" s="81">
        <f>P41/0.0041868</f>
        <v>8242.6913155632</v>
      </c>
      <c r="R41" s="93">
        <v>38.2586</v>
      </c>
      <c r="S41" s="81">
        <f>R41/0.0041868</f>
        <v>9137.909620712717</v>
      </c>
      <c r="T41" s="93">
        <v>49.9774</v>
      </c>
      <c r="U41" s="94">
        <v>-20.3</v>
      </c>
      <c r="V41" s="94">
        <v>1.1</v>
      </c>
      <c r="W41" s="36"/>
      <c r="X41" s="36"/>
      <c r="Y41" s="37"/>
      <c r="AA41" s="38">
        <f t="shared" si="0"/>
        <v>99.99990000000003</v>
      </c>
      <c r="AB41" s="39" t="str">
        <f t="shared" si="1"/>
        <v> </v>
      </c>
      <c r="AC41" s="29"/>
    </row>
    <row r="42" spans="2:29" ht="12.75" customHeight="1">
      <c r="B42" s="47">
        <v>30</v>
      </c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4"/>
      <c r="Q42" s="85"/>
      <c r="R42" s="84"/>
      <c r="S42" s="85"/>
      <c r="T42" s="87"/>
      <c r="U42" s="86"/>
      <c r="V42" s="86"/>
      <c r="W42" s="36"/>
      <c r="X42" s="36"/>
      <c r="Y42" s="37"/>
      <c r="AA42" s="38">
        <f t="shared" si="0"/>
        <v>0</v>
      </c>
      <c r="AB42" s="39" t="str">
        <f t="shared" si="1"/>
        <v> </v>
      </c>
      <c r="AC42" s="29"/>
    </row>
    <row r="43" spans="2:29" ht="12.75" customHeight="1">
      <c r="B43" s="47"/>
      <c r="C43" s="3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41"/>
      <c r="Q43" s="42"/>
      <c r="R43" s="41"/>
      <c r="S43" s="42"/>
      <c r="T43" s="41"/>
      <c r="U43" s="43"/>
      <c r="V43" s="43"/>
      <c r="W43" s="36"/>
      <c r="X43" s="36"/>
      <c r="Y43" s="37"/>
      <c r="AA43" s="38">
        <f t="shared" si="0"/>
        <v>0</v>
      </c>
      <c r="AB43" s="39" t="str">
        <f t="shared" si="1"/>
        <v> </v>
      </c>
      <c r="AC43" s="29"/>
    </row>
    <row r="44" spans="2:29" ht="14.25" customHeight="1" hidden="1">
      <c r="B44" s="48">
        <v>31</v>
      </c>
      <c r="C44" s="4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1"/>
      <c r="U44" s="52"/>
      <c r="V44" s="52"/>
      <c r="W44" s="52"/>
      <c r="X44" s="52"/>
      <c r="Y44" s="53"/>
      <c r="AA44" s="38">
        <f>SUM(D44:N44,P44)</f>
        <v>0</v>
      </c>
      <c r="AB44" s="54"/>
      <c r="AC44" s="29"/>
    </row>
    <row r="45" spans="3:29" ht="12.75"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AA45" s="38"/>
      <c r="AB45" s="54"/>
      <c r="AC45" s="29"/>
    </row>
    <row r="46" spans="1:29" ht="12.75">
      <c r="A46" s="61" t="s">
        <v>47</v>
      </c>
      <c r="E46" s="62" t="s">
        <v>48</v>
      </c>
      <c r="F46" s="62"/>
      <c r="G46" s="62"/>
      <c r="H46" s="62"/>
      <c r="I46" s="62"/>
      <c r="J46" s="62"/>
      <c r="K46" s="62"/>
      <c r="L46" s="62"/>
      <c r="M46" s="62"/>
      <c r="N46" s="62" t="s">
        <v>49</v>
      </c>
      <c r="O46" s="63"/>
      <c r="P46" s="63"/>
      <c r="Q46" s="63"/>
      <c r="R46" s="63"/>
      <c r="S46" s="63"/>
      <c r="T46" s="63"/>
      <c r="U46" s="63"/>
      <c r="V46" s="62"/>
      <c r="W46" s="62"/>
      <c r="X46" s="62"/>
      <c r="AC46" s="29"/>
    </row>
    <row r="47" spans="1:22" s="58" customFormat="1" ht="12.75">
      <c r="A47" s="60"/>
      <c r="E47" s="58" t="s">
        <v>50</v>
      </c>
      <c r="N47" s="58" t="s">
        <v>51</v>
      </c>
      <c r="O47" s="59"/>
      <c r="P47" s="59"/>
      <c r="Q47" s="59"/>
      <c r="R47" s="59"/>
      <c r="S47" s="59" t="s">
        <v>0</v>
      </c>
      <c r="T47" s="59"/>
      <c r="U47" s="59"/>
      <c r="V47" s="58" t="s">
        <v>15</v>
      </c>
    </row>
    <row r="48" spans="1:29" ht="15">
      <c r="A48" s="61" t="s">
        <v>52</v>
      </c>
      <c r="E48" s="62" t="s">
        <v>53</v>
      </c>
      <c r="F48" s="62"/>
      <c r="G48" s="62"/>
      <c r="H48" s="62"/>
      <c r="I48" s="62"/>
      <c r="J48" s="62"/>
      <c r="K48" s="62"/>
      <c r="L48" s="62"/>
      <c r="M48" s="62"/>
      <c r="N48" s="62" t="s">
        <v>54</v>
      </c>
      <c r="O48" s="63"/>
      <c r="P48" s="63"/>
      <c r="Q48" s="14"/>
      <c r="R48" s="14"/>
      <c r="S48" s="14"/>
      <c r="T48" s="14"/>
      <c r="U48" s="14"/>
      <c r="V48" s="3"/>
      <c r="W48" s="3"/>
      <c r="X48" s="62"/>
      <c r="AC48" s="29"/>
    </row>
    <row r="49" spans="1:22" s="58" customFormat="1" ht="12.75">
      <c r="A49" s="60"/>
      <c r="E49" s="58" t="s">
        <v>55</v>
      </c>
      <c r="N49" s="58" t="s">
        <v>51</v>
      </c>
      <c r="O49" s="59"/>
      <c r="P49" s="59"/>
      <c r="Q49" s="59"/>
      <c r="R49" s="59"/>
      <c r="S49" s="59" t="s">
        <v>0</v>
      </c>
      <c r="T49" s="59"/>
      <c r="U49" s="59"/>
      <c r="V49" s="58" t="s">
        <v>15</v>
      </c>
    </row>
    <row r="50" spans="15:23" ht="12.75">
      <c r="O50" s="55"/>
      <c r="P50" s="55"/>
      <c r="Q50" s="55"/>
      <c r="T50" s="55"/>
      <c r="U50" s="55"/>
      <c r="W50" s="55"/>
    </row>
    <row r="54" spans="3:10" ht="12.75">
      <c r="C54" s="56"/>
      <c r="D54" s="57" t="s">
        <v>38</v>
      </c>
      <c r="E54" s="57"/>
      <c r="F54" s="57"/>
      <c r="G54" s="57"/>
      <c r="H54" s="57"/>
      <c r="I54" s="57"/>
      <c r="J54" s="57"/>
    </row>
  </sheetData>
  <sheetProtection/>
  <mergeCells count="32">
    <mergeCell ref="A4:X4"/>
    <mergeCell ref="A6:X6"/>
    <mergeCell ref="O7:V7"/>
    <mergeCell ref="B5:C5"/>
    <mergeCell ref="S10:S12"/>
    <mergeCell ref="N10:N12"/>
    <mergeCell ref="V9:V12"/>
    <mergeCell ref="H10:H12"/>
    <mergeCell ref="O10:O12"/>
    <mergeCell ref="E10:E12"/>
    <mergeCell ref="C45:Y45"/>
    <mergeCell ref="C10:C12"/>
    <mergeCell ref="F10:F12"/>
    <mergeCell ref="Q10:Q12"/>
    <mergeCell ref="P10:P12"/>
    <mergeCell ref="R10:R12"/>
    <mergeCell ref="K10:K12"/>
    <mergeCell ref="B9:B12"/>
    <mergeCell ref="C9:N9"/>
    <mergeCell ref="T10:T12"/>
    <mergeCell ref="O9:T9"/>
    <mergeCell ref="W9:W12"/>
    <mergeCell ref="X9:X12"/>
    <mergeCell ref="J10:J12"/>
    <mergeCell ref="D7:I7"/>
    <mergeCell ref="Y9:Y12"/>
    <mergeCell ref="U9:U12"/>
    <mergeCell ref="D10:D12"/>
    <mergeCell ref="G10:G12"/>
    <mergeCell ref="M10:M12"/>
    <mergeCell ref="I10:I12"/>
    <mergeCell ref="L10:L1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tabSelected="1" view="pageBreakPreview" zoomScaleSheetLayoutView="100" workbookViewId="0" topLeftCell="A1">
      <selection activeCell="E10" sqref="E10:E12"/>
    </sheetView>
  </sheetViews>
  <sheetFormatPr defaultColWidth="9.00390625" defaultRowHeight="12.75"/>
  <cols>
    <col min="1" max="1" width="2.875" style="29" customWidth="1"/>
    <col min="2" max="2" width="12.375" style="29" customWidth="1"/>
    <col min="3" max="8" width="14.125" style="29" customWidth="1"/>
    <col min="9" max="9" width="17.875" style="29" customWidth="1"/>
    <col min="10" max="10" width="10.00390625" style="29" customWidth="1"/>
    <col min="11" max="11" width="9.125" style="32" customWidth="1"/>
    <col min="12" max="16384" width="9.125" style="29" customWidth="1"/>
  </cols>
  <sheetData>
    <row r="1" spans="2:9" ht="12.75">
      <c r="B1" s="58" t="s">
        <v>26</v>
      </c>
      <c r="C1" s="58"/>
      <c r="D1" s="58"/>
      <c r="E1" s="58"/>
      <c r="F1" s="57"/>
      <c r="G1" s="57"/>
      <c r="H1" s="57"/>
      <c r="I1" s="57"/>
    </row>
    <row r="2" spans="2:9" ht="12.75">
      <c r="B2" s="58" t="s">
        <v>27</v>
      </c>
      <c r="C2" s="58"/>
      <c r="D2" s="58"/>
      <c r="E2" s="58"/>
      <c r="F2" s="57"/>
      <c r="G2" s="57"/>
      <c r="H2" s="57"/>
      <c r="I2" s="57"/>
    </row>
    <row r="3" spans="2:9" ht="12.75">
      <c r="B3" s="66" t="s">
        <v>56</v>
      </c>
      <c r="C3" s="66"/>
      <c r="D3" s="66"/>
      <c r="E3" s="58"/>
      <c r="F3" s="57"/>
      <c r="G3" s="57"/>
      <c r="H3" s="57"/>
      <c r="I3" s="57"/>
    </row>
    <row r="4" spans="2:9" ht="12.75">
      <c r="B4" s="57"/>
      <c r="C4" s="57"/>
      <c r="D4" s="57"/>
      <c r="E4" s="57"/>
      <c r="F4" s="57"/>
      <c r="G4" s="57"/>
      <c r="H4" s="57"/>
      <c r="I4" s="57"/>
    </row>
    <row r="5" spans="2:10" ht="15.75">
      <c r="B5" s="57"/>
      <c r="C5" s="140" t="s">
        <v>31</v>
      </c>
      <c r="D5" s="140"/>
      <c r="E5" s="140"/>
      <c r="F5" s="140"/>
      <c r="G5" s="140"/>
      <c r="H5" s="140"/>
      <c r="I5" s="140"/>
      <c r="J5" s="67"/>
    </row>
    <row r="6" spans="2:10" ht="27.75" customHeight="1">
      <c r="B6" s="141" t="s">
        <v>73</v>
      </c>
      <c r="C6" s="141"/>
      <c r="D6" s="141"/>
      <c r="E6" s="141"/>
      <c r="F6" s="141"/>
      <c r="G6" s="141"/>
      <c r="H6" s="141"/>
      <c r="I6" s="141"/>
      <c r="J6" s="68"/>
    </row>
    <row r="7" spans="2:10" ht="18" customHeight="1">
      <c r="B7" s="142" t="s">
        <v>72</v>
      </c>
      <c r="C7" s="143"/>
      <c r="D7" s="143"/>
      <c r="E7" s="143"/>
      <c r="F7" s="143"/>
      <c r="G7" s="143"/>
      <c r="H7" s="143"/>
      <c r="I7" s="143"/>
      <c r="J7" s="69"/>
    </row>
    <row r="8" spans="2:10" ht="24" customHeight="1">
      <c r="B8" s="70"/>
      <c r="C8" s="63"/>
      <c r="D8" s="63"/>
      <c r="E8" s="63"/>
      <c r="F8" s="63"/>
      <c r="G8" s="63"/>
      <c r="H8" s="69"/>
      <c r="I8" s="69"/>
      <c r="J8" s="69"/>
    </row>
    <row r="9" spans="2:11" ht="30" customHeight="1">
      <c r="B9" s="144" t="s">
        <v>25</v>
      </c>
      <c r="C9" s="136" t="s">
        <v>35</v>
      </c>
      <c r="D9" s="137"/>
      <c r="E9" s="137"/>
      <c r="F9" s="137"/>
      <c r="G9" s="137"/>
      <c r="H9" s="138" t="s">
        <v>36</v>
      </c>
      <c r="I9" s="139" t="s">
        <v>71</v>
      </c>
      <c r="J9" s="71"/>
      <c r="K9" s="29"/>
    </row>
    <row r="10" spans="2:11" ht="94.5" customHeight="1">
      <c r="B10" s="145"/>
      <c r="C10" s="144" t="s">
        <v>58</v>
      </c>
      <c r="D10" s="148" t="s">
        <v>59</v>
      </c>
      <c r="E10" s="148" t="s">
        <v>60</v>
      </c>
      <c r="F10" s="148" t="s">
        <v>61</v>
      </c>
      <c r="G10" s="149" t="s">
        <v>69</v>
      </c>
      <c r="H10" s="138"/>
      <c r="I10" s="139"/>
      <c r="J10" s="71"/>
      <c r="K10" s="29"/>
    </row>
    <row r="11" spans="2:11" ht="1.5" customHeight="1">
      <c r="B11" s="145"/>
      <c r="C11" s="145"/>
      <c r="D11" s="148"/>
      <c r="E11" s="148"/>
      <c r="F11" s="148"/>
      <c r="G11" s="149"/>
      <c r="H11" s="138"/>
      <c r="I11" s="139"/>
      <c r="J11" s="71"/>
      <c r="K11" s="29"/>
    </row>
    <row r="12" spans="2:11" ht="3" customHeight="1" hidden="1">
      <c r="B12" s="146"/>
      <c r="C12" s="146"/>
      <c r="D12" s="148"/>
      <c r="E12" s="148"/>
      <c r="F12" s="148"/>
      <c r="G12" s="149"/>
      <c r="H12" s="138"/>
      <c r="I12" s="139"/>
      <c r="J12" s="71"/>
      <c r="K12" s="29"/>
    </row>
    <row r="13" spans="2:12" ht="15.75" customHeight="1">
      <c r="B13" s="72">
        <v>1</v>
      </c>
      <c r="C13" s="95">
        <v>2602.2</v>
      </c>
      <c r="D13" s="95">
        <v>1015.3</v>
      </c>
      <c r="E13" s="95">
        <v>2099.3</v>
      </c>
      <c r="F13" s="95">
        <v>2227.1</v>
      </c>
      <c r="G13" s="109">
        <v>0</v>
      </c>
      <c r="H13" s="112">
        <f aca="true" t="shared" si="0" ref="H13:H42">SUM(C13:G13)</f>
        <v>7943.9</v>
      </c>
      <c r="I13" s="113">
        <v>34.25</v>
      </c>
      <c r="J13" s="73"/>
      <c r="K13" s="150" t="s">
        <v>57</v>
      </c>
      <c r="L13" s="150"/>
    </row>
    <row r="14" spans="2:12" ht="12.75">
      <c r="B14" s="72">
        <v>2</v>
      </c>
      <c r="C14" s="95">
        <v>3044.9</v>
      </c>
      <c r="D14" s="95">
        <v>1103.4</v>
      </c>
      <c r="E14" s="95">
        <v>2150.4</v>
      </c>
      <c r="F14" s="95">
        <v>2639.7</v>
      </c>
      <c r="G14" s="109">
        <v>0</v>
      </c>
      <c r="H14" s="112">
        <f t="shared" si="0"/>
        <v>8938.400000000001</v>
      </c>
      <c r="I14" s="113">
        <f>IF(Паспорт!P14&gt;0,Паспорт!P14,I13)</f>
        <v>34.25</v>
      </c>
      <c r="J14" s="73"/>
      <c r="K14" s="150"/>
      <c r="L14" s="150"/>
    </row>
    <row r="15" spans="2:12" ht="12.75">
      <c r="B15" s="72">
        <v>3</v>
      </c>
      <c r="C15" s="95">
        <v>2967.2</v>
      </c>
      <c r="D15" s="95">
        <v>1015.1</v>
      </c>
      <c r="E15" s="95">
        <v>2220.2</v>
      </c>
      <c r="F15" s="95">
        <v>2499.7</v>
      </c>
      <c r="G15" s="109">
        <v>0</v>
      </c>
      <c r="H15" s="112">
        <f t="shared" si="0"/>
        <v>8702.2</v>
      </c>
      <c r="I15" s="113">
        <f>IF(Паспорт!P15&gt;0,Паспорт!P15,I14)</f>
        <v>34.25</v>
      </c>
      <c r="J15" s="73"/>
      <c r="K15" s="150"/>
      <c r="L15" s="150"/>
    </row>
    <row r="16" spans="2:12" ht="12.75">
      <c r="B16" s="72">
        <v>4</v>
      </c>
      <c r="C16" s="95">
        <v>2630.9</v>
      </c>
      <c r="D16" s="95">
        <v>862.1</v>
      </c>
      <c r="E16" s="95">
        <v>1965.4</v>
      </c>
      <c r="F16" s="95">
        <v>2137.4</v>
      </c>
      <c r="G16" s="109">
        <v>0</v>
      </c>
      <c r="H16" s="112">
        <f t="shared" si="0"/>
        <v>7595.799999999999</v>
      </c>
      <c r="I16" s="113">
        <f>IF(Паспорт!P16&gt;0,Паспорт!P16,I15)</f>
        <v>34.25</v>
      </c>
      <c r="J16" s="73"/>
      <c r="K16" s="150"/>
      <c r="L16" s="150"/>
    </row>
    <row r="17" spans="2:12" ht="12.75">
      <c r="B17" s="72">
        <v>5</v>
      </c>
      <c r="C17" s="95">
        <v>2020.5</v>
      </c>
      <c r="D17" s="95">
        <v>711.4</v>
      </c>
      <c r="E17" s="95">
        <v>1351.6</v>
      </c>
      <c r="F17" s="95">
        <v>1721.8</v>
      </c>
      <c r="G17" s="109">
        <v>0</v>
      </c>
      <c r="H17" s="112">
        <f t="shared" si="0"/>
        <v>5805.3</v>
      </c>
      <c r="I17" s="113">
        <f>IF(Паспорт!P17&gt;0,Паспорт!P17,I16)</f>
        <v>34.25</v>
      </c>
      <c r="J17" s="73"/>
      <c r="K17" s="150"/>
      <c r="L17" s="150"/>
    </row>
    <row r="18" spans="2:12" ht="15.75" customHeight="1">
      <c r="B18" s="72">
        <v>6</v>
      </c>
      <c r="C18" s="95">
        <v>1615.9</v>
      </c>
      <c r="D18" s="95">
        <v>599.4</v>
      </c>
      <c r="E18" s="95">
        <v>1317.6</v>
      </c>
      <c r="F18" s="95">
        <v>1494.2</v>
      </c>
      <c r="G18" s="109">
        <v>0</v>
      </c>
      <c r="H18" s="112">
        <f t="shared" si="0"/>
        <v>5027.1</v>
      </c>
      <c r="I18" s="113">
        <f>IF(Паспорт!P18&gt;0,Паспорт!P18,I17)</f>
        <v>34.25</v>
      </c>
      <c r="J18" s="73"/>
      <c r="K18" s="150"/>
      <c r="L18" s="150"/>
    </row>
    <row r="19" spans="2:12" ht="12.75">
      <c r="B19" s="72">
        <v>7</v>
      </c>
      <c r="C19" s="95">
        <v>1224.8</v>
      </c>
      <c r="D19" s="95">
        <v>487.2</v>
      </c>
      <c r="E19" s="95">
        <v>1072</v>
      </c>
      <c r="F19" s="95">
        <v>1139.6</v>
      </c>
      <c r="G19" s="109">
        <v>0</v>
      </c>
      <c r="H19" s="112">
        <f t="shared" si="0"/>
        <v>3923.6</v>
      </c>
      <c r="I19" s="113">
        <f>IF(Паспорт!P19&gt;0,Паспорт!P19,I18)</f>
        <v>34.25</v>
      </c>
      <c r="J19" s="73"/>
      <c r="K19" s="150"/>
      <c r="L19" s="150"/>
    </row>
    <row r="20" spans="2:12" ht="12.75">
      <c r="B20" s="72">
        <v>8</v>
      </c>
      <c r="C20" s="95">
        <v>901.9</v>
      </c>
      <c r="D20" s="95">
        <v>375.8</v>
      </c>
      <c r="E20" s="95">
        <v>762.3</v>
      </c>
      <c r="F20" s="95">
        <v>796.8</v>
      </c>
      <c r="G20" s="109">
        <v>0</v>
      </c>
      <c r="H20" s="112">
        <f t="shared" si="0"/>
        <v>2836.8</v>
      </c>
      <c r="I20" s="113">
        <f>IF(Паспорт!P20&gt;0,Паспорт!P20,I19)</f>
        <v>34.25</v>
      </c>
      <c r="J20" s="73"/>
      <c r="K20" s="150"/>
      <c r="L20" s="150"/>
    </row>
    <row r="21" spans="2:11" ht="15" customHeight="1">
      <c r="B21" s="72">
        <v>9</v>
      </c>
      <c r="C21" s="95">
        <v>726.1</v>
      </c>
      <c r="D21" s="95">
        <v>322.8</v>
      </c>
      <c r="E21" s="95">
        <v>476.8</v>
      </c>
      <c r="F21" s="95">
        <v>652.4</v>
      </c>
      <c r="G21" s="109">
        <v>0</v>
      </c>
      <c r="H21" s="112">
        <f t="shared" si="0"/>
        <v>2178.1</v>
      </c>
      <c r="I21" s="113">
        <f>IF(Паспорт!P21&gt;0,Паспорт!P21,I20)</f>
        <v>34.25</v>
      </c>
      <c r="J21" s="73"/>
      <c r="K21" s="64"/>
    </row>
    <row r="22" spans="2:11" ht="12.75">
      <c r="B22" s="72">
        <v>10</v>
      </c>
      <c r="C22" s="95">
        <v>640.2</v>
      </c>
      <c r="D22" s="95">
        <v>326.7</v>
      </c>
      <c r="E22" s="95">
        <v>506.5</v>
      </c>
      <c r="F22" s="95">
        <v>644.2</v>
      </c>
      <c r="G22" s="109">
        <v>0</v>
      </c>
      <c r="H22" s="112">
        <f t="shared" si="0"/>
        <v>2117.6000000000004</v>
      </c>
      <c r="I22" s="113">
        <f>IF(Паспорт!P22&gt;0,Паспорт!P22,I21)</f>
        <v>34.25</v>
      </c>
      <c r="J22" s="73"/>
      <c r="K22" s="64"/>
    </row>
    <row r="23" spans="2:11" ht="12.75">
      <c r="B23" s="72">
        <v>11</v>
      </c>
      <c r="C23" s="95">
        <v>527.1</v>
      </c>
      <c r="D23" s="95">
        <v>270.4</v>
      </c>
      <c r="E23" s="95">
        <v>419.6</v>
      </c>
      <c r="F23" s="95">
        <v>460.4</v>
      </c>
      <c r="G23" s="109">
        <v>10799120.5</v>
      </c>
      <c r="H23" s="112">
        <f t="shared" si="0"/>
        <v>10800798</v>
      </c>
      <c r="I23" s="113">
        <f>IF(Паспорт!P23&gt;0,Паспорт!P23,I22)</f>
        <v>34.25</v>
      </c>
      <c r="J23" s="73"/>
      <c r="K23" s="64"/>
    </row>
    <row r="24" spans="2:11" ht="12.75">
      <c r="B24" s="72">
        <v>12</v>
      </c>
      <c r="C24" s="95">
        <v>497.9</v>
      </c>
      <c r="D24" s="95">
        <v>251.1</v>
      </c>
      <c r="E24" s="95">
        <v>306.1</v>
      </c>
      <c r="F24" s="95">
        <v>405.1</v>
      </c>
      <c r="G24" s="109">
        <v>13498426.5</v>
      </c>
      <c r="H24" s="112">
        <f t="shared" si="0"/>
        <v>13499886.7</v>
      </c>
      <c r="I24" s="113">
        <f>IF(Паспорт!P24&gt;0,Паспорт!P24,I23)</f>
        <v>34.4098</v>
      </c>
      <c r="J24" s="73"/>
      <c r="K24" s="64"/>
    </row>
    <row r="25" spans="2:11" ht="12.75">
      <c r="B25" s="72">
        <v>13</v>
      </c>
      <c r="C25" s="95">
        <v>536.2</v>
      </c>
      <c r="D25" s="95">
        <v>234.7</v>
      </c>
      <c r="E25" s="95">
        <v>290.4</v>
      </c>
      <c r="F25" s="95">
        <v>415</v>
      </c>
      <c r="G25" s="109">
        <v>13460923</v>
      </c>
      <c r="H25" s="112">
        <f t="shared" si="0"/>
        <v>13462399.3</v>
      </c>
      <c r="I25" s="113">
        <f>IF(Паспорт!P25&gt;0,Паспорт!P25,I24)</f>
        <v>34.493</v>
      </c>
      <c r="J25" s="73"/>
      <c r="K25" s="64"/>
    </row>
    <row r="26" spans="2:11" ht="12.75">
      <c r="B26" s="72">
        <v>14</v>
      </c>
      <c r="C26" s="95">
        <v>606.2</v>
      </c>
      <c r="D26" s="95">
        <v>194.1</v>
      </c>
      <c r="E26" s="95">
        <v>521.2</v>
      </c>
      <c r="F26" s="95">
        <v>523.5</v>
      </c>
      <c r="G26" s="109">
        <v>12206246</v>
      </c>
      <c r="H26" s="112">
        <f t="shared" si="0"/>
        <v>12208091</v>
      </c>
      <c r="I26" s="113">
        <f>IF(Паспорт!P26&gt;0,Паспорт!P26,I25)</f>
        <v>34.541</v>
      </c>
      <c r="J26" s="73"/>
      <c r="K26" s="64"/>
    </row>
    <row r="27" spans="2:11" ht="12.75">
      <c r="B27" s="72">
        <v>15</v>
      </c>
      <c r="C27" s="95">
        <v>1029.1</v>
      </c>
      <c r="D27" s="95">
        <v>349</v>
      </c>
      <c r="E27" s="95">
        <v>781</v>
      </c>
      <c r="F27" s="95">
        <v>921.5</v>
      </c>
      <c r="G27" s="109">
        <v>12374308.5</v>
      </c>
      <c r="H27" s="112">
        <f t="shared" si="0"/>
        <v>12377389.1</v>
      </c>
      <c r="I27" s="113">
        <f>IF(Паспорт!P27&gt;0,Паспорт!P27,I26)</f>
        <v>34.6595</v>
      </c>
      <c r="J27" s="73"/>
      <c r="K27" s="64"/>
    </row>
    <row r="28" spans="2:11" ht="12.75">
      <c r="B28" s="74">
        <v>16</v>
      </c>
      <c r="C28" s="95">
        <v>1275.6</v>
      </c>
      <c r="D28" s="95">
        <v>498.5</v>
      </c>
      <c r="E28" s="95">
        <v>912.7</v>
      </c>
      <c r="F28" s="95">
        <v>1111.6</v>
      </c>
      <c r="G28" s="109">
        <v>12990088.5</v>
      </c>
      <c r="H28" s="112">
        <f t="shared" si="0"/>
        <v>12993886.9</v>
      </c>
      <c r="I28" s="113">
        <f>IF(Паспорт!P28&gt;0,Паспорт!P28,I27)</f>
        <v>34.6595</v>
      </c>
      <c r="J28" s="73"/>
      <c r="K28" s="64"/>
    </row>
    <row r="29" spans="2:11" ht="12.75">
      <c r="B29" s="74">
        <v>17</v>
      </c>
      <c r="C29" s="95">
        <v>862.5</v>
      </c>
      <c r="D29" s="95">
        <v>333.8</v>
      </c>
      <c r="E29" s="95">
        <v>637.5</v>
      </c>
      <c r="F29" s="95">
        <v>701.3</v>
      </c>
      <c r="G29" s="109">
        <v>14115165</v>
      </c>
      <c r="H29" s="112">
        <f t="shared" si="0"/>
        <v>14117700.1</v>
      </c>
      <c r="I29" s="113">
        <f>IF(Паспорт!P29&gt;0,Паспорт!P29,I28)</f>
        <v>34.6595</v>
      </c>
      <c r="J29" s="73"/>
      <c r="K29" s="64"/>
    </row>
    <row r="30" spans="2:11" ht="12.75">
      <c r="B30" s="74">
        <v>18</v>
      </c>
      <c r="C30" s="95">
        <v>561.9</v>
      </c>
      <c r="D30" s="95">
        <v>242.7</v>
      </c>
      <c r="E30" s="95">
        <v>485.7</v>
      </c>
      <c r="F30" s="95">
        <v>485.4</v>
      </c>
      <c r="G30" s="109">
        <v>14069374</v>
      </c>
      <c r="H30" s="112">
        <f t="shared" si="0"/>
        <v>14071149.7</v>
      </c>
      <c r="I30" s="113">
        <f>IF(Паспорт!P30&gt;0,Паспорт!P30,I29)</f>
        <v>34.4935</v>
      </c>
      <c r="J30" s="73"/>
      <c r="K30" s="64"/>
    </row>
    <row r="31" spans="2:11" ht="12.75">
      <c r="B31" s="74">
        <v>19</v>
      </c>
      <c r="C31" s="95">
        <v>633.3</v>
      </c>
      <c r="D31" s="95">
        <v>253.4</v>
      </c>
      <c r="E31" s="95">
        <v>500.2</v>
      </c>
      <c r="F31" s="95">
        <v>533.5</v>
      </c>
      <c r="G31" s="109">
        <v>13958828</v>
      </c>
      <c r="H31" s="112">
        <f t="shared" si="0"/>
        <v>13960748.4</v>
      </c>
      <c r="I31" s="113">
        <f>IF(Паспорт!P31&gt;0,Паспорт!P31,I30)</f>
        <v>34.727</v>
      </c>
      <c r="J31" s="73"/>
      <c r="K31" s="64"/>
    </row>
    <row r="32" spans="2:11" ht="12.75">
      <c r="B32" s="74">
        <v>20</v>
      </c>
      <c r="C32" s="95">
        <v>976.7</v>
      </c>
      <c r="D32" s="95">
        <v>378.9</v>
      </c>
      <c r="E32" s="95">
        <v>564.7</v>
      </c>
      <c r="F32" s="95">
        <v>854.7</v>
      </c>
      <c r="G32" s="109">
        <v>13549425</v>
      </c>
      <c r="H32" s="112">
        <f t="shared" si="0"/>
        <v>13552200</v>
      </c>
      <c r="I32" s="113">
        <f>IF(Паспорт!P32&gt;0,Паспорт!P32,I31)</f>
        <v>34.7421</v>
      </c>
      <c r="J32" s="73"/>
      <c r="K32" s="64"/>
    </row>
    <row r="33" spans="2:11" ht="12.75">
      <c r="B33" s="74">
        <v>21</v>
      </c>
      <c r="C33" s="95">
        <v>1485.5</v>
      </c>
      <c r="D33" s="95">
        <v>549.1</v>
      </c>
      <c r="E33" s="95">
        <v>1152.5</v>
      </c>
      <c r="F33" s="95">
        <v>1418.9</v>
      </c>
      <c r="G33" s="109">
        <v>11190103.5</v>
      </c>
      <c r="H33" s="112">
        <f t="shared" si="0"/>
        <v>11194709.5</v>
      </c>
      <c r="I33" s="113">
        <f>IF(Паспорт!P33&gt;0,Паспорт!P33,I32)</f>
        <v>34.7057</v>
      </c>
      <c r="J33" s="73"/>
      <c r="K33" s="64"/>
    </row>
    <row r="34" spans="2:11" ht="12.75">
      <c r="B34" s="74">
        <v>22</v>
      </c>
      <c r="C34" s="95">
        <v>1658.9</v>
      </c>
      <c r="D34" s="95">
        <v>605.7</v>
      </c>
      <c r="E34" s="95">
        <v>1252.6</v>
      </c>
      <c r="F34" s="95">
        <v>1487.2</v>
      </c>
      <c r="G34" s="109">
        <v>10038473</v>
      </c>
      <c r="H34" s="112">
        <f t="shared" si="0"/>
        <v>10043477.4</v>
      </c>
      <c r="I34" s="113">
        <f>IF(Паспорт!P34&gt;0,Паспорт!P34,I33)</f>
        <v>34.4483</v>
      </c>
      <c r="J34" s="73"/>
      <c r="K34" s="64"/>
    </row>
    <row r="35" spans="2:11" ht="12.75">
      <c r="B35" s="74">
        <v>23</v>
      </c>
      <c r="C35" s="95">
        <v>1082.2</v>
      </c>
      <c r="D35" s="95">
        <v>458.3</v>
      </c>
      <c r="E35" s="95">
        <v>795.2</v>
      </c>
      <c r="F35" s="95">
        <v>973.7</v>
      </c>
      <c r="G35" s="109">
        <v>11418780</v>
      </c>
      <c r="H35" s="112">
        <f t="shared" si="0"/>
        <v>11422089.4</v>
      </c>
      <c r="I35" s="113">
        <f>IF(Паспорт!P35&gt;0,Паспорт!P35,I34)</f>
        <v>34.4305</v>
      </c>
      <c r="J35" s="73"/>
      <c r="K35" s="64"/>
    </row>
    <row r="36" spans="2:11" ht="12.75">
      <c r="B36" s="74">
        <v>24</v>
      </c>
      <c r="C36" s="95">
        <v>1044.4</v>
      </c>
      <c r="D36" s="95">
        <v>419.8</v>
      </c>
      <c r="E36" s="95">
        <v>743.4</v>
      </c>
      <c r="F36" s="95">
        <v>953.8</v>
      </c>
      <c r="G36" s="109">
        <v>11648631.5</v>
      </c>
      <c r="H36" s="112">
        <f t="shared" si="0"/>
        <v>11651792.9</v>
      </c>
      <c r="I36" s="113">
        <f>IF(Паспорт!P36&gt;0,Паспорт!P36,I35)</f>
        <v>34.4305</v>
      </c>
      <c r="J36" s="73"/>
      <c r="K36" s="64"/>
    </row>
    <row r="37" spans="2:11" ht="12.75">
      <c r="B37" s="74">
        <v>25</v>
      </c>
      <c r="C37" s="95">
        <v>968.8</v>
      </c>
      <c r="D37" s="95">
        <v>442.7</v>
      </c>
      <c r="E37" s="95">
        <v>752.2</v>
      </c>
      <c r="F37" s="95">
        <v>930.5</v>
      </c>
      <c r="G37" s="109">
        <v>11648602</v>
      </c>
      <c r="H37" s="112">
        <f t="shared" si="0"/>
        <v>11651696.2</v>
      </c>
      <c r="I37" s="113">
        <f>IF(Паспорт!P37&gt;0,Паспорт!P37,I36)</f>
        <v>34.3633</v>
      </c>
      <c r="J37" s="73"/>
      <c r="K37" s="64"/>
    </row>
    <row r="38" spans="2:11" ht="12.75">
      <c r="B38" s="74">
        <v>26</v>
      </c>
      <c r="C38" s="95">
        <v>1053.4</v>
      </c>
      <c r="D38" s="95">
        <v>471.6</v>
      </c>
      <c r="E38" s="95">
        <v>750.3</v>
      </c>
      <c r="F38" s="95">
        <v>933.4</v>
      </c>
      <c r="G38" s="109">
        <v>13632691</v>
      </c>
      <c r="H38" s="112">
        <f t="shared" si="0"/>
        <v>13635899.7</v>
      </c>
      <c r="I38" s="113">
        <f>IF(Паспорт!P38&gt;0,Паспорт!P38,I37)</f>
        <v>34.5925</v>
      </c>
      <c r="J38" s="73"/>
      <c r="K38" s="64"/>
    </row>
    <row r="39" spans="2:11" ht="12.75">
      <c r="B39" s="74">
        <v>27</v>
      </c>
      <c r="C39" s="95">
        <v>1193.4</v>
      </c>
      <c r="D39" s="95">
        <v>508.7</v>
      </c>
      <c r="E39" s="95">
        <v>916.2</v>
      </c>
      <c r="F39" s="95">
        <v>1085.4</v>
      </c>
      <c r="G39" s="109">
        <v>14281808</v>
      </c>
      <c r="H39" s="112">
        <f t="shared" si="0"/>
        <v>14285511.7</v>
      </c>
      <c r="I39" s="113">
        <f>IF(Паспорт!P39&gt;0,Паспорт!P39,I38)</f>
        <v>34.5031</v>
      </c>
      <c r="J39" s="73"/>
      <c r="K39" s="64"/>
    </row>
    <row r="40" spans="2:11" ht="12.75">
      <c r="B40" s="74">
        <v>28</v>
      </c>
      <c r="C40" s="95">
        <v>1123.9</v>
      </c>
      <c r="D40" s="95">
        <v>475.1</v>
      </c>
      <c r="E40" s="95">
        <v>818.8</v>
      </c>
      <c r="F40" s="95">
        <v>970.8</v>
      </c>
      <c r="G40" s="109">
        <v>13279469</v>
      </c>
      <c r="H40" s="112">
        <f t="shared" si="0"/>
        <v>13282857.6</v>
      </c>
      <c r="I40" s="113">
        <f>IF(Паспорт!P40&gt;0,Паспорт!P40,I39)</f>
        <v>34.4518</v>
      </c>
      <c r="J40" s="73"/>
      <c r="K40" s="64"/>
    </row>
    <row r="41" spans="2:11" ht="12.75" customHeight="1">
      <c r="B41" s="74">
        <v>29</v>
      </c>
      <c r="C41" s="95">
        <v>921.6</v>
      </c>
      <c r="D41" s="95">
        <v>422.1</v>
      </c>
      <c r="E41" s="95">
        <v>595.3</v>
      </c>
      <c r="F41" s="95">
        <v>788.8</v>
      </c>
      <c r="G41" s="109">
        <v>13519948</v>
      </c>
      <c r="H41" s="112">
        <f t="shared" si="0"/>
        <v>13522675.8</v>
      </c>
      <c r="I41" s="113">
        <f>IF(Паспорт!P41&gt;0,Паспорт!P41,I40)</f>
        <v>34.5105</v>
      </c>
      <c r="J41" s="73"/>
      <c r="K41" s="64"/>
    </row>
    <row r="42" spans="2:11" ht="12.75" customHeight="1">
      <c r="B42" s="74">
        <v>30</v>
      </c>
      <c r="C42" s="95">
        <v>1316.9</v>
      </c>
      <c r="D42" s="95">
        <v>459</v>
      </c>
      <c r="E42" s="95">
        <v>755.9</v>
      </c>
      <c r="F42" s="95">
        <v>1020.9</v>
      </c>
      <c r="G42" s="109">
        <v>12674241.5</v>
      </c>
      <c r="H42" s="112">
        <f t="shared" si="0"/>
        <v>12677794.2</v>
      </c>
      <c r="I42" s="113">
        <f>IF(Паспорт!P42&gt;0,Паспорт!P42,I41)</f>
        <v>34.5105</v>
      </c>
      <c r="J42" s="73"/>
      <c r="K42" s="64"/>
    </row>
    <row r="43" spans="2:12" ht="66" customHeight="1">
      <c r="B43" s="74" t="s">
        <v>36</v>
      </c>
      <c r="C43" s="108">
        <f aca="true" t="shared" si="1" ref="C43:H43">SUM(C13:C42)</f>
        <v>37730.100000000006</v>
      </c>
      <c r="D43" s="108">
        <f t="shared" si="1"/>
        <v>14637.900000000001</v>
      </c>
      <c r="E43" s="108">
        <f t="shared" si="1"/>
        <v>27873.600000000006</v>
      </c>
      <c r="F43" s="108">
        <f t="shared" si="1"/>
        <v>32928.3</v>
      </c>
      <c r="G43" s="110">
        <f t="shared" si="1"/>
        <v>254354652.5</v>
      </c>
      <c r="H43" s="114">
        <f t="shared" si="1"/>
        <v>254467822.39999998</v>
      </c>
      <c r="I43" s="115">
        <f>SUMPRODUCT(I13:I42,H13:H42)/SUM(H13:H42)</f>
        <v>34.53402907438344</v>
      </c>
      <c r="J43" s="75"/>
      <c r="K43" s="147" t="s">
        <v>37</v>
      </c>
      <c r="L43" s="147"/>
    </row>
    <row r="44" spans="2:11" ht="14.25" customHeight="1" hidden="1">
      <c r="B44" s="74">
        <v>31</v>
      </c>
      <c r="C44" s="76"/>
      <c r="D44" s="77"/>
      <c r="E44" s="77"/>
      <c r="F44" s="77"/>
      <c r="G44" s="77"/>
      <c r="H44" s="111"/>
      <c r="I44" s="111"/>
      <c r="J44" s="78"/>
      <c r="K44" s="29"/>
    </row>
    <row r="45" spans="3:11" ht="12.75">
      <c r="C45" s="130"/>
      <c r="D45" s="130"/>
      <c r="E45" s="130"/>
      <c r="F45" s="130"/>
      <c r="G45" s="130"/>
      <c r="H45" s="130"/>
      <c r="I45" s="130"/>
      <c r="J45" s="65"/>
      <c r="K45" s="29"/>
    </row>
    <row r="46" ht="12.75">
      <c r="B46" s="29" t="s">
        <v>70</v>
      </c>
    </row>
    <row r="48" spans="2:11" s="106" customFormat="1" ht="15.75">
      <c r="B48" s="101" t="s">
        <v>62</v>
      </c>
      <c r="C48" s="102"/>
      <c r="D48" s="102"/>
      <c r="E48" s="102"/>
      <c r="F48" s="103" t="s">
        <v>63</v>
      </c>
      <c r="G48" s="103"/>
      <c r="H48" s="103"/>
      <c r="I48" s="103"/>
      <c r="J48" s="104"/>
      <c r="K48" s="105"/>
    </row>
    <row r="49" spans="2:11" s="97" customFormat="1" ht="12.75">
      <c r="B49" s="97" t="s">
        <v>33</v>
      </c>
      <c r="F49" s="100" t="s">
        <v>51</v>
      </c>
      <c r="G49" s="117" t="s">
        <v>0</v>
      </c>
      <c r="I49" s="116" t="s">
        <v>15</v>
      </c>
      <c r="K49" s="96"/>
    </row>
    <row r="50" spans="6:11" s="97" customFormat="1" ht="12.75">
      <c r="F50" s="100"/>
      <c r="G50" s="99"/>
      <c r="H50" s="100"/>
      <c r="K50" s="96"/>
    </row>
    <row r="51" spans="2:11" s="106" customFormat="1" ht="18" customHeight="1">
      <c r="B51" s="103" t="s">
        <v>32</v>
      </c>
      <c r="C51" s="103"/>
      <c r="D51" s="103"/>
      <c r="E51" s="103"/>
      <c r="F51" s="103" t="s">
        <v>64</v>
      </c>
      <c r="G51" s="103"/>
      <c r="H51" s="103"/>
      <c r="I51" s="103"/>
      <c r="J51" s="107"/>
      <c r="K51" s="105"/>
    </row>
    <row r="52" spans="2:11" s="97" customFormat="1" ht="12.75">
      <c r="B52" s="97" t="s">
        <v>34</v>
      </c>
      <c r="F52" s="98" t="s">
        <v>51</v>
      </c>
      <c r="G52" s="117" t="s">
        <v>0</v>
      </c>
      <c r="I52" s="116" t="s">
        <v>15</v>
      </c>
      <c r="K52" s="96"/>
    </row>
  </sheetData>
  <sheetProtection/>
  <mergeCells count="15">
    <mergeCell ref="K43:L43"/>
    <mergeCell ref="E10:E12"/>
    <mergeCell ref="F10:F12"/>
    <mergeCell ref="G10:G12"/>
    <mergeCell ref="K13:L20"/>
    <mergeCell ref="D10:D12"/>
    <mergeCell ref="C9:G9"/>
    <mergeCell ref="C45:I45"/>
    <mergeCell ref="H9:H12"/>
    <mergeCell ref="I9:I12"/>
    <mergeCell ref="C5:I5"/>
    <mergeCell ref="B6:I6"/>
    <mergeCell ref="B7:I7"/>
    <mergeCell ref="B9:B12"/>
    <mergeCell ref="C10:C1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Пивовар Евгений Васильевич</cp:lastModifiedBy>
  <cp:lastPrinted>2016-05-05T08:12:57Z</cp:lastPrinted>
  <dcterms:created xsi:type="dcterms:W3CDTF">2010-01-29T08:37:16Z</dcterms:created>
  <dcterms:modified xsi:type="dcterms:W3CDTF">2016-05-05T08:21:37Z</dcterms:modified>
  <cp:category/>
  <cp:version/>
  <cp:contentType/>
  <cp:contentStatus/>
</cp:coreProperties>
</file>