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<sst xmlns="http://schemas.openxmlformats.org/spreadsheetml/2006/main" count="200" uniqueCount="80">
  <si>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</si>
  <si>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</si>
  <si>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</si>
  <si>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</si>
  <si>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</si>
  <si>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</si>
  <si>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</si>
  <si>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</si>
  <si>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</si>
  <si>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</si>
  <si>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</si>
  <si>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</si>
  <si>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</si>
  <si>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</si>
  <si>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</si>
  <si>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</si>
  <si>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</si>
  <si>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</si>
  <si>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</si>
  <si>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</si>
  <si>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</si>
  <si>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</si>
  <si>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</si>
  <si>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</si>
  <si>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</si>
  <si>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</si>
  <si>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</si>
  <si>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</si>
  <si>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</si>
  <si>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</si>
  <si>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</si>
  <si>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</si>
  <si>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</si>
  <si>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</si>
  <si>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</si>
  <si>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</si>
  <si>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</si>
  <si>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</si>
  <si>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</si>
  <si>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</si>
  <si>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</si>
  <si>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</si>
  <si>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</si>
  <si>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</si>
  <si>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</si>
  <si>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</si>
  <si>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</si>
  <si>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</si>
  <si>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</si>
  <si>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 xml:space="preserve"> з  газопроводу-відводу   ШДО,ШДКРІ  за період з   01.04.2016   по   30.04.2016  </t>
  </si>
  <si>
    <t>&lt; 0,0002</t>
  </si>
  <si>
    <t>&lt; 0,0001</t>
  </si>
  <si>
    <t xml:space="preserve">Начальник     Запорізького    ЛВУМГ                </t>
  </si>
  <si>
    <t>Дереновський О.Б.</t>
  </si>
  <si>
    <t xml:space="preserve">переданого Запорізьким ЛВУМГ та прийнятого ПАТ "Запоріжгаз" </t>
  </si>
  <si>
    <r>
      <t xml:space="preserve">по </t>
    </r>
    <r>
      <rPr>
        <b/>
        <sz val="10"/>
        <rFont val="Arial Cyr"/>
        <family val="0"/>
      </rPr>
      <t>ГРС-1 м.Запоріжжя</t>
    </r>
    <r>
      <rPr>
        <sz val="10"/>
        <rFont val="Arial Cyr"/>
        <family val="0"/>
      </rPr>
      <t>, ГРС-с.Тернівка Вільнянського р-ну, ГРС-с.Сергіївка</t>
    </r>
  </si>
  <si>
    <t xml:space="preserve">з  газопроводу-відводу   ШДО,ШДКРІ  за період з   01.04.2016   по   30.04.2016 </t>
  </si>
  <si>
    <t xml:space="preserve">  прізвище</t>
  </si>
  <si>
    <t>Учуєв Г.М.</t>
  </si>
  <si>
    <r>
      <t xml:space="preserve">      </t>
    </r>
    <r>
      <rPr>
        <sz val="11"/>
        <rFont val="Arial"/>
        <family val="2"/>
      </rPr>
      <t xml:space="preserve">    переданого Запорізьким ЛВУМГ та прийнятого ПАТ "Запоріжгаз" по </t>
    </r>
    <r>
      <rPr>
        <b/>
        <sz val="11"/>
        <rFont val="Arial"/>
        <family val="2"/>
      </rPr>
      <t>ГРС-1 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</si>
  <si>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t>ГРС-1м.Запоріжжя</t>
  </si>
  <si>
    <t>ГРС-с.Тернівка Вільнянського р-ну</t>
  </si>
  <si>
    <t>ГРС-с.Сергіївка</t>
  </si>
  <si>
    <t>Данные по объекту Турбодет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</si>
  <si>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</si>
  <si>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</si>
  <si>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</si>
  <si>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</si>
  <si>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</si>
  <si>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</si>
  <si>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</si>
  <si>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399,501*</t>
  </si>
  <si>
    <t>6,61*</t>
  </si>
  <si>
    <t>1,66*</t>
  </si>
  <si>
    <t>A C</t>
  </si>
  <si>
    <t>Данные по объекту ПерПерепад (осн.) за 4/16.</t>
  </si>
  <si>
    <t>Данные по объекту Чапаевский (осн.) за 4/16.</t>
  </si>
  <si>
    <t>AB</t>
  </si>
  <si>
    <t>A</t>
  </si>
  <si>
    <t>Данные по объекту Терновка (осн.) за 4/16.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</si>
</sst>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2" fillId="0" borderId="0" xfId="0" applyNumberFormat="1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79" fontId="71" fillId="0" borderId="10" xfId="0" applyNumberFormat="1" applyFont="1" applyBorder="1" applyAlignment="1">
      <alignment horizontal="center"/>
    </xf>
    <xf numFmtId="179" fontId="71" fillId="0" borderId="10" xfId="0" applyNumberFormat="1" applyFont="1" applyBorder="1" applyAlignment="1">
      <alignment horizontal="center" wrapText="1"/>
    </xf>
    <xf numFmtId="2" fontId="71" fillId="0" borderId="10" xfId="0" applyNumberFormat="1" applyFont="1" applyBorder="1" applyAlignment="1">
      <alignment horizontal="center" wrapText="1"/>
    </xf>
    <xf numFmtId="1" fontId="71" fillId="0" borderId="10" xfId="0" applyNumberFormat="1" applyFont="1" applyBorder="1" applyAlignment="1">
      <alignment horizontal="center" wrapText="1"/>
    </xf>
    <xf numFmtId="177" fontId="71" fillId="0" borderId="10" xfId="0" applyNumberFormat="1" applyFont="1" applyBorder="1" applyAlignment="1">
      <alignment horizontal="center" wrapText="1"/>
    </xf>
    <xf numFmtId="179" fontId="71" fillId="0" borderId="10" xfId="0" applyNumberFormat="1" applyFont="1" applyBorder="1" applyAlignment="1">
      <alignment wrapText="1"/>
    </xf>
    <xf numFmtId="2" fontId="71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1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 textRotation="90" wrapText="1"/>
    </xf>
    <xf numFmtId="2" fontId="83" fillId="0" borderId="0" xfId="0" applyNumberFormat="1" applyFont="1" applyBorder="1" applyAlignment="1">
      <alignment horizontal="center" wrapText="1"/>
    </xf>
    <xf numFmtId="2" fontId="84" fillId="0" borderId="0" xfId="0" applyNumberFormat="1" applyFont="1" applyBorder="1" applyAlignment="1">
      <alignment horizontal="center" wrapText="1"/>
    </xf>
    <xf numFmtId="2" fontId="85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82" fillId="0" borderId="21" xfId="0" applyFont="1" applyBorder="1" applyAlignment="1">
      <alignment horizontal="center" vertical="center" textRotation="90" wrapText="1"/>
    </xf>
    <xf numFmtId="0" fontId="82" fillId="0" borderId="22" xfId="0" applyFont="1" applyBorder="1" applyAlignment="1">
      <alignment horizontal="center" vertical="center" textRotation="90" wrapText="1"/>
    </xf>
    <xf numFmtId="0" fontId="82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view="pageBreakPreview" zoomScale="130" zoomScaleSheetLayoutView="130" zoomScalePageLayoutView="0" workbookViewId="0" topLeftCell="A34">
      <selection activeCell="M16" sqref="M16:N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1:27" ht="12.75">
      <c r="A1" s="47"/>
      <c r="B1" s="48" t="s">
        <v>31</v>
      </c>
      <c r="C1" s="48"/>
      <c r="D1" s="48"/>
      <c r="E1" s="48"/>
      <c r="F1" s="48"/>
      <c r="G1" s="48"/>
      <c r="H1" s="4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47"/>
      <c r="B2" s="48" t="s">
        <v>32</v>
      </c>
      <c r="C2" s="48"/>
      <c r="D2" s="48"/>
      <c r="E2" s="48"/>
      <c r="F2" s="48"/>
      <c r="G2" s="48"/>
      <c r="H2" s="4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47"/>
      <c r="B3" s="49" t="s">
        <v>33</v>
      </c>
      <c r="C3" s="49"/>
      <c r="D3" s="49"/>
      <c r="E3" s="48"/>
      <c r="F3" s="48"/>
      <c r="G3" s="48"/>
      <c r="H3" s="48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2.75">
      <c r="A4" s="47"/>
      <c r="B4" s="48" t="s">
        <v>34</v>
      </c>
      <c r="C4" s="48"/>
      <c r="D4" s="48"/>
      <c r="E4" s="48"/>
      <c r="F4" s="48"/>
      <c r="G4" s="48"/>
      <c r="H4" s="48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2.75">
      <c r="A5" s="47"/>
      <c r="B5" s="48" t="s">
        <v>48</v>
      </c>
      <c r="C5" s="48"/>
      <c r="D5" s="48"/>
      <c r="E5" s="48"/>
      <c r="F5" s="48"/>
      <c r="G5" s="48"/>
      <c r="H5" s="48"/>
      <c r="I5" s="35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2" t="s">
        <v>19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/>
    </row>
    <row r="7" spans="2:27" ht="18" customHeight="1">
      <c r="B7" s="98" t="s">
        <v>59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38"/>
      <c r="AA7" s="38"/>
    </row>
    <row r="8" spans="2:27" ht="18" customHeight="1">
      <c r="B8" s="107" t="s">
        <v>49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38"/>
      <c r="AA8" s="38"/>
    </row>
    <row r="9" spans="2:27" ht="18" customHeight="1" hidden="1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38"/>
      <c r="AA9" s="38"/>
    </row>
    <row r="10" spans="2:27" ht="18" customHeight="1" hidden="1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38"/>
      <c r="AA10" s="38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3" t="s">
        <v>27</v>
      </c>
      <c r="C12" s="90" t="s">
        <v>18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0" t="s">
        <v>7</v>
      </c>
      <c r="P12" s="91"/>
      <c r="Q12" s="91"/>
      <c r="R12" s="91"/>
      <c r="S12" s="91"/>
      <c r="T12" s="91"/>
      <c r="U12" s="104" t="s">
        <v>23</v>
      </c>
      <c r="V12" s="93" t="s">
        <v>24</v>
      </c>
      <c r="W12" s="93" t="s">
        <v>38</v>
      </c>
      <c r="X12" s="93" t="s">
        <v>26</v>
      </c>
      <c r="Y12" s="93" t="s">
        <v>25</v>
      </c>
      <c r="Z12" s="3"/>
      <c r="AB12" s="6"/>
      <c r="AC12"/>
    </row>
    <row r="13" spans="2:29" ht="48.75" customHeight="1">
      <c r="B13" s="94"/>
      <c r="C13" s="97" t="s">
        <v>3</v>
      </c>
      <c r="D13" s="101" t="s">
        <v>4</v>
      </c>
      <c r="E13" s="101" t="s">
        <v>5</v>
      </c>
      <c r="F13" s="101" t="s">
        <v>6</v>
      </c>
      <c r="G13" s="101" t="s">
        <v>9</v>
      </c>
      <c r="H13" s="101" t="s">
        <v>10</v>
      </c>
      <c r="I13" s="101" t="s">
        <v>11</v>
      </c>
      <c r="J13" s="101" t="s">
        <v>12</v>
      </c>
      <c r="K13" s="101" t="s">
        <v>13</v>
      </c>
      <c r="L13" s="101" t="s">
        <v>14</v>
      </c>
      <c r="M13" s="93" t="s">
        <v>15</v>
      </c>
      <c r="N13" s="93" t="s">
        <v>16</v>
      </c>
      <c r="O13" s="93" t="s">
        <v>8</v>
      </c>
      <c r="P13" s="93" t="s">
        <v>20</v>
      </c>
      <c r="Q13" s="93" t="s">
        <v>35</v>
      </c>
      <c r="R13" s="93" t="s">
        <v>21</v>
      </c>
      <c r="S13" s="93" t="s">
        <v>36</v>
      </c>
      <c r="T13" s="93" t="s">
        <v>22</v>
      </c>
      <c r="U13" s="105"/>
      <c r="V13" s="94"/>
      <c r="W13" s="94"/>
      <c r="X13" s="94"/>
      <c r="Y13" s="94"/>
      <c r="Z13" s="3"/>
      <c r="AB13" s="6"/>
      <c r="AC13"/>
    </row>
    <row r="14" spans="2:29" ht="15.75" customHeight="1">
      <c r="B14" s="94"/>
      <c r="C14" s="97"/>
      <c r="D14" s="101"/>
      <c r="E14" s="101"/>
      <c r="F14" s="101"/>
      <c r="G14" s="101"/>
      <c r="H14" s="101"/>
      <c r="I14" s="101"/>
      <c r="J14" s="101"/>
      <c r="K14" s="101"/>
      <c r="L14" s="101"/>
      <c r="M14" s="94"/>
      <c r="N14" s="94"/>
      <c r="O14" s="94"/>
      <c r="P14" s="94"/>
      <c r="Q14" s="94"/>
      <c r="R14" s="94"/>
      <c r="S14" s="94"/>
      <c r="T14" s="94"/>
      <c r="U14" s="105"/>
      <c r="V14" s="94"/>
      <c r="W14" s="94"/>
      <c r="X14" s="94"/>
      <c r="Y14" s="94"/>
      <c r="Z14" s="3"/>
      <c r="AB14" s="6"/>
      <c r="AC14"/>
    </row>
    <row r="15" spans="2:29" ht="30" customHeight="1">
      <c r="B15" s="100"/>
      <c r="C15" s="97"/>
      <c r="D15" s="101"/>
      <c r="E15" s="101"/>
      <c r="F15" s="101"/>
      <c r="G15" s="101"/>
      <c r="H15" s="101"/>
      <c r="I15" s="101"/>
      <c r="J15" s="101"/>
      <c r="K15" s="101"/>
      <c r="L15" s="101"/>
      <c r="M15" s="95"/>
      <c r="N15" s="95"/>
      <c r="O15" s="95"/>
      <c r="P15" s="95"/>
      <c r="Q15" s="95"/>
      <c r="R15" s="95"/>
      <c r="S15" s="95"/>
      <c r="T15" s="95"/>
      <c r="U15" s="106"/>
      <c r="V15" s="95"/>
      <c r="W15" s="95"/>
      <c r="X15" s="95"/>
      <c r="Y15" s="95"/>
      <c r="Z15" s="3"/>
      <c r="AB15" s="6"/>
      <c r="AC15"/>
    </row>
    <row r="16" spans="2:29" ht="12.75">
      <c r="B16" s="18">
        <v>1</v>
      </c>
      <c r="C16" s="53">
        <v>94.9609</v>
      </c>
      <c r="D16" s="54">
        <v>2.6845</v>
      </c>
      <c r="E16" s="54">
        <v>0.7738</v>
      </c>
      <c r="F16" s="54">
        <v>0.1098</v>
      </c>
      <c r="G16" s="54">
        <v>0.1262</v>
      </c>
      <c r="H16" s="54">
        <v>0.0012</v>
      </c>
      <c r="I16" s="54">
        <v>0.0277</v>
      </c>
      <c r="J16" s="54">
        <v>0.0214</v>
      </c>
      <c r="K16" s="54">
        <v>0.0108</v>
      </c>
      <c r="L16" s="54">
        <v>0.007</v>
      </c>
      <c r="M16" s="54">
        <v>1.0757</v>
      </c>
      <c r="N16" s="54">
        <v>0.201</v>
      </c>
      <c r="O16" s="54">
        <v>0.7064</v>
      </c>
      <c r="P16" s="55">
        <v>34.355</v>
      </c>
      <c r="Q16" s="56">
        <v>8206</v>
      </c>
      <c r="R16" s="55">
        <v>38.09</v>
      </c>
      <c r="S16" s="56">
        <v>9097</v>
      </c>
      <c r="T16" s="55">
        <v>49.73</v>
      </c>
      <c r="U16" s="9"/>
      <c r="V16" s="9"/>
      <c r="W16" s="54"/>
      <c r="X16" s="54"/>
      <c r="Y16" s="57"/>
      <c r="AA16" s="4">
        <f aca="true" t="shared" si="0" ref="AA16:AA47">SUM(C16:N16)</f>
        <v>99.99999999999999</v>
      </c>
      <c r="AB16" s="34" t="str">
        <f>IF(AA16=100,"ОК"," ")</f>
        <v>ОК</v>
      </c>
      <c r="AC16"/>
    </row>
    <row r="17" spans="2:29" ht="12.75">
      <c r="B17" s="18">
        <v>2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56"/>
      <c r="R17" s="55"/>
      <c r="S17" s="56"/>
      <c r="T17" s="55"/>
      <c r="U17" s="9"/>
      <c r="V17" s="9"/>
      <c r="W17" s="54"/>
      <c r="X17" s="54"/>
      <c r="Y17" s="57"/>
      <c r="AA17" s="4">
        <f t="shared" si="0"/>
        <v>0</v>
      </c>
      <c r="AB17" s="34" t="str">
        <f>IF(AA17=100,"ОК"," ")</f>
        <v> </v>
      </c>
      <c r="AC17"/>
    </row>
    <row r="18" spans="2:29" ht="12.75">
      <c r="B18" s="18">
        <v>3</v>
      </c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6"/>
      <c r="R18" s="55"/>
      <c r="S18" s="56"/>
      <c r="T18" s="55"/>
      <c r="U18" s="9"/>
      <c r="V18" s="9"/>
      <c r="W18" s="54"/>
      <c r="X18" s="57"/>
      <c r="Y18" s="57"/>
      <c r="AA18" s="4">
        <f t="shared" si="0"/>
        <v>0</v>
      </c>
      <c r="AB18" s="34" t="str">
        <f>IF(AA18=100,"ОК"," ")</f>
        <v> </v>
      </c>
      <c r="AC18"/>
    </row>
    <row r="19" spans="2:29" ht="12.75">
      <c r="B19" s="18">
        <v>4</v>
      </c>
      <c r="C19" s="53">
        <v>95.3085</v>
      </c>
      <c r="D19" s="54">
        <v>2.5639</v>
      </c>
      <c r="E19" s="54">
        <v>0.7486</v>
      </c>
      <c r="F19" s="54">
        <v>0.1062</v>
      </c>
      <c r="G19" s="54">
        <v>0.1177</v>
      </c>
      <c r="H19" s="54">
        <v>0.0011</v>
      </c>
      <c r="I19" s="54">
        <v>0.0258</v>
      </c>
      <c r="J19" s="54">
        <v>0.02</v>
      </c>
      <c r="K19" s="54">
        <v>0.0101</v>
      </c>
      <c r="L19" s="54">
        <v>0.008</v>
      </c>
      <c r="M19" s="54">
        <v>0.9076</v>
      </c>
      <c r="N19" s="54">
        <v>0.1823</v>
      </c>
      <c r="O19" s="54">
        <v>0.7041</v>
      </c>
      <c r="P19" s="55">
        <v>34.36</v>
      </c>
      <c r="Q19" s="56">
        <v>8206</v>
      </c>
      <c r="R19" s="55">
        <v>38.09</v>
      </c>
      <c r="S19" s="56">
        <v>9099</v>
      </c>
      <c r="T19" s="55">
        <v>49.8248</v>
      </c>
      <c r="U19" s="9"/>
      <c r="V19" s="9"/>
      <c r="W19" s="54"/>
      <c r="X19" s="54"/>
      <c r="Y19" s="57"/>
      <c r="AA19" s="4">
        <f t="shared" si="0"/>
        <v>99.99979999999998</v>
      </c>
      <c r="AB19" s="34" t="str">
        <f aca="true" t="shared" si="1" ref="AB19:AB47">IF(AA19=100,"ОК"," ")</f>
        <v> </v>
      </c>
      <c r="AC19"/>
    </row>
    <row r="20" spans="2:29" ht="12.75">
      <c r="B20" s="18">
        <v>5</v>
      </c>
      <c r="C20" s="53">
        <v>95.1983</v>
      </c>
      <c r="D20" s="54">
        <v>2.5969</v>
      </c>
      <c r="E20" s="54">
        <v>0.7546</v>
      </c>
      <c r="F20" s="54">
        <v>0.1069</v>
      </c>
      <c r="G20" s="54">
        <v>0.1214</v>
      </c>
      <c r="H20" s="54">
        <v>0.0009</v>
      </c>
      <c r="I20" s="54">
        <v>0.0273</v>
      </c>
      <c r="J20" s="54">
        <v>0.0212</v>
      </c>
      <c r="K20" s="54">
        <v>0.0107</v>
      </c>
      <c r="L20" s="54">
        <v>0.0076</v>
      </c>
      <c r="M20" s="54">
        <v>0.967</v>
      </c>
      <c r="N20" s="54">
        <v>0.1871</v>
      </c>
      <c r="O20" s="54">
        <v>0.7048</v>
      </c>
      <c r="P20" s="55">
        <v>34.356</v>
      </c>
      <c r="Q20" s="56">
        <v>8206</v>
      </c>
      <c r="R20" s="55">
        <v>38.09</v>
      </c>
      <c r="S20" s="56">
        <v>9098</v>
      </c>
      <c r="T20" s="55">
        <v>49.79</v>
      </c>
      <c r="U20" s="9"/>
      <c r="V20" s="9"/>
      <c r="W20" s="54"/>
      <c r="X20" s="54"/>
      <c r="Y20" s="57"/>
      <c r="AA20" s="4">
        <f t="shared" si="0"/>
        <v>99.99989999999998</v>
      </c>
      <c r="AB20" s="34" t="str">
        <f t="shared" si="1"/>
        <v> </v>
      </c>
      <c r="AC20"/>
    </row>
    <row r="21" spans="2:29" ht="11.25" customHeight="1">
      <c r="B21" s="18">
        <v>6</v>
      </c>
      <c r="C21" s="53">
        <v>95.2274</v>
      </c>
      <c r="D21" s="54">
        <v>2.5684</v>
      </c>
      <c r="E21" s="54">
        <v>0.7442</v>
      </c>
      <c r="F21" s="54">
        <v>0.1056</v>
      </c>
      <c r="G21" s="54">
        <v>0.1227</v>
      </c>
      <c r="H21" s="54">
        <v>0.0013</v>
      </c>
      <c r="I21" s="54">
        <v>0.0272</v>
      </c>
      <c r="J21" s="54">
        <v>0.0213</v>
      </c>
      <c r="K21" s="54">
        <v>0.0105</v>
      </c>
      <c r="L21" s="54">
        <v>0.0076</v>
      </c>
      <c r="M21" s="54">
        <v>0.9866</v>
      </c>
      <c r="N21" s="54">
        <v>0.1772</v>
      </c>
      <c r="O21" s="54">
        <v>0.7045</v>
      </c>
      <c r="P21" s="55">
        <v>34.34</v>
      </c>
      <c r="Q21" s="56">
        <v>8202</v>
      </c>
      <c r="R21" s="55">
        <v>38.073</v>
      </c>
      <c r="S21" s="56">
        <v>9094</v>
      </c>
      <c r="T21" s="55">
        <v>49.78</v>
      </c>
      <c r="U21" s="9">
        <v>-14.6</v>
      </c>
      <c r="V21" s="9">
        <v>-9.8</v>
      </c>
      <c r="W21" s="54"/>
      <c r="X21" s="54" t="s">
        <v>50</v>
      </c>
      <c r="Y21" s="54" t="s">
        <v>51</v>
      </c>
      <c r="AA21" s="4">
        <f t="shared" si="0"/>
        <v>99.99999999999997</v>
      </c>
      <c r="AB21" s="34" t="str">
        <f t="shared" si="1"/>
        <v>ОК</v>
      </c>
      <c r="AC21"/>
    </row>
    <row r="22" spans="2:29" ht="12.75">
      <c r="B22" s="18">
        <v>7</v>
      </c>
      <c r="C22" s="53">
        <v>95.0941</v>
      </c>
      <c r="D22" s="54">
        <v>2.6513</v>
      </c>
      <c r="E22" s="54">
        <v>0.7594</v>
      </c>
      <c r="F22" s="54">
        <v>0.107</v>
      </c>
      <c r="G22" s="54">
        <v>0.1263</v>
      </c>
      <c r="H22" s="54">
        <v>0.0015</v>
      </c>
      <c r="I22" s="54">
        <v>0.0282</v>
      </c>
      <c r="J22" s="54">
        <v>0.0223</v>
      </c>
      <c r="K22" s="54">
        <v>0.0118</v>
      </c>
      <c r="L22" s="54">
        <v>0.0087</v>
      </c>
      <c r="M22" s="54">
        <v>1.0049</v>
      </c>
      <c r="N22" s="54">
        <v>0.1845</v>
      </c>
      <c r="O22" s="54">
        <v>0.7056</v>
      </c>
      <c r="P22" s="55">
        <v>34.37</v>
      </c>
      <c r="Q22" s="56">
        <v>8209</v>
      </c>
      <c r="R22" s="55">
        <v>38.1</v>
      </c>
      <c r="S22" s="56">
        <v>9101</v>
      </c>
      <c r="T22" s="55">
        <v>49.78</v>
      </c>
      <c r="U22" s="9"/>
      <c r="V22" s="9"/>
      <c r="W22" s="54"/>
      <c r="X22" s="54"/>
      <c r="Y22" s="57"/>
      <c r="AA22" s="4">
        <f t="shared" si="0"/>
        <v>100</v>
      </c>
      <c r="AB22" s="34" t="str">
        <f t="shared" si="1"/>
        <v>ОК</v>
      </c>
      <c r="AC22"/>
    </row>
    <row r="23" spans="2:29" ht="12.75">
      <c r="B23" s="18">
        <v>8</v>
      </c>
      <c r="C23" s="53">
        <v>95.0404</v>
      </c>
      <c r="D23" s="54">
        <v>2.6944</v>
      </c>
      <c r="E23" s="54">
        <v>0.7746</v>
      </c>
      <c r="F23" s="54">
        <v>0.1107</v>
      </c>
      <c r="G23" s="54">
        <v>0.1293</v>
      </c>
      <c r="H23" s="54">
        <v>0.0013</v>
      </c>
      <c r="I23" s="54">
        <v>0.0293</v>
      </c>
      <c r="J23" s="54">
        <v>0.023</v>
      </c>
      <c r="K23" s="54">
        <v>0.0121</v>
      </c>
      <c r="L23" s="54">
        <v>0.0076</v>
      </c>
      <c r="M23" s="54">
        <v>0.9864</v>
      </c>
      <c r="N23" s="54">
        <v>0.1909</v>
      </c>
      <c r="O23" s="54">
        <v>0.7061</v>
      </c>
      <c r="P23" s="55">
        <v>34.4</v>
      </c>
      <c r="Q23" s="56">
        <v>8216</v>
      </c>
      <c r="R23" s="55">
        <v>38.14</v>
      </c>
      <c r="S23" s="56">
        <v>9109</v>
      </c>
      <c r="T23" s="55">
        <v>49.81</v>
      </c>
      <c r="U23" s="9"/>
      <c r="V23" s="9"/>
      <c r="W23" s="54" t="s">
        <v>39</v>
      </c>
      <c r="X23" s="54"/>
      <c r="Y23" s="57"/>
      <c r="AA23" s="4">
        <f t="shared" si="0"/>
        <v>100.00000000000001</v>
      </c>
      <c r="AB23" s="34" t="str">
        <f t="shared" si="1"/>
        <v>ОК</v>
      </c>
      <c r="AC23"/>
    </row>
    <row r="24" spans="2:29" ht="15" customHeight="1">
      <c r="B24" s="18">
        <v>9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2"/>
      <c r="R24" s="41"/>
      <c r="S24" s="42"/>
      <c r="T24" s="41"/>
      <c r="U24" s="43"/>
      <c r="V24" s="43"/>
      <c r="W24" s="44"/>
      <c r="X24" s="44"/>
      <c r="Y24" s="44"/>
      <c r="AA24" s="4">
        <f t="shared" si="0"/>
        <v>0</v>
      </c>
      <c r="AB24" s="34" t="str">
        <f t="shared" si="1"/>
        <v> </v>
      </c>
      <c r="AC24"/>
    </row>
    <row r="25" spans="2:29" ht="12.75">
      <c r="B25" s="18">
        <v>10</v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2"/>
      <c r="R25" s="41"/>
      <c r="S25" s="42"/>
      <c r="T25" s="41"/>
      <c r="U25" s="43"/>
      <c r="V25" s="43"/>
      <c r="W25" s="40"/>
      <c r="X25" s="40"/>
      <c r="Y25" s="19"/>
      <c r="AA25" s="4">
        <f t="shared" si="0"/>
        <v>0</v>
      </c>
      <c r="AB25" s="34" t="str">
        <f t="shared" si="1"/>
        <v> </v>
      </c>
      <c r="AC25"/>
    </row>
    <row r="26" spans="2:29" ht="12.75">
      <c r="B26" s="18">
        <v>11</v>
      </c>
      <c r="C26" s="53">
        <v>94.4511</v>
      </c>
      <c r="D26" s="54">
        <v>3.099</v>
      </c>
      <c r="E26" s="54">
        <v>0.9313</v>
      </c>
      <c r="F26" s="54">
        <v>0.1365</v>
      </c>
      <c r="G26" s="54">
        <v>0.1615</v>
      </c>
      <c r="H26" s="54">
        <v>0.0013</v>
      </c>
      <c r="I26" s="54">
        <v>0.0361</v>
      </c>
      <c r="J26" s="54">
        <v>0.0276</v>
      </c>
      <c r="K26" s="54">
        <v>0.0163</v>
      </c>
      <c r="L26" s="54">
        <v>0.0065</v>
      </c>
      <c r="M26" s="54">
        <v>0.9027</v>
      </c>
      <c r="N26" s="54">
        <v>0.2302</v>
      </c>
      <c r="O26" s="54">
        <v>0.7118</v>
      </c>
      <c r="P26" s="55">
        <v>34.66</v>
      </c>
      <c r="Q26" s="56">
        <v>8279</v>
      </c>
      <c r="R26" s="55">
        <v>38.42</v>
      </c>
      <c r="S26" s="56">
        <v>9177</v>
      </c>
      <c r="T26" s="55">
        <v>49.98</v>
      </c>
      <c r="U26" s="9"/>
      <c r="V26" s="9"/>
      <c r="W26" s="54"/>
      <c r="X26" s="54"/>
      <c r="Y26" s="19"/>
      <c r="AA26" s="4">
        <f t="shared" si="0"/>
        <v>100.0001</v>
      </c>
      <c r="AB26" s="34" t="str">
        <f t="shared" si="1"/>
        <v> </v>
      </c>
      <c r="AC26"/>
    </row>
    <row r="27" spans="2:29" ht="12.75">
      <c r="B27" s="18">
        <v>12</v>
      </c>
      <c r="C27" s="53">
        <v>94.2978</v>
      </c>
      <c r="D27" s="54">
        <v>3.1925</v>
      </c>
      <c r="E27" s="54">
        <v>0.9683</v>
      </c>
      <c r="F27" s="54">
        <v>0.1421</v>
      </c>
      <c r="G27" s="54">
        <v>0.1673</v>
      </c>
      <c r="H27" s="54">
        <v>0.0024</v>
      </c>
      <c r="I27" s="54">
        <v>0.0372</v>
      </c>
      <c r="J27" s="54">
        <v>0.0285</v>
      </c>
      <c r="K27" s="54">
        <v>0.0175</v>
      </c>
      <c r="L27" s="54">
        <v>0.0065</v>
      </c>
      <c r="M27" s="54">
        <v>0.8967</v>
      </c>
      <c r="N27" s="54">
        <v>0.2432</v>
      </c>
      <c r="O27" s="54">
        <v>0.7132</v>
      </c>
      <c r="P27" s="55">
        <v>34.719</v>
      </c>
      <c r="Q27" s="56">
        <v>8293</v>
      </c>
      <c r="R27" s="55">
        <v>38.48</v>
      </c>
      <c r="S27" s="56">
        <v>9191</v>
      </c>
      <c r="T27" s="55">
        <v>50.0058</v>
      </c>
      <c r="U27" s="9"/>
      <c r="V27" s="9"/>
      <c r="W27" s="54"/>
      <c r="X27" s="54"/>
      <c r="Y27" s="19"/>
      <c r="AA27" s="4">
        <f t="shared" si="0"/>
        <v>99.99999999999997</v>
      </c>
      <c r="AB27" s="34" t="str">
        <f t="shared" si="1"/>
        <v>ОК</v>
      </c>
      <c r="AC27"/>
    </row>
    <row r="28" spans="2:29" ht="12.75">
      <c r="B28" s="18">
        <v>13</v>
      </c>
      <c r="C28" s="53">
        <v>94.269</v>
      </c>
      <c r="D28" s="54">
        <v>3.212</v>
      </c>
      <c r="E28" s="54">
        <v>0.9669</v>
      </c>
      <c r="F28" s="54">
        <v>0.1411</v>
      </c>
      <c r="G28" s="54">
        <v>0.1678</v>
      </c>
      <c r="H28" s="54">
        <v>0.0014</v>
      </c>
      <c r="I28" s="54">
        <v>0.0378</v>
      </c>
      <c r="J28" s="54">
        <v>0.0293</v>
      </c>
      <c r="K28" s="54">
        <v>0.0164</v>
      </c>
      <c r="L28" s="54">
        <v>0.0067</v>
      </c>
      <c r="M28" s="54">
        <v>0.8998</v>
      </c>
      <c r="N28" s="54">
        <v>0.2518</v>
      </c>
      <c r="O28" s="54">
        <v>0.7134</v>
      </c>
      <c r="P28" s="55">
        <v>34.72</v>
      </c>
      <c r="Q28" s="56">
        <v>8292</v>
      </c>
      <c r="R28" s="55">
        <v>38.48</v>
      </c>
      <c r="S28" s="56">
        <v>9190</v>
      </c>
      <c r="T28" s="55">
        <v>49.998</v>
      </c>
      <c r="U28" s="9">
        <v>-13.3</v>
      </c>
      <c r="V28" s="9">
        <v>-6.7</v>
      </c>
      <c r="W28" s="54"/>
      <c r="X28" s="54"/>
      <c r="Y28" s="19"/>
      <c r="AA28" s="4">
        <f t="shared" si="0"/>
        <v>100.00000000000001</v>
      </c>
      <c r="AB28" s="34" t="str">
        <f t="shared" si="1"/>
        <v>ОК</v>
      </c>
      <c r="AC28"/>
    </row>
    <row r="29" spans="2:29" ht="12.75">
      <c r="B29" s="18">
        <v>14</v>
      </c>
      <c r="C29" s="53">
        <v>94.3156</v>
      </c>
      <c r="D29" s="54">
        <v>3.1714</v>
      </c>
      <c r="E29" s="54">
        <v>0.961</v>
      </c>
      <c r="F29" s="54">
        <v>0.1402</v>
      </c>
      <c r="G29" s="54">
        <v>0.1663</v>
      </c>
      <c r="H29" s="54">
        <v>0.0012</v>
      </c>
      <c r="I29" s="54">
        <v>0.0373</v>
      </c>
      <c r="J29" s="54">
        <v>0.0291</v>
      </c>
      <c r="K29" s="54">
        <v>0.0172</v>
      </c>
      <c r="L29" s="54">
        <v>0.0069</v>
      </c>
      <c r="M29" s="54">
        <v>0.9012</v>
      </c>
      <c r="N29" s="54">
        <v>0.2527</v>
      </c>
      <c r="O29" s="54">
        <v>0.7131</v>
      </c>
      <c r="P29" s="55">
        <v>34.702</v>
      </c>
      <c r="Q29" s="56">
        <v>8288</v>
      </c>
      <c r="R29" s="55">
        <v>38.46</v>
      </c>
      <c r="S29" s="56">
        <v>9186</v>
      </c>
      <c r="T29" s="55">
        <v>49.987</v>
      </c>
      <c r="U29" s="9"/>
      <c r="V29" s="9"/>
      <c r="W29" s="54"/>
      <c r="X29" s="54"/>
      <c r="Y29" s="57"/>
      <c r="AA29" s="4">
        <f t="shared" si="0"/>
        <v>100.00010000000002</v>
      </c>
      <c r="AB29" s="34" t="str">
        <f t="shared" si="1"/>
        <v> </v>
      </c>
      <c r="AC29"/>
    </row>
    <row r="30" spans="2:29" ht="12.75">
      <c r="B30" s="18">
        <v>15</v>
      </c>
      <c r="C30" s="53">
        <v>94.7201</v>
      </c>
      <c r="D30" s="54">
        <v>2.9097</v>
      </c>
      <c r="E30" s="54">
        <v>0.9592</v>
      </c>
      <c r="F30" s="54">
        <v>0.1444</v>
      </c>
      <c r="G30" s="54">
        <v>0.1612</v>
      </c>
      <c r="H30" s="54">
        <v>0.0008</v>
      </c>
      <c r="I30" s="54">
        <v>0.0333</v>
      </c>
      <c r="J30" s="54">
        <v>0.0258</v>
      </c>
      <c r="K30" s="54">
        <v>0.0114</v>
      </c>
      <c r="L30" s="54">
        <v>0.0073</v>
      </c>
      <c r="M30" s="54">
        <v>0.782</v>
      </c>
      <c r="N30" s="54">
        <v>0.2448</v>
      </c>
      <c r="O30" s="54">
        <v>0.7105</v>
      </c>
      <c r="P30" s="55">
        <v>34.659</v>
      </c>
      <c r="Q30" s="56">
        <v>8278</v>
      </c>
      <c r="R30" s="55">
        <v>38.42</v>
      </c>
      <c r="S30" s="56">
        <v>9176</v>
      </c>
      <c r="T30" s="55">
        <v>50.02</v>
      </c>
      <c r="U30" s="9"/>
      <c r="V30" s="9"/>
      <c r="W30" s="54"/>
      <c r="X30" s="54"/>
      <c r="Y30" s="57"/>
      <c r="AA30" s="4">
        <f t="shared" si="0"/>
        <v>99.99999999999999</v>
      </c>
      <c r="AB30" s="34" t="str">
        <f t="shared" si="1"/>
        <v>ОК</v>
      </c>
      <c r="AC30"/>
    </row>
    <row r="31" spans="2:29" ht="12.75">
      <c r="B31" s="20">
        <v>16</v>
      </c>
      <c r="C31" s="57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6"/>
      <c r="R31" s="55"/>
      <c r="S31" s="56"/>
      <c r="T31" s="55"/>
      <c r="U31" s="9"/>
      <c r="V31" s="9"/>
      <c r="W31" s="54"/>
      <c r="X31" s="54"/>
      <c r="Y31" s="57"/>
      <c r="AA31" s="4">
        <f t="shared" si="0"/>
        <v>0</v>
      </c>
      <c r="AB31" s="34" t="str">
        <f t="shared" si="1"/>
        <v> </v>
      </c>
      <c r="AC31"/>
    </row>
    <row r="32" spans="2:29" ht="12.75">
      <c r="B32" s="20">
        <v>17</v>
      </c>
      <c r="C32" s="57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  <c r="Q32" s="56"/>
      <c r="R32" s="55"/>
      <c r="S32" s="56"/>
      <c r="T32" s="55"/>
      <c r="U32" s="9"/>
      <c r="V32" s="9"/>
      <c r="W32" s="54"/>
      <c r="X32" s="54"/>
      <c r="Y32" s="57"/>
      <c r="AA32" s="4">
        <f t="shared" si="0"/>
        <v>0</v>
      </c>
      <c r="AB32" s="34" t="str">
        <f t="shared" si="1"/>
        <v> </v>
      </c>
      <c r="AC32"/>
    </row>
    <row r="33" spans="2:29" ht="12.75">
      <c r="B33" s="20">
        <v>18</v>
      </c>
      <c r="C33" s="57">
        <v>94.7845</v>
      </c>
      <c r="D33" s="54">
        <v>2.8992</v>
      </c>
      <c r="E33" s="54">
        <v>0.9562</v>
      </c>
      <c r="F33" s="54">
        <v>0.1459</v>
      </c>
      <c r="G33" s="54">
        <v>0.1592</v>
      </c>
      <c r="H33" s="54">
        <v>0.0012</v>
      </c>
      <c r="I33" s="54">
        <v>0.0332</v>
      </c>
      <c r="J33" s="54">
        <v>0.0241</v>
      </c>
      <c r="K33" s="54">
        <v>0.0113</v>
      </c>
      <c r="L33" s="54">
        <v>0.006</v>
      </c>
      <c r="M33" s="54">
        <v>0.7484</v>
      </c>
      <c r="N33" s="54">
        <v>0.2308</v>
      </c>
      <c r="O33" s="54">
        <v>0.71</v>
      </c>
      <c r="P33" s="55">
        <v>34.67</v>
      </c>
      <c r="Q33" s="56">
        <v>8280</v>
      </c>
      <c r="R33" s="55">
        <v>38.43</v>
      </c>
      <c r="S33" s="56">
        <v>9178</v>
      </c>
      <c r="T33" s="55">
        <v>50.05</v>
      </c>
      <c r="U33" s="9"/>
      <c r="V33" s="9"/>
      <c r="W33" s="54"/>
      <c r="X33" s="54"/>
      <c r="Y33" s="57"/>
      <c r="AA33" s="4">
        <f t="shared" si="0"/>
        <v>99.99999999999999</v>
      </c>
      <c r="AB33" s="34" t="str">
        <f t="shared" si="1"/>
        <v>ОК</v>
      </c>
      <c r="AC33"/>
    </row>
    <row r="34" spans="2:29" ht="12.75">
      <c r="B34" s="20">
        <v>19</v>
      </c>
      <c r="C34" s="57">
        <v>95.0902</v>
      </c>
      <c r="D34" s="54">
        <v>2.6841</v>
      </c>
      <c r="E34" s="54">
        <v>0.8728</v>
      </c>
      <c r="F34" s="54">
        <v>0.1332</v>
      </c>
      <c r="G34" s="54">
        <v>0.1435</v>
      </c>
      <c r="H34" s="54">
        <v>0.0012</v>
      </c>
      <c r="I34" s="54">
        <v>0.0298</v>
      </c>
      <c r="J34" s="54">
        <v>0.0227</v>
      </c>
      <c r="K34" s="54">
        <v>0.0104</v>
      </c>
      <c r="L34" s="54">
        <v>0.0081</v>
      </c>
      <c r="M34" s="54">
        <v>0.7871</v>
      </c>
      <c r="N34" s="54">
        <v>0.2168</v>
      </c>
      <c r="O34" s="54">
        <v>0.7071</v>
      </c>
      <c r="P34" s="55">
        <v>34.532</v>
      </c>
      <c r="Q34" s="56">
        <v>8248</v>
      </c>
      <c r="R34" s="55">
        <v>38.2809</v>
      </c>
      <c r="S34" s="56">
        <v>9143</v>
      </c>
      <c r="T34" s="55">
        <v>49.9604</v>
      </c>
      <c r="U34" s="9"/>
      <c r="V34" s="9"/>
      <c r="W34" s="54"/>
      <c r="X34" s="54">
        <v>0.003</v>
      </c>
      <c r="Y34" s="57">
        <v>0.0001</v>
      </c>
      <c r="AA34" s="4">
        <f t="shared" si="0"/>
        <v>99.9999</v>
      </c>
      <c r="AB34" s="34" t="str">
        <f t="shared" si="1"/>
        <v> </v>
      </c>
      <c r="AC34"/>
    </row>
    <row r="35" spans="2:29" ht="12.75">
      <c r="B35" s="20">
        <v>20</v>
      </c>
      <c r="C35" s="57">
        <v>95.267</v>
      </c>
      <c r="D35" s="54">
        <v>2.5917</v>
      </c>
      <c r="E35" s="54">
        <v>0.8432</v>
      </c>
      <c r="F35" s="54">
        <v>0.1292</v>
      </c>
      <c r="G35" s="54">
        <v>0.1406</v>
      </c>
      <c r="H35" s="54">
        <v>0.001</v>
      </c>
      <c r="I35" s="54">
        <v>0.0295</v>
      </c>
      <c r="J35" s="54">
        <v>0.022</v>
      </c>
      <c r="K35" s="54">
        <v>0.0102</v>
      </c>
      <c r="L35" s="54">
        <v>0.0067</v>
      </c>
      <c r="M35" s="54">
        <v>0.751</v>
      </c>
      <c r="N35" s="54">
        <v>0.2078</v>
      </c>
      <c r="O35" s="54">
        <v>0.7058</v>
      </c>
      <c r="P35" s="55">
        <v>34.5</v>
      </c>
      <c r="Q35" s="56">
        <v>8240</v>
      </c>
      <c r="R35" s="55">
        <v>38.25</v>
      </c>
      <c r="S35" s="56">
        <v>9135</v>
      </c>
      <c r="T35" s="55">
        <v>49.965</v>
      </c>
      <c r="U35" s="9">
        <v>-14.5</v>
      </c>
      <c r="V35" s="9">
        <v>-10.9</v>
      </c>
      <c r="W35" s="54"/>
      <c r="X35" s="54"/>
      <c r="Y35" s="57"/>
      <c r="AA35" s="4">
        <f t="shared" si="0"/>
        <v>99.99990000000001</v>
      </c>
      <c r="AB35" s="34" t="str">
        <f t="shared" si="1"/>
        <v> </v>
      </c>
      <c r="AC35"/>
    </row>
    <row r="36" spans="2:29" ht="12.75">
      <c r="B36" s="20">
        <v>21</v>
      </c>
      <c r="C36" s="57">
        <v>94.424</v>
      </c>
      <c r="D36" s="54">
        <v>3.1172</v>
      </c>
      <c r="E36" s="54">
        <v>1.0215</v>
      </c>
      <c r="F36" s="54">
        <v>0.156</v>
      </c>
      <c r="G36" s="54">
        <v>0.1672</v>
      </c>
      <c r="H36" s="54">
        <v>0.0012</v>
      </c>
      <c r="I36" s="54">
        <v>0.0333</v>
      </c>
      <c r="J36" s="54">
        <v>0.0254</v>
      </c>
      <c r="K36" s="54">
        <v>0.0125</v>
      </c>
      <c r="L36" s="54">
        <v>0.0066</v>
      </c>
      <c r="M36" s="54">
        <v>0.7667</v>
      </c>
      <c r="N36" s="54">
        <v>0.2684</v>
      </c>
      <c r="O36" s="54">
        <v>0.7129</v>
      </c>
      <c r="P36" s="55">
        <v>34.758</v>
      </c>
      <c r="Q36" s="56">
        <v>8302</v>
      </c>
      <c r="R36" s="55">
        <v>38.523</v>
      </c>
      <c r="S36" s="56">
        <v>9201</v>
      </c>
      <c r="T36" s="55">
        <v>50.07</v>
      </c>
      <c r="U36" s="9"/>
      <c r="V36" s="9"/>
      <c r="W36" s="54"/>
      <c r="X36" s="54"/>
      <c r="Y36" s="57"/>
      <c r="AA36" s="4">
        <f t="shared" si="0"/>
        <v>100.00000000000001</v>
      </c>
      <c r="AB36" s="34" t="str">
        <f t="shared" si="1"/>
        <v>ОК</v>
      </c>
      <c r="AC36"/>
    </row>
    <row r="37" spans="2:29" ht="12.75">
      <c r="B37" s="20">
        <v>22</v>
      </c>
      <c r="C37" s="57">
        <v>94.3955</v>
      </c>
      <c r="D37" s="54">
        <v>3.1423</v>
      </c>
      <c r="E37" s="54">
        <v>1.0345</v>
      </c>
      <c r="F37" s="54">
        <v>0.1587</v>
      </c>
      <c r="G37" s="54">
        <v>0.1696</v>
      </c>
      <c r="H37" s="54">
        <v>0.0012</v>
      </c>
      <c r="I37" s="54">
        <v>0.0339</v>
      </c>
      <c r="J37" s="54">
        <v>0.0254</v>
      </c>
      <c r="K37" s="54">
        <v>0.0134</v>
      </c>
      <c r="L37" s="54">
        <v>0.0069</v>
      </c>
      <c r="M37" s="54">
        <v>0.7478</v>
      </c>
      <c r="N37" s="54">
        <v>0.2707</v>
      </c>
      <c r="O37" s="54">
        <v>0.7133</v>
      </c>
      <c r="P37" s="55">
        <v>34.78</v>
      </c>
      <c r="Q37" s="56">
        <v>8308</v>
      </c>
      <c r="R37" s="55">
        <v>38.55</v>
      </c>
      <c r="S37" s="56">
        <v>9207</v>
      </c>
      <c r="T37" s="55">
        <v>50.09</v>
      </c>
      <c r="U37" s="9"/>
      <c r="V37" s="9"/>
      <c r="W37" s="54"/>
      <c r="X37" s="54"/>
      <c r="Y37" s="57"/>
      <c r="AA37" s="4">
        <f t="shared" si="0"/>
        <v>99.99990000000001</v>
      </c>
      <c r="AB37" s="34" t="str">
        <f t="shared" si="1"/>
        <v> </v>
      </c>
      <c r="AC37"/>
    </row>
    <row r="38" spans="2:29" ht="12.75">
      <c r="B38" s="20">
        <v>23</v>
      </c>
      <c r="C38" s="1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2"/>
      <c r="R38" s="41"/>
      <c r="S38" s="42"/>
      <c r="T38" s="41"/>
      <c r="U38" s="43"/>
      <c r="V38" s="43"/>
      <c r="W38" s="40"/>
      <c r="X38" s="40"/>
      <c r="Y38" s="19"/>
      <c r="AA38" s="4">
        <f t="shared" si="0"/>
        <v>0</v>
      </c>
      <c r="AB38" s="34" t="str">
        <f t="shared" si="1"/>
        <v> </v>
      </c>
      <c r="AC38"/>
    </row>
    <row r="39" spans="2:29" ht="12.75">
      <c r="B39" s="20">
        <v>24</v>
      </c>
      <c r="C39" s="1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2"/>
      <c r="R39" s="41"/>
      <c r="S39" s="42"/>
      <c r="T39" s="41"/>
      <c r="U39" s="43"/>
      <c r="V39" s="43"/>
      <c r="W39" s="40"/>
      <c r="X39" s="44"/>
      <c r="Y39" s="44"/>
      <c r="AA39" s="4">
        <f t="shared" si="0"/>
        <v>0</v>
      </c>
      <c r="AB39" s="34" t="str">
        <f t="shared" si="1"/>
        <v> </v>
      </c>
      <c r="AC39"/>
    </row>
    <row r="40" spans="2:29" ht="12.75" customHeight="1">
      <c r="B40" s="20">
        <v>25</v>
      </c>
      <c r="C40" s="58">
        <v>95.2504</v>
      </c>
      <c r="D40" s="58">
        <v>2.5606</v>
      </c>
      <c r="E40" s="58">
        <v>0.839</v>
      </c>
      <c r="F40" s="58">
        <v>0.1281</v>
      </c>
      <c r="G40" s="58">
        <v>0.1445</v>
      </c>
      <c r="H40" s="58">
        <v>0.0011</v>
      </c>
      <c r="I40" s="58">
        <v>0.0316</v>
      </c>
      <c r="J40" s="58">
        <v>0.0246</v>
      </c>
      <c r="K40" s="58">
        <v>0.0111</v>
      </c>
      <c r="L40" s="58">
        <v>0.0068</v>
      </c>
      <c r="M40" s="58">
        <v>0.7882</v>
      </c>
      <c r="N40" s="58">
        <v>0.214</v>
      </c>
      <c r="O40" s="58">
        <v>0.706</v>
      </c>
      <c r="P40" s="59">
        <v>34.4845</v>
      </c>
      <c r="Q40" s="60">
        <v>8237</v>
      </c>
      <c r="R40" s="59">
        <v>38.23</v>
      </c>
      <c r="S40" s="60">
        <v>9131</v>
      </c>
      <c r="T40" s="59">
        <v>49.9338</v>
      </c>
      <c r="U40" s="61"/>
      <c r="V40" s="61"/>
      <c r="W40" s="58" t="s">
        <v>39</v>
      </c>
      <c r="X40" s="58">
        <v>0.001</v>
      </c>
      <c r="Y40" s="58" t="s">
        <v>51</v>
      </c>
      <c r="AA40" s="4">
        <f t="shared" si="0"/>
        <v>99.99999999999999</v>
      </c>
      <c r="AB40" s="34" t="str">
        <f t="shared" si="1"/>
        <v>ОК</v>
      </c>
      <c r="AC40"/>
    </row>
    <row r="41" spans="2:29" ht="12.75">
      <c r="B41" s="20">
        <v>26</v>
      </c>
      <c r="C41" s="57">
        <v>95.2182</v>
      </c>
      <c r="D41" s="54">
        <v>2.5802</v>
      </c>
      <c r="E41" s="54">
        <v>0.8463</v>
      </c>
      <c r="F41" s="54">
        <v>0.1297</v>
      </c>
      <c r="G41" s="54">
        <v>0.1461</v>
      </c>
      <c r="H41" s="54">
        <v>0.001</v>
      </c>
      <c r="I41" s="54">
        <v>0.0315</v>
      </c>
      <c r="J41" s="54">
        <v>0.0245</v>
      </c>
      <c r="K41" s="54">
        <v>0.0117</v>
      </c>
      <c r="L41" s="54">
        <v>0.0074</v>
      </c>
      <c r="M41" s="54">
        <v>0.7905</v>
      </c>
      <c r="N41" s="54">
        <v>0.2131</v>
      </c>
      <c r="O41" s="54">
        <v>0.7063</v>
      </c>
      <c r="P41" s="55">
        <v>34.5</v>
      </c>
      <c r="Q41" s="56">
        <v>8239</v>
      </c>
      <c r="R41" s="55">
        <v>38.24</v>
      </c>
      <c r="S41" s="56">
        <v>9134</v>
      </c>
      <c r="T41" s="55">
        <v>49.94</v>
      </c>
      <c r="U41" s="9">
        <v>-16.3</v>
      </c>
      <c r="V41" s="9">
        <v>-12.4</v>
      </c>
      <c r="W41" s="54"/>
      <c r="X41" s="54"/>
      <c r="Y41" s="57"/>
      <c r="AA41" s="4">
        <f t="shared" si="0"/>
        <v>100.0002</v>
      </c>
      <c r="AB41" s="34" t="str">
        <f t="shared" si="1"/>
        <v> </v>
      </c>
      <c r="AC41"/>
    </row>
    <row r="42" spans="2:29" ht="12.75">
      <c r="B42" s="20">
        <v>27</v>
      </c>
      <c r="C42" s="57">
        <v>95.2157</v>
      </c>
      <c r="D42" s="54">
        <v>2.5799</v>
      </c>
      <c r="E42" s="54">
        <v>0.8514</v>
      </c>
      <c r="F42" s="54">
        <v>0.1284</v>
      </c>
      <c r="G42" s="54">
        <v>0.1472</v>
      </c>
      <c r="H42" s="54">
        <v>0.0011</v>
      </c>
      <c r="I42" s="54">
        <v>0.0314</v>
      </c>
      <c r="J42" s="54">
        <v>0.0248</v>
      </c>
      <c r="K42" s="54">
        <v>0.0134</v>
      </c>
      <c r="L42" s="54">
        <v>0.0057</v>
      </c>
      <c r="M42" s="54">
        <v>0.794</v>
      </c>
      <c r="N42" s="54">
        <v>0.207</v>
      </c>
      <c r="O42" s="54">
        <v>0.7063</v>
      </c>
      <c r="P42" s="55">
        <v>34.5</v>
      </c>
      <c r="Q42" s="56">
        <v>8241</v>
      </c>
      <c r="R42" s="55">
        <v>38.25</v>
      </c>
      <c r="S42" s="56">
        <v>9135</v>
      </c>
      <c r="T42" s="55">
        <v>49.95</v>
      </c>
      <c r="U42" s="9"/>
      <c r="V42" s="9"/>
      <c r="W42" s="54"/>
      <c r="X42" s="54"/>
      <c r="Y42" s="57"/>
      <c r="AA42" s="4">
        <f t="shared" si="0"/>
        <v>99.99999999999999</v>
      </c>
      <c r="AB42" s="34" t="str">
        <f t="shared" si="1"/>
        <v>ОК</v>
      </c>
      <c r="AC42"/>
    </row>
    <row r="43" spans="2:29" ht="12.75">
      <c r="B43" s="20">
        <v>28</v>
      </c>
      <c r="C43" s="57">
        <v>94.7072</v>
      </c>
      <c r="D43" s="54">
        <v>2.8727</v>
      </c>
      <c r="E43" s="54">
        <v>0.9422</v>
      </c>
      <c r="F43" s="54">
        <v>0.1421</v>
      </c>
      <c r="G43" s="54">
        <v>0.1586</v>
      </c>
      <c r="H43" s="54">
        <v>0.001</v>
      </c>
      <c r="I43" s="54">
        <v>0.0331</v>
      </c>
      <c r="J43" s="54">
        <v>0.0257</v>
      </c>
      <c r="K43" s="54">
        <v>0.0147</v>
      </c>
      <c r="L43" s="54">
        <v>0.0061</v>
      </c>
      <c r="M43" s="54">
        <v>0.8401</v>
      </c>
      <c r="N43" s="54">
        <v>0.2566</v>
      </c>
      <c r="O43" s="54">
        <v>0.7105</v>
      </c>
      <c r="P43" s="55">
        <v>34.6177</v>
      </c>
      <c r="Q43" s="56">
        <v>8268</v>
      </c>
      <c r="R43" s="55">
        <v>38.3714</v>
      </c>
      <c r="S43" s="56">
        <v>9165</v>
      </c>
      <c r="T43" s="55">
        <v>49.9611</v>
      </c>
      <c r="U43" s="43"/>
      <c r="V43" s="43"/>
      <c r="W43" s="40"/>
      <c r="X43" s="40"/>
      <c r="Y43" s="19"/>
      <c r="AA43" s="4">
        <f t="shared" si="0"/>
        <v>100.00010000000003</v>
      </c>
      <c r="AB43" s="34" t="str">
        <f t="shared" si="1"/>
        <v> </v>
      </c>
      <c r="AC43"/>
    </row>
    <row r="44" spans="2:29" ht="12.75" customHeight="1">
      <c r="B44" s="20">
        <v>29</v>
      </c>
      <c r="C44" s="57">
        <v>95.0602</v>
      </c>
      <c r="D44" s="54">
        <v>2.7006</v>
      </c>
      <c r="E44" s="54">
        <v>0.8814</v>
      </c>
      <c r="F44" s="54">
        <v>0.1358</v>
      </c>
      <c r="G44" s="54">
        <v>0.1472</v>
      </c>
      <c r="H44" s="54">
        <v>0.0012</v>
      </c>
      <c r="I44" s="54">
        <v>0.0312</v>
      </c>
      <c r="J44" s="54">
        <v>0.0239</v>
      </c>
      <c r="K44" s="54">
        <v>0.0109</v>
      </c>
      <c r="L44" s="54">
        <v>0.0065</v>
      </c>
      <c r="M44" s="54">
        <v>0.774</v>
      </c>
      <c r="N44" s="54">
        <v>0.2271</v>
      </c>
      <c r="O44" s="54">
        <v>0.7076</v>
      </c>
      <c r="P44" s="55">
        <v>34.55</v>
      </c>
      <c r="Q44" s="56">
        <v>8252</v>
      </c>
      <c r="R44" s="55">
        <v>38.3007</v>
      </c>
      <c r="S44" s="56">
        <v>9148</v>
      </c>
      <c r="T44" s="55">
        <v>49.97</v>
      </c>
      <c r="U44" s="9"/>
      <c r="V44" s="9"/>
      <c r="W44" s="54"/>
      <c r="X44" s="54"/>
      <c r="Y44" s="57"/>
      <c r="AA44" s="4">
        <f t="shared" si="0"/>
        <v>99.99999999999999</v>
      </c>
      <c r="AB44" s="34" t="str">
        <f t="shared" si="1"/>
        <v>ОК</v>
      </c>
      <c r="AC44"/>
    </row>
    <row r="45" spans="2:29" ht="12.75" customHeight="1">
      <c r="B45" s="20">
        <v>30</v>
      </c>
      <c r="C45" s="1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2"/>
      <c r="R45" s="41"/>
      <c r="S45" s="42"/>
      <c r="T45" s="45"/>
      <c r="U45" s="43"/>
      <c r="V45" s="43"/>
      <c r="W45" s="40"/>
      <c r="X45" s="40"/>
      <c r="Y45" s="19"/>
      <c r="AA45" s="4">
        <f t="shared" si="0"/>
        <v>0</v>
      </c>
      <c r="AB45" s="34" t="str">
        <f t="shared" si="1"/>
        <v> </v>
      </c>
      <c r="AC45"/>
    </row>
    <row r="46" spans="2:29" ht="12.75" customHeight="1">
      <c r="B46" s="20"/>
      <c r="C46" s="1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2"/>
      <c r="R46" s="41"/>
      <c r="S46" s="42"/>
      <c r="T46" s="45"/>
      <c r="U46" s="43"/>
      <c r="V46" s="43"/>
      <c r="W46" s="40"/>
      <c r="X46" s="40"/>
      <c r="Y46" s="19"/>
      <c r="AA46" s="4"/>
      <c r="AB46" s="34"/>
      <c r="AC46"/>
    </row>
    <row r="47" spans="2:29" ht="12.75" customHeight="1">
      <c r="B47" s="20"/>
      <c r="C47" s="62">
        <f aca="true" t="shared" si="2" ref="C47:N47">SUM(C15:C46)</f>
        <v>1992.2960999999998</v>
      </c>
      <c r="D47" s="54">
        <f t="shared" si="2"/>
        <v>59.072500000000005</v>
      </c>
      <c r="E47" s="54">
        <f t="shared" si="2"/>
        <v>18.4304</v>
      </c>
      <c r="F47" s="54">
        <f t="shared" si="2"/>
        <v>2.7376000000000005</v>
      </c>
      <c r="G47" s="54">
        <f t="shared" si="2"/>
        <v>3.0913999999999993</v>
      </c>
      <c r="H47" s="54">
        <f t="shared" si="2"/>
        <v>0.0256</v>
      </c>
      <c r="I47" s="54">
        <f t="shared" si="2"/>
        <v>0.6657</v>
      </c>
      <c r="J47" s="54">
        <f t="shared" si="2"/>
        <v>0.5126</v>
      </c>
      <c r="K47" s="54">
        <f t="shared" si="2"/>
        <v>0.26439999999999997</v>
      </c>
      <c r="L47" s="54">
        <f t="shared" si="2"/>
        <v>0.1472</v>
      </c>
      <c r="M47" s="54">
        <f t="shared" si="2"/>
        <v>18.098399999999998</v>
      </c>
      <c r="N47" s="54">
        <f t="shared" si="2"/>
        <v>4.658</v>
      </c>
      <c r="O47" s="8"/>
      <c r="P47" s="8">
        <f>SUM(P15:P46)</f>
        <v>725.5332</v>
      </c>
      <c r="Q47" s="56">
        <f>SUM(Q15:Q46)</f>
        <v>173290</v>
      </c>
      <c r="R47" s="8">
        <f>SUM(R15:R46)</f>
        <v>804.2690000000001</v>
      </c>
      <c r="S47" s="56">
        <f>SUM(S15:S46)</f>
        <v>192095</v>
      </c>
      <c r="T47" s="8">
        <f>SUM(T15:T46)</f>
        <v>1048.5959000000003</v>
      </c>
      <c r="U47" s="9"/>
      <c r="V47" s="9"/>
      <c r="W47" s="54"/>
      <c r="X47" s="54"/>
      <c r="Y47" s="57"/>
      <c r="AA47" s="4">
        <f t="shared" si="0"/>
        <v>2099.9998999999993</v>
      </c>
      <c r="AB47" s="34" t="str">
        <f t="shared" si="1"/>
        <v> </v>
      </c>
      <c r="AC47"/>
    </row>
    <row r="48" spans="2:29" ht="14.25" customHeight="1" hidden="1">
      <c r="B48" s="7">
        <v>31</v>
      </c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10"/>
      <c r="V48" s="10"/>
      <c r="W48" s="10"/>
      <c r="X48" s="10"/>
      <c r="Y48" s="11"/>
      <c r="AA48" s="4">
        <f>SUM(D48:N48,P48)</f>
        <v>0</v>
      </c>
      <c r="AB48" s="5"/>
      <c r="AC48"/>
    </row>
    <row r="49" spans="3:29" ht="12.75"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AA49" s="4"/>
      <c r="AB49" s="5"/>
      <c r="AC49"/>
    </row>
    <row r="50" spans="3:4" ht="12.75">
      <c r="C50" s="1"/>
      <c r="D50" s="1"/>
    </row>
    <row r="51" spans="3:25" ht="15">
      <c r="C51" s="13" t="s">
        <v>52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 t="s">
        <v>53</v>
      </c>
      <c r="R51" s="14"/>
      <c r="S51" s="14"/>
      <c r="T51" s="63"/>
      <c r="U51" s="64"/>
      <c r="V51" s="64"/>
      <c r="W51" s="88">
        <v>42494</v>
      </c>
      <c r="X51" s="89"/>
      <c r="Y51" s="15"/>
    </row>
    <row r="52" spans="3:24" ht="12.75">
      <c r="C52" s="1"/>
      <c r="D52" s="1" t="s">
        <v>28</v>
      </c>
      <c r="O52" s="2"/>
      <c r="P52" s="17" t="s">
        <v>30</v>
      </c>
      <c r="Q52" s="17"/>
      <c r="T52" s="2"/>
      <c r="U52" s="16" t="s">
        <v>0</v>
      </c>
      <c r="W52" s="2"/>
      <c r="X52" s="16" t="s">
        <v>17</v>
      </c>
    </row>
    <row r="53" spans="3:25" ht="18" customHeight="1">
      <c r="C53" s="13" t="s">
        <v>37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 t="s">
        <v>2</v>
      </c>
      <c r="P53" s="14"/>
      <c r="Q53" s="14" t="s">
        <v>1</v>
      </c>
      <c r="R53" s="14"/>
      <c r="S53" s="14"/>
      <c r="T53" s="14"/>
      <c r="U53" s="64"/>
      <c r="V53" s="64"/>
      <c r="W53" s="88">
        <v>42494</v>
      </c>
      <c r="X53" s="89"/>
      <c r="Y53" s="14"/>
    </row>
    <row r="54" spans="3:24" ht="12.75">
      <c r="C54" s="1"/>
      <c r="D54" s="1" t="s">
        <v>29</v>
      </c>
      <c r="O54" s="2"/>
      <c r="P54" s="16" t="s">
        <v>30</v>
      </c>
      <c r="Q54" s="16"/>
      <c r="T54" s="2"/>
      <c r="U54" s="16" t="s">
        <v>0</v>
      </c>
      <c r="W54" s="2"/>
      <c r="X54" t="s">
        <v>17</v>
      </c>
    </row>
    <row r="58" spans="3:10" ht="12.75">
      <c r="C58" s="46"/>
      <c r="D58" s="35"/>
      <c r="E58" s="35"/>
      <c r="F58" s="35"/>
      <c r="G58" s="35"/>
      <c r="H58" s="35"/>
      <c r="I58" s="35"/>
      <c r="J58" s="35"/>
    </row>
  </sheetData>
  <sheetProtection/>
  <mergeCells count="32">
    <mergeCell ref="B8:Y8"/>
    <mergeCell ref="K13:K15"/>
    <mergeCell ref="J13:J15"/>
    <mergeCell ref="W12:W15"/>
    <mergeCell ref="X12:X15"/>
    <mergeCell ref="H13:H15"/>
    <mergeCell ref="O13:O15"/>
    <mergeCell ref="E13:E15"/>
    <mergeCell ref="I13:I15"/>
    <mergeCell ref="L13:L15"/>
    <mergeCell ref="S13:S15"/>
    <mergeCell ref="N13:N15"/>
    <mergeCell ref="B7:Y7"/>
    <mergeCell ref="B12:B15"/>
    <mergeCell ref="F13:F15"/>
    <mergeCell ref="Q13:Q15"/>
    <mergeCell ref="C6:AA6"/>
    <mergeCell ref="Y12:Y15"/>
    <mergeCell ref="U12:U15"/>
    <mergeCell ref="D13:D15"/>
    <mergeCell ref="G13:G15"/>
    <mergeCell ref="M13:M15"/>
    <mergeCell ref="W53:X53"/>
    <mergeCell ref="C12:N12"/>
    <mergeCell ref="T13:T15"/>
    <mergeCell ref="O12:T12"/>
    <mergeCell ref="V12:V15"/>
    <mergeCell ref="W51:X51"/>
    <mergeCell ref="P13:P15"/>
    <mergeCell ref="R13:R15"/>
    <mergeCell ref="C49:Y49"/>
    <mergeCell ref="C13:C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SheetLayoutView="100" workbookViewId="0" topLeftCell="A25">
      <selection activeCell="H46" sqref="H46"/>
    </sheetView>
  </sheetViews>
  <sheetFormatPr defaultColWidth="9.00390625" defaultRowHeight="12.75"/>
  <cols>
    <col min="1" max="2" width="11.75390625" style="0" customWidth="1"/>
    <col min="3" max="3" width="12.25390625" style="0" customWidth="1"/>
    <col min="4" max="4" width="14.125" style="0" customWidth="1"/>
    <col min="5" max="5" width="15.00390625" style="0" customWidth="1"/>
    <col min="6" max="6" width="14.625" style="0" customWidth="1"/>
    <col min="7" max="8" width="13.625" style="0" customWidth="1"/>
    <col min="9" max="9" width="30.875" style="0" customWidth="1"/>
    <col min="10" max="10" width="9.125" style="6" customWidth="1"/>
  </cols>
  <sheetData>
    <row r="1" spans="2:8" ht="12.75">
      <c r="B1" s="48" t="s">
        <v>31</v>
      </c>
      <c r="C1" s="48"/>
      <c r="D1" s="48"/>
      <c r="E1" s="36"/>
      <c r="F1" s="35"/>
      <c r="G1" s="35"/>
      <c r="H1" s="35"/>
    </row>
    <row r="2" spans="2:8" ht="12.75">
      <c r="B2" s="48" t="s">
        <v>32</v>
      </c>
      <c r="C2" s="48"/>
      <c r="D2" s="48"/>
      <c r="E2" s="36"/>
      <c r="F2" s="35"/>
      <c r="G2" s="35"/>
      <c r="H2" s="35"/>
    </row>
    <row r="3" spans="2:9" ht="12.75">
      <c r="B3" s="49" t="s">
        <v>33</v>
      </c>
      <c r="C3" s="49"/>
      <c r="D3" s="49"/>
      <c r="E3" s="36"/>
      <c r="F3" s="38"/>
      <c r="G3" s="38"/>
      <c r="H3" s="38"/>
      <c r="I3" s="3"/>
    </row>
    <row r="4" spans="2:9" ht="12.75">
      <c r="B4" s="36"/>
      <c r="C4" s="36"/>
      <c r="D4" s="36"/>
      <c r="E4" s="36"/>
      <c r="F4" s="38"/>
      <c r="G4" s="38"/>
      <c r="H4" s="38"/>
      <c r="I4" s="3"/>
    </row>
    <row r="5" spans="2:9" ht="15">
      <c r="B5" s="35"/>
      <c r="C5" s="65"/>
      <c r="D5" s="65"/>
      <c r="E5" s="65"/>
      <c r="F5" s="65"/>
      <c r="G5" s="65"/>
      <c r="H5" s="65"/>
      <c r="I5" s="23"/>
    </row>
    <row r="6" spans="1:9" ht="18" customHeight="1">
      <c r="A6" s="112" t="s">
        <v>40</v>
      </c>
      <c r="B6" s="112"/>
      <c r="C6" s="112"/>
      <c r="D6" s="112"/>
      <c r="E6" s="112"/>
      <c r="F6" s="112"/>
      <c r="G6" s="112"/>
      <c r="H6" s="66"/>
      <c r="I6" s="25"/>
    </row>
    <row r="7" spans="1:9" ht="18" customHeight="1">
      <c r="A7" s="113" t="s">
        <v>54</v>
      </c>
      <c r="B7" s="113"/>
      <c r="C7" s="113"/>
      <c r="D7" s="113"/>
      <c r="E7" s="113"/>
      <c r="F7" s="113"/>
      <c r="G7" s="113"/>
      <c r="H7" s="67"/>
      <c r="I7" s="24"/>
    </row>
    <row r="8" spans="1:9" ht="18" customHeight="1">
      <c r="A8" s="113" t="s">
        <v>55</v>
      </c>
      <c r="B8" s="113"/>
      <c r="C8" s="113"/>
      <c r="D8" s="113"/>
      <c r="E8" s="113"/>
      <c r="F8" s="113"/>
      <c r="G8" s="113"/>
      <c r="H8" s="67"/>
      <c r="I8" s="24"/>
    </row>
    <row r="9" spans="1:9" ht="18" customHeight="1">
      <c r="A9" s="113" t="s">
        <v>56</v>
      </c>
      <c r="B9" s="113"/>
      <c r="C9" s="113"/>
      <c r="D9" s="113"/>
      <c r="E9" s="113"/>
      <c r="F9" s="113"/>
      <c r="G9" s="113"/>
      <c r="H9" s="67"/>
      <c r="I9" s="26"/>
    </row>
    <row r="10" spans="2:9" ht="24" customHeight="1">
      <c r="B10" s="21"/>
      <c r="C10" s="22"/>
      <c r="D10" s="22"/>
      <c r="E10" s="22"/>
      <c r="F10" s="22"/>
      <c r="G10" s="22"/>
      <c r="H10" s="26"/>
      <c r="I10" s="26"/>
    </row>
    <row r="11" spans="2:10" ht="30" customHeight="1">
      <c r="B11" s="93" t="s">
        <v>27</v>
      </c>
      <c r="C11" s="90" t="s">
        <v>45</v>
      </c>
      <c r="D11" s="91"/>
      <c r="E11" s="91"/>
      <c r="F11" s="108" t="s">
        <v>46</v>
      </c>
      <c r="G11" s="109" t="s">
        <v>47</v>
      </c>
      <c r="H11" s="73"/>
      <c r="I11" s="27"/>
      <c r="J11"/>
    </row>
    <row r="12" spans="2:10" ht="48.75" customHeight="1">
      <c r="B12" s="94"/>
      <c r="C12" s="97" t="s">
        <v>60</v>
      </c>
      <c r="D12" s="101" t="s">
        <v>61</v>
      </c>
      <c r="E12" s="101" t="s">
        <v>62</v>
      </c>
      <c r="F12" s="108"/>
      <c r="G12" s="110"/>
      <c r="H12" s="73"/>
      <c r="I12" s="27"/>
      <c r="J12"/>
    </row>
    <row r="13" spans="2:10" ht="15.75" customHeight="1">
      <c r="B13" s="94"/>
      <c r="C13" s="97"/>
      <c r="D13" s="101"/>
      <c r="E13" s="101"/>
      <c r="F13" s="108"/>
      <c r="G13" s="110"/>
      <c r="H13" s="73"/>
      <c r="I13" s="27"/>
      <c r="J13"/>
    </row>
    <row r="14" spans="2:10" ht="30" customHeight="1">
      <c r="B14" s="100"/>
      <c r="C14" s="97"/>
      <c r="D14" s="101"/>
      <c r="E14" s="101"/>
      <c r="F14" s="108"/>
      <c r="G14" s="111"/>
      <c r="H14" s="73"/>
      <c r="I14" s="27"/>
      <c r="J14"/>
    </row>
    <row r="15" spans="2:11" ht="15.75" customHeight="1">
      <c r="B15" s="18">
        <v>1</v>
      </c>
      <c r="C15" s="86">
        <f>Лист1!Y3</f>
        <v>1385190.25</v>
      </c>
      <c r="D15" s="86">
        <f>Лист1!T3</f>
        <v>1745.08</v>
      </c>
      <c r="E15" s="86">
        <f>Лист1!N3</f>
        <v>20755.63</v>
      </c>
      <c r="F15" s="82">
        <f aca="true" t="shared" si="0" ref="F15:F42">SUM(C15:E15)</f>
        <v>1407690.96</v>
      </c>
      <c r="G15" s="80">
        <f>IF(Паспорт!P16&gt;0,Паспорт!P16,G14)</f>
        <v>34.355</v>
      </c>
      <c r="H15" s="74"/>
      <c r="I15" s="28"/>
      <c r="J15" s="115"/>
      <c r="K15" s="115"/>
    </row>
    <row r="16" spans="2:11" ht="15.75">
      <c r="B16" s="18">
        <v>2</v>
      </c>
      <c r="C16" s="86">
        <f>Лист1!Y4</f>
        <v>1662263.63</v>
      </c>
      <c r="D16" s="86">
        <f>Лист1!T4</f>
        <v>2387.78</v>
      </c>
      <c r="E16" s="86">
        <f>Лист1!N4</f>
        <v>27291.92</v>
      </c>
      <c r="F16" s="82">
        <f t="shared" si="0"/>
        <v>1691943.3299999998</v>
      </c>
      <c r="G16" s="80">
        <f>IF(Паспорт!P17&gt;0,Паспорт!P17,G15)</f>
        <v>34.355</v>
      </c>
      <c r="H16" s="75"/>
      <c r="I16" s="28"/>
      <c r="J16" s="115"/>
      <c r="K16" s="115"/>
    </row>
    <row r="17" spans="2:11" ht="15.75">
      <c r="B17" s="18">
        <v>3</v>
      </c>
      <c r="C17" s="86">
        <f>Лист1!Y5</f>
        <v>1669273.44</v>
      </c>
      <c r="D17" s="86">
        <f>Лист1!T5</f>
        <v>2123.38</v>
      </c>
      <c r="E17" s="86">
        <f>Лист1!N5</f>
        <v>24858.3</v>
      </c>
      <c r="F17" s="82">
        <f t="shared" si="0"/>
        <v>1696255.1199999999</v>
      </c>
      <c r="G17" s="80">
        <f>IF(Паспорт!P18&gt;0,Паспорт!P18,G16)</f>
        <v>34.355</v>
      </c>
      <c r="H17" s="75"/>
      <c r="I17" s="28"/>
      <c r="J17" s="115"/>
      <c r="K17" s="115"/>
    </row>
    <row r="18" spans="2:11" ht="15.75">
      <c r="B18" s="18">
        <v>4</v>
      </c>
      <c r="C18" s="86">
        <f>Лист1!Y6</f>
        <v>1630052.38</v>
      </c>
      <c r="D18" s="86">
        <f>Лист1!T6</f>
        <v>1968.01</v>
      </c>
      <c r="E18" s="86">
        <f>Лист1!N6</f>
        <v>21402.6</v>
      </c>
      <c r="F18" s="82">
        <f t="shared" si="0"/>
        <v>1653422.99</v>
      </c>
      <c r="G18" s="80">
        <f>IF(Паспорт!P19&gt;0,Паспорт!P19,G17)</f>
        <v>34.36</v>
      </c>
      <c r="H18" s="75"/>
      <c r="I18" s="28"/>
      <c r="J18" s="115"/>
      <c r="K18" s="115"/>
    </row>
    <row r="19" spans="2:11" ht="15.75">
      <c r="B19" s="18">
        <v>5</v>
      </c>
      <c r="C19" s="86">
        <f>Лист1!Y7</f>
        <v>1489248.25</v>
      </c>
      <c r="D19" s="86">
        <f>Лист1!T7</f>
        <v>1681.25</v>
      </c>
      <c r="E19" s="86">
        <f>Лист1!N7</f>
        <v>17874.96</v>
      </c>
      <c r="F19" s="82">
        <f t="shared" si="0"/>
        <v>1508804.46</v>
      </c>
      <c r="G19" s="80">
        <f>IF(Паспорт!P20&gt;0,Паспорт!P20,G18)</f>
        <v>34.356</v>
      </c>
      <c r="H19" s="75"/>
      <c r="I19" s="28"/>
      <c r="J19" s="115"/>
      <c r="K19" s="115"/>
    </row>
    <row r="20" spans="2:11" ht="15.75" customHeight="1">
      <c r="B20" s="18">
        <v>6</v>
      </c>
      <c r="C20" s="86">
        <f>Лист1!Y8</f>
        <v>1513894.37</v>
      </c>
      <c r="D20" s="86">
        <f>Лист1!T8</f>
        <v>1499.87</v>
      </c>
      <c r="E20" s="86">
        <f>Лист1!N8</f>
        <v>15983.07</v>
      </c>
      <c r="F20" s="82">
        <f t="shared" si="0"/>
        <v>1531377.3100000003</v>
      </c>
      <c r="G20" s="80">
        <f>IF(Паспорт!P21&gt;0,Паспорт!P21,G19)</f>
        <v>34.34</v>
      </c>
      <c r="H20" s="75"/>
      <c r="I20" s="28"/>
      <c r="J20" s="115"/>
      <c r="K20" s="115"/>
    </row>
    <row r="21" spans="2:11" ht="15.75">
      <c r="B21" s="18">
        <v>7</v>
      </c>
      <c r="C21" s="86">
        <f>Лист1!Y9</f>
        <v>1416084.38</v>
      </c>
      <c r="D21" s="86">
        <f>Лист1!T9</f>
        <v>1166.2</v>
      </c>
      <c r="E21" s="86">
        <f>Лист1!N9</f>
        <v>13149.05</v>
      </c>
      <c r="F21" s="82">
        <f t="shared" si="0"/>
        <v>1430399.63</v>
      </c>
      <c r="G21" s="80">
        <f>IF(Паспорт!P22&gt;0,Паспорт!P22,G20)</f>
        <v>34.37</v>
      </c>
      <c r="H21" s="75"/>
      <c r="I21" s="28"/>
      <c r="J21" s="115"/>
      <c r="K21" s="115"/>
    </row>
    <row r="22" spans="2:11" ht="15.75">
      <c r="B22" s="18">
        <v>8</v>
      </c>
      <c r="C22" s="86">
        <f>Лист1!Y10</f>
        <v>1355479.38</v>
      </c>
      <c r="D22" s="86">
        <f>Лист1!T10</f>
        <v>778.81</v>
      </c>
      <c r="E22" s="86">
        <f>Лист1!N10</f>
        <v>10107.57</v>
      </c>
      <c r="F22" s="82">
        <f t="shared" si="0"/>
        <v>1366365.76</v>
      </c>
      <c r="G22" s="80">
        <f>IF(Паспорт!P23&gt;0,Паспорт!P23,G21)</f>
        <v>34.4</v>
      </c>
      <c r="H22" s="75"/>
      <c r="I22" s="28"/>
      <c r="J22" s="115"/>
      <c r="K22" s="115"/>
    </row>
    <row r="23" spans="2:10" ht="15" customHeight="1">
      <c r="B23" s="18">
        <v>9</v>
      </c>
      <c r="C23" s="86">
        <f>Лист1!Y11</f>
        <v>1289937.69</v>
      </c>
      <c r="D23" s="86">
        <f>Лист1!T11</f>
        <v>653.23</v>
      </c>
      <c r="E23" s="86">
        <f>Лист1!N11</f>
        <v>9817.99</v>
      </c>
      <c r="F23" s="82">
        <f t="shared" si="0"/>
        <v>1300408.91</v>
      </c>
      <c r="G23" s="80">
        <f>IF(Паспорт!P24&gt;0,Паспорт!P24,G22)</f>
        <v>34.4</v>
      </c>
      <c r="H23" s="75"/>
      <c r="I23" s="28"/>
      <c r="J23" s="33"/>
    </row>
    <row r="24" spans="2:10" ht="15.75">
      <c r="B24" s="18">
        <v>10</v>
      </c>
      <c r="C24" s="86">
        <f>Лист1!Y12</f>
        <v>1305977.81</v>
      </c>
      <c r="D24" s="86">
        <f>Лист1!T12</f>
        <v>569.45</v>
      </c>
      <c r="E24" s="86">
        <f>Лист1!N12</f>
        <v>9251.11</v>
      </c>
      <c r="F24" s="82">
        <f t="shared" si="0"/>
        <v>1315798.37</v>
      </c>
      <c r="G24" s="80">
        <f>IF(Паспорт!P25&gt;0,Паспорт!P25,G23)</f>
        <v>34.4</v>
      </c>
      <c r="H24" s="75"/>
      <c r="I24" s="28"/>
      <c r="J24" s="33"/>
    </row>
    <row r="25" spans="2:10" ht="15.75">
      <c r="B25" s="18">
        <v>11</v>
      </c>
      <c r="C25" s="86">
        <f>Лист1!Y13</f>
        <v>1275841.94</v>
      </c>
      <c r="D25" s="86">
        <f>Лист1!T13</f>
        <v>359.59</v>
      </c>
      <c r="E25" s="86">
        <f>Лист1!N13</f>
        <v>6669.71</v>
      </c>
      <c r="F25" s="82">
        <f t="shared" si="0"/>
        <v>1282871.24</v>
      </c>
      <c r="G25" s="80">
        <f>IF(Паспорт!P26&gt;0,Паспорт!P26,G24)</f>
        <v>34.66</v>
      </c>
      <c r="H25" s="75"/>
      <c r="I25" s="28"/>
      <c r="J25" s="33"/>
    </row>
    <row r="26" spans="2:10" ht="15.75">
      <c r="B26" s="18">
        <v>12</v>
      </c>
      <c r="C26" s="86">
        <f>Лист1!Y14</f>
        <v>1244842.62</v>
      </c>
      <c r="D26" s="86">
        <f>Лист1!T14</f>
        <v>346.44</v>
      </c>
      <c r="E26" s="86">
        <f>Лист1!N14</f>
        <v>5808.65</v>
      </c>
      <c r="F26" s="82">
        <f t="shared" si="0"/>
        <v>1250997.71</v>
      </c>
      <c r="G26" s="80">
        <f>IF(Паспорт!P27&gt;0,Паспорт!P27,G25)</f>
        <v>34.719</v>
      </c>
      <c r="H26" s="75"/>
      <c r="I26" s="28"/>
      <c r="J26" s="33"/>
    </row>
    <row r="27" spans="2:10" ht="15.75">
      <c r="B27" s="18">
        <v>13</v>
      </c>
      <c r="C27" s="86">
        <f>Лист1!Y15</f>
        <v>1246593.13</v>
      </c>
      <c r="D27" s="86">
        <f>Лист1!T15</f>
        <v>425.22</v>
      </c>
      <c r="E27" s="86">
        <f>Лист1!N15</f>
        <v>6264.11</v>
      </c>
      <c r="F27" s="82">
        <f t="shared" si="0"/>
        <v>1253282.46</v>
      </c>
      <c r="G27" s="80">
        <f>IF(Паспорт!P28&gt;0,Паспорт!P28,G26)</f>
        <v>34.72</v>
      </c>
      <c r="H27" s="75"/>
      <c r="I27" s="28"/>
      <c r="J27" s="33"/>
    </row>
    <row r="28" spans="2:10" ht="15.75">
      <c r="B28" s="18">
        <v>14</v>
      </c>
      <c r="C28" s="86">
        <f>Лист1!Y16</f>
        <v>1250747.88</v>
      </c>
      <c r="D28" s="86">
        <f>Лист1!T16</f>
        <v>482.73</v>
      </c>
      <c r="E28" s="86">
        <f>Лист1!N16</f>
        <v>7273.72</v>
      </c>
      <c r="F28" s="82">
        <f t="shared" si="0"/>
        <v>1258504.3299999998</v>
      </c>
      <c r="G28" s="80">
        <f>IF(Паспорт!P29&gt;0,Паспорт!P29,G27)</f>
        <v>34.702</v>
      </c>
      <c r="H28" s="75"/>
      <c r="I28" s="28"/>
      <c r="J28" s="33"/>
    </row>
    <row r="29" spans="2:10" ht="15.75">
      <c r="B29" s="18">
        <v>15</v>
      </c>
      <c r="C29" s="86">
        <f>Лист1!Y17</f>
        <v>1340264.8199999998</v>
      </c>
      <c r="D29" s="86">
        <f>Лист1!T17</f>
        <v>672.26</v>
      </c>
      <c r="E29" s="86">
        <f>Лист1!N17</f>
        <v>10219.71</v>
      </c>
      <c r="F29" s="82">
        <f t="shared" si="0"/>
        <v>1351156.7899999998</v>
      </c>
      <c r="G29" s="80">
        <f>IF(Паспорт!P30&gt;0,Паспорт!P30,G28)</f>
        <v>34.659</v>
      </c>
      <c r="H29" s="75"/>
      <c r="I29" s="28"/>
      <c r="J29" s="33"/>
    </row>
    <row r="30" spans="2:10" ht="15.75">
      <c r="B30" s="20">
        <v>16</v>
      </c>
      <c r="C30" s="86">
        <f>Лист1!Y18</f>
        <v>1213534.69</v>
      </c>
      <c r="D30" s="86">
        <f>Лист1!T18</f>
        <v>601.9</v>
      </c>
      <c r="E30" s="86">
        <f>Лист1!N18</f>
        <v>9439.16</v>
      </c>
      <c r="F30" s="82">
        <f t="shared" si="0"/>
        <v>1223575.7499999998</v>
      </c>
      <c r="G30" s="80">
        <f>IF(Паспорт!P31&gt;0,Паспорт!P31,G29)</f>
        <v>34.659</v>
      </c>
      <c r="H30" s="75"/>
      <c r="I30" s="28"/>
      <c r="J30" s="33"/>
    </row>
    <row r="31" spans="2:10" ht="15.75">
      <c r="B31" s="20">
        <v>17</v>
      </c>
      <c r="C31" s="86">
        <f>Лист1!Y19</f>
        <v>1191035.19</v>
      </c>
      <c r="D31" s="86">
        <f>Лист1!T19</f>
        <v>475.04</v>
      </c>
      <c r="E31" s="86">
        <f>Лист1!N19</f>
        <v>7992.15</v>
      </c>
      <c r="F31" s="82">
        <f t="shared" si="0"/>
        <v>1199502.38</v>
      </c>
      <c r="G31" s="80">
        <f>IF(Паспорт!P32&gt;0,Паспорт!P32,G30)</f>
        <v>34.659</v>
      </c>
      <c r="H31" s="75"/>
      <c r="I31" s="28"/>
      <c r="J31" s="33"/>
    </row>
    <row r="32" spans="2:10" ht="15.75">
      <c r="B32" s="20">
        <v>18</v>
      </c>
      <c r="C32" s="86">
        <f>Лист1!Y20</f>
        <v>1151592.66</v>
      </c>
      <c r="D32" s="86">
        <f>Лист1!T20</f>
        <v>379.3</v>
      </c>
      <c r="E32" s="86">
        <f>Лист1!N20</f>
        <v>4905.29</v>
      </c>
      <c r="F32" s="82">
        <f t="shared" si="0"/>
        <v>1156877.25</v>
      </c>
      <c r="G32" s="80">
        <f>IF(Паспорт!P33&gt;0,Паспорт!P33,G31)</f>
        <v>34.67</v>
      </c>
      <c r="H32" s="75"/>
      <c r="I32" s="28"/>
      <c r="J32" s="33"/>
    </row>
    <row r="33" spans="2:10" ht="15.75">
      <c r="B33" s="20">
        <v>19</v>
      </c>
      <c r="C33" s="86">
        <f>Лист1!Y21</f>
        <v>1110743.88</v>
      </c>
      <c r="D33" s="86">
        <f>Лист1!T21</f>
        <v>466.53</v>
      </c>
      <c r="E33" s="86">
        <f>Лист1!N21</f>
        <v>6302.83</v>
      </c>
      <c r="F33" s="82">
        <f t="shared" si="0"/>
        <v>1117513.24</v>
      </c>
      <c r="G33" s="80">
        <f>IF(Паспорт!P34&gt;0,Паспорт!P34,G32)</f>
        <v>34.532</v>
      </c>
      <c r="H33" s="75"/>
      <c r="I33" s="28"/>
      <c r="J33" s="33"/>
    </row>
    <row r="34" spans="2:10" ht="15.75">
      <c r="B34" s="20">
        <v>20</v>
      </c>
      <c r="C34" s="86">
        <f>Лист1!Y22</f>
        <v>1216403.63</v>
      </c>
      <c r="D34" s="86">
        <f>Лист1!T22</f>
        <v>985.06</v>
      </c>
      <c r="E34" s="86">
        <f>Лист1!N22</f>
        <v>12385.25</v>
      </c>
      <c r="F34" s="82">
        <f t="shared" si="0"/>
        <v>1229773.94</v>
      </c>
      <c r="G34" s="80">
        <f>IF(Паспорт!P35&gt;0,Паспорт!P35,G33)</f>
        <v>34.5</v>
      </c>
      <c r="H34" s="75"/>
      <c r="I34" s="28"/>
      <c r="J34" s="33"/>
    </row>
    <row r="35" spans="2:10" ht="15.75">
      <c r="B35" s="20">
        <v>21</v>
      </c>
      <c r="C35" s="86">
        <f>Лист1!Y23</f>
        <v>1289309.87</v>
      </c>
      <c r="D35" s="86">
        <f>Лист1!T23</f>
        <v>1268.89</v>
      </c>
      <c r="E35" s="86">
        <f>Лист1!N23</f>
        <v>14405.52</v>
      </c>
      <c r="F35" s="82">
        <f t="shared" si="0"/>
        <v>1304984.28</v>
      </c>
      <c r="G35" s="80">
        <f>IF(Паспорт!P36&gt;0,Паспорт!P36,G34)</f>
        <v>34.758</v>
      </c>
      <c r="H35" s="75"/>
      <c r="I35" s="28"/>
      <c r="J35" s="33"/>
    </row>
    <row r="36" spans="2:10" ht="15.75">
      <c r="B36" s="20">
        <v>22</v>
      </c>
      <c r="C36" s="86">
        <f>Лист1!Y24</f>
        <v>1228041</v>
      </c>
      <c r="D36" s="86">
        <f>Лист1!T24</f>
        <v>1104.57</v>
      </c>
      <c r="E36" s="86">
        <f>Лист1!N24</f>
        <v>13851.1</v>
      </c>
      <c r="F36" s="82">
        <f t="shared" si="0"/>
        <v>1242996.6700000002</v>
      </c>
      <c r="G36" s="80">
        <f>IF(Паспорт!P37&gt;0,Паспорт!P37,G35)</f>
        <v>34.78</v>
      </c>
      <c r="H36" s="75"/>
      <c r="I36" s="28"/>
      <c r="J36" s="33"/>
    </row>
    <row r="37" spans="2:10" ht="15.75">
      <c r="B37" s="20">
        <v>23</v>
      </c>
      <c r="C37" s="86">
        <f>Лист1!Y25</f>
        <v>1115194.72</v>
      </c>
      <c r="D37" s="86">
        <f>Лист1!T25</f>
        <v>755.79</v>
      </c>
      <c r="E37" s="86">
        <f>Лист1!N25</f>
        <v>9679.97</v>
      </c>
      <c r="F37" s="82">
        <f t="shared" si="0"/>
        <v>1125630.48</v>
      </c>
      <c r="G37" s="80">
        <f>IF(Паспорт!P38&gt;0,Паспорт!P38,G36)</f>
        <v>34.78</v>
      </c>
      <c r="H37" s="75"/>
      <c r="I37" s="28"/>
      <c r="J37" s="33"/>
    </row>
    <row r="38" spans="2:10" ht="15.75">
      <c r="B38" s="20">
        <v>24</v>
      </c>
      <c r="C38" s="86">
        <f>Лист1!Y26</f>
        <v>1082574.51</v>
      </c>
      <c r="D38" s="86">
        <f>Лист1!T26</f>
        <v>717.12</v>
      </c>
      <c r="E38" s="86">
        <f>Лист1!N26</f>
        <v>10038.41</v>
      </c>
      <c r="F38" s="82">
        <f t="shared" si="0"/>
        <v>1093330.04</v>
      </c>
      <c r="G38" s="80">
        <f>IF(Паспорт!P39&gt;0,Паспорт!P39,G37)</f>
        <v>34.78</v>
      </c>
      <c r="H38" s="75"/>
      <c r="I38" s="28"/>
      <c r="J38" s="33"/>
    </row>
    <row r="39" spans="2:10" ht="15.75">
      <c r="B39" s="20">
        <v>25</v>
      </c>
      <c r="C39" s="86">
        <f>Лист1!Y27</f>
        <v>1079313.44</v>
      </c>
      <c r="D39" s="86">
        <f>Лист1!T27</f>
        <v>676.58</v>
      </c>
      <c r="E39" s="86">
        <f>Лист1!N27</f>
        <v>8723.36</v>
      </c>
      <c r="F39" s="82">
        <f t="shared" si="0"/>
        <v>1088713.3800000001</v>
      </c>
      <c r="G39" s="80">
        <f>IF(Паспорт!P40&gt;0,Паспорт!P40,G38)</f>
        <v>34.4845</v>
      </c>
      <c r="H39" s="75"/>
      <c r="I39" s="28"/>
      <c r="J39" s="33"/>
    </row>
    <row r="40" spans="2:10" ht="15.75">
      <c r="B40" s="20">
        <v>26</v>
      </c>
      <c r="C40" s="86">
        <f>Лист1!Y28</f>
        <v>1030807.1599999999</v>
      </c>
      <c r="D40" s="86">
        <f>Лист1!T28</f>
        <v>708.83</v>
      </c>
      <c r="E40" s="86">
        <f>Лист1!N28</f>
        <v>9406.53</v>
      </c>
      <c r="F40" s="82">
        <f t="shared" si="0"/>
        <v>1040922.5199999999</v>
      </c>
      <c r="G40" s="80">
        <f>IF(Паспорт!P41&gt;0,Паспорт!P41,G39)</f>
        <v>34.5</v>
      </c>
      <c r="H40" s="75"/>
      <c r="I40" s="28"/>
      <c r="J40" s="33"/>
    </row>
    <row r="41" spans="2:10" ht="15.75">
      <c r="B41" s="20">
        <v>27</v>
      </c>
      <c r="C41" s="86">
        <f>Лист1!Y29</f>
        <v>1057923.69</v>
      </c>
      <c r="D41" s="86">
        <f>Лист1!T29</f>
        <v>1096.62</v>
      </c>
      <c r="E41" s="86">
        <f>Лист1!N29</f>
        <v>13706.94</v>
      </c>
      <c r="F41" s="82">
        <f t="shared" si="0"/>
        <v>1072727.25</v>
      </c>
      <c r="G41" s="80">
        <f>IF(Паспорт!P42&gt;0,Паспорт!P42,G40)</f>
        <v>34.5</v>
      </c>
      <c r="H41" s="75"/>
      <c r="I41" s="28"/>
      <c r="J41" s="33"/>
    </row>
    <row r="42" spans="2:10" ht="12.75" customHeight="1">
      <c r="B42" s="20">
        <v>28</v>
      </c>
      <c r="C42" s="86">
        <f>Лист1!Y30</f>
        <v>1087266.5999999999</v>
      </c>
      <c r="D42" s="86">
        <f>Лист1!T30</f>
        <v>775.11</v>
      </c>
      <c r="E42" s="86">
        <f>Лист1!N30</f>
        <v>9752.31</v>
      </c>
      <c r="F42" s="82">
        <f t="shared" si="0"/>
        <v>1097794.02</v>
      </c>
      <c r="G42" s="80">
        <f>IF(Паспорт!P43&gt;0,Паспорт!P43,G41)</f>
        <v>34.6177</v>
      </c>
      <c r="H42" s="75"/>
      <c r="I42" s="28"/>
      <c r="J42" s="33"/>
    </row>
    <row r="43" spans="2:10" ht="15" customHeight="1">
      <c r="B43" s="20">
        <v>29</v>
      </c>
      <c r="C43" s="86">
        <f>Лист1!Y31</f>
        <v>983960.22</v>
      </c>
      <c r="D43" s="86">
        <f>Лист1!T31</f>
        <v>511.1</v>
      </c>
      <c r="E43" s="86">
        <f>Лист1!N31</f>
        <v>8461.96</v>
      </c>
      <c r="F43" s="82">
        <f>SUM(C43:E43)</f>
        <v>992933.2799999999</v>
      </c>
      <c r="G43" s="80">
        <f>IF(Паспорт!P44&gt;0,Паспорт!P44,G42)</f>
        <v>34.55</v>
      </c>
      <c r="H43" s="75"/>
      <c r="I43" s="28"/>
      <c r="J43" s="33"/>
    </row>
    <row r="44" spans="2:10" ht="13.5" customHeight="1">
      <c r="B44" s="20">
        <v>30</v>
      </c>
      <c r="C44" s="86">
        <f>Лист1!Y32</f>
        <v>997813.9099999999</v>
      </c>
      <c r="D44" s="86">
        <f>Лист1!T32</f>
        <v>664.02</v>
      </c>
      <c r="E44" s="86">
        <f>Лист1!N32</f>
        <v>9302.25</v>
      </c>
      <c r="F44" s="82">
        <f>SUM(C44:E44)</f>
        <v>1007780.1799999999</v>
      </c>
      <c r="G44" s="80">
        <f>IF(Паспорт!P45&gt;0,Паспорт!P45,G43)</f>
        <v>34.55</v>
      </c>
      <c r="H44" s="75"/>
      <c r="I44" s="28"/>
      <c r="J44" s="33"/>
    </row>
    <row r="45" spans="2:10" ht="12.75" customHeight="1">
      <c r="B45" s="20"/>
      <c r="C45" s="81"/>
      <c r="D45" s="81"/>
      <c r="E45" s="81"/>
      <c r="F45" s="82"/>
      <c r="G45" s="80">
        <f>IF(Паспорт!P47&gt;0,Паспорт!P46,G44)</f>
        <v>0</v>
      </c>
      <c r="H45" s="75"/>
      <c r="I45" s="32"/>
      <c r="J45" s="33"/>
    </row>
    <row r="46" spans="2:11" ht="66" customHeight="1">
      <c r="B46" s="20" t="s">
        <v>46</v>
      </c>
      <c r="C46" s="83">
        <f>SUM(C15:C45)</f>
        <v>37911207.13999999</v>
      </c>
      <c r="D46" s="83">
        <f>SUM(D15:D45)</f>
        <v>28045.760000000002</v>
      </c>
      <c r="E46" s="83">
        <f>SUM(E15:E45)</f>
        <v>355081.12999999995</v>
      </c>
      <c r="F46" s="84">
        <f>SUM(F15:F45)</f>
        <v>38294334.03</v>
      </c>
      <c r="G46" s="85">
        <f>SUMPRODUCT(G15:G45,F15:F45)/SUM(F15:F45)</f>
        <v>34.536212278780916</v>
      </c>
      <c r="H46" s="76"/>
      <c r="I46" s="31"/>
      <c r="J46" s="114"/>
      <c r="K46" s="114"/>
    </row>
    <row r="47" spans="2:10" ht="14.25" customHeight="1" hidden="1">
      <c r="B47" s="7">
        <v>31</v>
      </c>
      <c r="C47" s="12"/>
      <c r="D47" s="8"/>
      <c r="E47" s="8"/>
      <c r="F47" s="8"/>
      <c r="G47" s="8"/>
      <c r="H47" s="77"/>
      <c r="I47" s="29"/>
      <c r="J47"/>
    </row>
    <row r="48" spans="3:10" ht="12.75">
      <c r="C48" s="96"/>
      <c r="D48" s="96"/>
      <c r="E48" s="96"/>
      <c r="F48" s="96"/>
      <c r="G48" s="96"/>
      <c r="H48" s="30"/>
      <c r="I48" s="30"/>
      <c r="J48"/>
    </row>
    <row r="49" spans="1:10" ht="12.75">
      <c r="A49" s="68" t="s">
        <v>42</v>
      </c>
      <c r="B49" s="68"/>
      <c r="C49" s="68"/>
      <c r="D49" s="68"/>
      <c r="E49" s="68"/>
      <c r="F49" s="68" t="s">
        <v>53</v>
      </c>
      <c r="G49" s="69"/>
      <c r="H49" s="69"/>
      <c r="I49" s="64"/>
      <c r="J49" s="78"/>
    </row>
    <row r="50" spans="1:10" ht="12.75">
      <c r="A50" s="1"/>
      <c r="B50" s="1" t="s">
        <v>43</v>
      </c>
      <c r="C50" s="1"/>
      <c r="D50" s="1"/>
      <c r="E50" s="1"/>
      <c r="F50" s="70" t="s">
        <v>57</v>
      </c>
      <c r="G50" s="71"/>
      <c r="H50" s="71" t="s">
        <v>0</v>
      </c>
      <c r="I50" s="71" t="s">
        <v>17</v>
      </c>
      <c r="J50" s="79"/>
    </row>
    <row r="51" spans="1:10" ht="12.75">
      <c r="A51" s="1"/>
      <c r="B51" s="1"/>
      <c r="C51" s="1"/>
      <c r="D51" s="1"/>
      <c r="E51" s="1"/>
      <c r="F51" s="70"/>
      <c r="G51" s="71"/>
      <c r="H51" s="71"/>
      <c r="J51"/>
    </row>
    <row r="52" spans="1:10" ht="18" customHeight="1">
      <c r="A52" s="68" t="s">
        <v>41</v>
      </c>
      <c r="B52" s="68"/>
      <c r="C52" s="68"/>
      <c r="D52" s="68"/>
      <c r="E52" s="68"/>
      <c r="F52" s="68" t="s">
        <v>58</v>
      </c>
      <c r="G52" s="69"/>
      <c r="H52" s="69"/>
      <c r="I52" s="64"/>
      <c r="J52" s="78"/>
    </row>
    <row r="53" spans="1:10" ht="12.75">
      <c r="A53" s="1"/>
      <c r="B53" s="1" t="s">
        <v>44</v>
      </c>
      <c r="C53" s="1"/>
      <c r="D53" s="1"/>
      <c r="E53" s="1"/>
      <c r="F53" s="70" t="s">
        <v>57</v>
      </c>
      <c r="G53" s="71"/>
      <c r="H53" s="71" t="s">
        <v>0</v>
      </c>
      <c r="I53" s="72" t="s">
        <v>17</v>
      </c>
      <c r="J53" s="72"/>
    </row>
  </sheetData>
  <sheetProtection/>
  <mergeCells count="14">
    <mergeCell ref="C48:G48"/>
    <mergeCell ref="J46:K46"/>
    <mergeCell ref="E12:E14"/>
    <mergeCell ref="B11:B14"/>
    <mergeCell ref="C12:C14"/>
    <mergeCell ref="J15:K22"/>
    <mergeCell ref="F11:F14"/>
    <mergeCell ref="G11:G14"/>
    <mergeCell ref="D12:D14"/>
    <mergeCell ref="C11:E11"/>
    <mergeCell ref="A6:G6"/>
    <mergeCell ref="A7:G7"/>
    <mergeCell ref="A8:G8"/>
    <mergeCell ref="A9:G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H1">
      <selection activeCell="Y33" sqref="Y33"/>
    </sheetView>
  </sheetViews>
  <sheetFormatPr defaultColWidth="9.00390625" defaultRowHeight="12.75"/>
  <cols>
    <col min="26" max="26" width="10.625" style="0" bestFit="1" customWidth="1"/>
  </cols>
  <sheetData>
    <row r="1" spans="1:19" ht="12.75">
      <c r="A1" t="s">
        <v>63</v>
      </c>
      <c r="G1" t="s">
        <v>75</v>
      </c>
      <c r="M1" t="s">
        <v>76</v>
      </c>
      <c r="S1" t="s">
        <v>79</v>
      </c>
    </row>
    <row r="2" spans="1:24" ht="12.75">
      <c r="A2" t="s">
        <v>64</v>
      </c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</row>
    <row r="3" spans="1:26" ht="12.75">
      <c r="A3">
        <v>1</v>
      </c>
      <c r="B3">
        <v>577761.06</v>
      </c>
      <c r="C3">
        <v>416.364</v>
      </c>
      <c r="D3">
        <v>6.6</v>
      </c>
      <c r="E3">
        <v>4.87</v>
      </c>
      <c r="F3" t="s">
        <v>70</v>
      </c>
      <c r="G3">
        <v>1</v>
      </c>
      <c r="H3">
        <v>807429.19</v>
      </c>
      <c r="I3">
        <v>1050.184</v>
      </c>
      <c r="J3">
        <v>6.52</v>
      </c>
      <c r="K3">
        <v>4.68</v>
      </c>
      <c r="L3" t="s">
        <v>70</v>
      </c>
      <c r="M3">
        <v>1</v>
      </c>
      <c r="N3">
        <v>20755.63</v>
      </c>
      <c r="O3">
        <v>361.571</v>
      </c>
      <c r="P3">
        <v>3.51</v>
      </c>
      <c r="Q3">
        <v>8.6</v>
      </c>
      <c r="R3" t="s">
        <v>77</v>
      </c>
      <c r="S3">
        <v>1</v>
      </c>
      <c r="T3">
        <v>1745.08</v>
      </c>
      <c r="U3">
        <v>354.72</v>
      </c>
      <c r="V3">
        <v>2.88</v>
      </c>
      <c r="W3">
        <v>13.91</v>
      </c>
      <c r="X3" t="s">
        <v>70</v>
      </c>
      <c r="Y3">
        <f aca="true" t="shared" si="0" ref="Y3:Y32">B3+H3</f>
        <v>1385190.25</v>
      </c>
      <c r="Z3" s="33"/>
    </row>
    <row r="4" spans="1:26" ht="12.75">
      <c r="A4">
        <v>2</v>
      </c>
      <c r="B4">
        <v>582900</v>
      </c>
      <c r="C4">
        <v>413.829</v>
      </c>
      <c r="D4">
        <v>6.6</v>
      </c>
      <c r="E4">
        <v>2.12</v>
      </c>
      <c r="F4" t="s">
        <v>70</v>
      </c>
      <c r="G4">
        <v>2</v>
      </c>
      <c r="H4">
        <v>1079363.63</v>
      </c>
      <c r="I4">
        <v>1810.282</v>
      </c>
      <c r="J4">
        <v>6.47</v>
      </c>
      <c r="K4">
        <v>1.73</v>
      </c>
      <c r="L4" t="s">
        <v>70</v>
      </c>
      <c r="M4">
        <v>2</v>
      </c>
      <c r="N4">
        <v>27291.92</v>
      </c>
      <c r="O4">
        <v>617.857</v>
      </c>
      <c r="P4">
        <v>3.35</v>
      </c>
      <c r="Q4">
        <v>1.13</v>
      </c>
      <c r="R4" t="s">
        <v>70</v>
      </c>
      <c r="S4">
        <v>2</v>
      </c>
      <c r="T4">
        <v>2387.78</v>
      </c>
      <c r="U4">
        <v>624.742</v>
      </c>
      <c r="V4">
        <v>2.94</v>
      </c>
      <c r="W4">
        <v>6.4</v>
      </c>
      <c r="X4" t="s">
        <v>70</v>
      </c>
      <c r="Y4">
        <f t="shared" si="0"/>
        <v>1662263.63</v>
      </c>
      <c r="Z4" s="33"/>
    </row>
    <row r="5" spans="1:26" ht="12.75">
      <c r="A5">
        <v>3</v>
      </c>
      <c r="B5">
        <v>564291.81</v>
      </c>
      <c r="C5">
        <v>386.809</v>
      </c>
      <c r="D5">
        <v>6.61</v>
      </c>
      <c r="E5">
        <v>2.22</v>
      </c>
      <c r="G5">
        <v>3</v>
      </c>
      <c r="H5">
        <v>1104981.63</v>
      </c>
      <c r="I5">
        <v>1875.419</v>
      </c>
      <c r="J5">
        <v>6.47</v>
      </c>
      <c r="K5">
        <v>1.6</v>
      </c>
      <c r="M5">
        <v>3</v>
      </c>
      <c r="N5">
        <v>24858.3</v>
      </c>
      <c r="O5">
        <v>500.936</v>
      </c>
      <c r="P5">
        <v>3.5</v>
      </c>
      <c r="Q5">
        <v>4.75</v>
      </c>
      <c r="S5">
        <v>3</v>
      </c>
      <c r="T5">
        <v>2123.38</v>
      </c>
      <c r="U5">
        <v>516.67</v>
      </c>
      <c r="V5">
        <v>2.9</v>
      </c>
      <c r="W5">
        <v>9.78</v>
      </c>
      <c r="Y5">
        <f t="shared" si="0"/>
        <v>1669273.44</v>
      </c>
      <c r="Z5" s="33"/>
    </row>
    <row r="6" spans="1:26" ht="12.75">
      <c r="A6">
        <v>4</v>
      </c>
      <c r="B6">
        <v>574152.38</v>
      </c>
      <c r="C6" t="s">
        <v>71</v>
      </c>
      <c r="D6" t="s">
        <v>72</v>
      </c>
      <c r="E6" t="s">
        <v>73</v>
      </c>
      <c r="F6" t="s">
        <v>74</v>
      </c>
      <c r="G6">
        <v>4</v>
      </c>
      <c r="H6">
        <v>1055900</v>
      </c>
      <c r="I6">
        <v>1720.276</v>
      </c>
      <c r="J6">
        <v>6.47</v>
      </c>
      <c r="K6">
        <v>0.96</v>
      </c>
      <c r="M6">
        <v>4</v>
      </c>
      <c r="N6">
        <v>21402.6</v>
      </c>
      <c r="O6">
        <v>371.727</v>
      </c>
      <c r="P6">
        <v>3.54</v>
      </c>
      <c r="Q6">
        <v>6.08</v>
      </c>
      <c r="S6">
        <v>4</v>
      </c>
      <c r="T6">
        <v>1968.01</v>
      </c>
      <c r="U6">
        <v>437.487</v>
      </c>
      <c r="V6">
        <v>2.97</v>
      </c>
      <c r="W6">
        <v>11.37</v>
      </c>
      <c r="Y6">
        <f>B6+H6</f>
        <v>1630052.38</v>
      </c>
      <c r="Z6" s="33"/>
    </row>
    <row r="7" spans="1:26" ht="12.75">
      <c r="A7">
        <v>5</v>
      </c>
      <c r="B7">
        <v>565013.81</v>
      </c>
      <c r="C7">
        <v>389.53</v>
      </c>
      <c r="D7">
        <v>6.6</v>
      </c>
      <c r="E7">
        <v>2.66</v>
      </c>
      <c r="F7" t="s">
        <v>70</v>
      </c>
      <c r="G7">
        <v>5</v>
      </c>
      <c r="H7">
        <v>924234.44</v>
      </c>
      <c r="I7">
        <v>1308.431</v>
      </c>
      <c r="J7">
        <v>6.5</v>
      </c>
      <c r="K7">
        <v>2.27</v>
      </c>
      <c r="L7" t="s">
        <v>70</v>
      </c>
      <c r="M7">
        <v>5</v>
      </c>
      <c r="N7">
        <v>17874.96</v>
      </c>
      <c r="O7">
        <v>280.391</v>
      </c>
      <c r="P7">
        <v>3.42</v>
      </c>
      <c r="Q7">
        <v>6.64</v>
      </c>
      <c r="R7" t="s">
        <v>77</v>
      </c>
      <c r="S7">
        <v>5</v>
      </c>
      <c r="T7">
        <v>1681.25</v>
      </c>
      <c r="U7">
        <v>328.3</v>
      </c>
      <c r="V7">
        <v>2.9</v>
      </c>
      <c r="W7">
        <v>14.44</v>
      </c>
      <c r="X7" t="s">
        <v>70</v>
      </c>
      <c r="Y7">
        <f t="shared" si="0"/>
        <v>1489248.25</v>
      </c>
      <c r="Z7" s="33"/>
    </row>
    <row r="8" spans="1:26" ht="12.75">
      <c r="A8">
        <v>6</v>
      </c>
      <c r="B8">
        <v>677317.81</v>
      </c>
      <c r="C8">
        <v>562.064</v>
      </c>
      <c r="D8">
        <v>6.6</v>
      </c>
      <c r="E8">
        <v>2.36</v>
      </c>
      <c r="F8" t="s">
        <v>70</v>
      </c>
      <c r="G8">
        <v>6</v>
      </c>
      <c r="H8">
        <v>836576.56</v>
      </c>
      <c r="I8">
        <v>1072.103</v>
      </c>
      <c r="J8">
        <v>6.52</v>
      </c>
      <c r="K8">
        <v>2.11</v>
      </c>
      <c r="L8" t="s">
        <v>70</v>
      </c>
      <c r="M8">
        <v>6</v>
      </c>
      <c r="N8">
        <v>15983.07</v>
      </c>
      <c r="O8">
        <v>223.56</v>
      </c>
      <c r="P8">
        <v>3.33</v>
      </c>
      <c r="Q8">
        <v>6.2</v>
      </c>
      <c r="R8" t="s">
        <v>70</v>
      </c>
      <c r="S8">
        <v>6</v>
      </c>
      <c r="T8">
        <v>1499.87</v>
      </c>
      <c r="U8">
        <v>260.035</v>
      </c>
      <c r="V8">
        <v>2.9</v>
      </c>
      <c r="W8">
        <v>13.54</v>
      </c>
      <c r="X8" t="s">
        <v>70</v>
      </c>
      <c r="Y8">
        <f t="shared" si="0"/>
        <v>1513894.37</v>
      </c>
      <c r="Z8" s="33"/>
    </row>
    <row r="9" spans="1:26" ht="12.75">
      <c r="A9">
        <v>7</v>
      </c>
      <c r="B9">
        <v>687384.94</v>
      </c>
      <c r="C9">
        <v>585.196</v>
      </c>
      <c r="D9">
        <v>6.6</v>
      </c>
      <c r="E9">
        <v>3.7</v>
      </c>
      <c r="F9" t="s">
        <v>70</v>
      </c>
      <c r="G9">
        <v>7</v>
      </c>
      <c r="H9">
        <v>728699.44</v>
      </c>
      <c r="I9">
        <v>817.589</v>
      </c>
      <c r="J9">
        <v>6.54</v>
      </c>
      <c r="K9">
        <v>3.5</v>
      </c>
      <c r="L9" t="s">
        <v>70</v>
      </c>
      <c r="M9">
        <v>7</v>
      </c>
      <c r="N9">
        <v>13149.05</v>
      </c>
      <c r="O9">
        <v>152.437</v>
      </c>
      <c r="P9">
        <v>3.33</v>
      </c>
      <c r="Q9">
        <v>7.6</v>
      </c>
      <c r="R9" t="s">
        <v>70</v>
      </c>
      <c r="S9">
        <v>7</v>
      </c>
      <c r="T9">
        <v>1166.2</v>
      </c>
      <c r="U9">
        <v>157.021</v>
      </c>
      <c r="V9">
        <v>2.94</v>
      </c>
      <c r="W9">
        <v>16.54</v>
      </c>
      <c r="X9" t="s">
        <v>70</v>
      </c>
      <c r="Y9">
        <f t="shared" si="0"/>
        <v>1416084.38</v>
      </c>
      <c r="Z9" s="33"/>
    </row>
    <row r="10" spans="1:26" ht="12.75">
      <c r="A10">
        <v>8</v>
      </c>
      <c r="B10">
        <v>704216.94</v>
      </c>
      <c r="C10">
        <v>614.857</v>
      </c>
      <c r="D10">
        <v>6.6</v>
      </c>
      <c r="E10">
        <v>3.89</v>
      </c>
      <c r="F10" t="s">
        <v>70</v>
      </c>
      <c r="G10">
        <v>8</v>
      </c>
      <c r="H10">
        <v>651262.44</v>
      </c>
      <c r="I10">
        <v>659.081</v>
      </c>
      <c r="J10">
        <v>6.55</v>
      </c>
      <c r="K10">
        <v>3.7</v>
      </c>
      <c r="L10" t="s">
        <v>70</v>
      </c>
      <c r="M10">
        <v>8</v>
      </c>
      <c r="N10">
        <v>10107.57</v>
      </c>
      <c r="O10">
        <v>91.356</v>
      </c>
      <c r="P10">
        <v>3.33</v>
      </c>
      <c r="Q10">
        <v>9.53</v>
      </c>
      <c r="R10" t="s">
        <v>70</v>
      </c>
      <c r="S10">
        <v>8</v>
      </c>
      <c r="T10">
        <v>778.81</v>
      </c>
      <c r="U10">
        <v>74.424</v>
      </c>
      <c r="V10">
        <v>2.86</v>
      </c>
      <c r="W10">
        <v>18.66</v>
      </c>
      <c r="X10" t="s">
        <v>77</v>
      </c>
      <c r="Y10">
        <f t="shared" si="0"/>
        <v>1355479.38</v>
      </c>
      <c r="Z10" s="33"/>
    </row>
    <row r="11" spans="1:26" ht="12.75">
      <c r="A11">
        <v>9</v>
      </c>
      <c r="B11">
        <v>662692.88</v>
      </c>
      <c r="C11">
        <v>538.567</v>
      </c>
      <c r="D11">
        <v>6.59</v>
      </c>
      <c r="E11">
        <v>3.99</v>
      </c>
      <c r="G11">
        <v>9</v>
      </c>
      <c r="H11">
        <v>627244.81</v>
      </c>
      <c r="I11">
        <v>604.472</v>
      </c>
      <c r="J11">
        <v>6.55</v>
      </c>
      <c r="K11">
        <v>3.59</v>
      </c>
      <c r="M11">
        <v>9</v>
      </c>
      <c r="N11">
        <v>9817.99</v>
      </c>
      <c r="O11">
        <v>84.067</v>
      </c>
      <c r="P11">
        <v>3.33</v>
      </c>
      <c r="Q11">
        <v>10.91</v>
      </c>
      <c r="S11">
        <v>9</v>
      </c>
      <c r="T11">
        <v>653.23</v>
      </c>
      <c r="U11">
        <v>53.082</v>
      </c>
      <c r="V11">
        <v>2.87</v>
      </c>
      <c r="W11">
        <v>18.59</v>
      </c>
      <c r="X11" t="s">
        <v>78</v>
      </c>
      <c r="Y11">
        <f t="shared" si="0"/>
        <v>1289937.69</v>
      </c>
      <c r="Z11" s="33"/>
    </row>
    <row r="12" spans="1:26" ht="12.75">
      <c r="A12">
        <v>10</v>
      </c>
      <c r="B12">
        <v>660944</v>
      </c>
      <c r="C12">
        <v>536.745</v>
      </c>
      <c r="D12">
        <v>6.59</v>
      </c>
      <c r="E12">
        <v>3.52</v>
      </c>
      <c r="G12">
        <v>10</v>
      </c>
      <c r="H12">
        <v>645033.81</v>
      </c>
      <c r="I12">
        <v>634.566</v>
      </c>
      <c r="J12">
        <v>6.54</v>
      </c>
      <c r="K12">
        <v>3.06</v>
      </c>
      <c r="M12">
        <v>10</v>
      </c>
      <c r="N12">
        <v>9251.11</v>
      </c>
      <c r="O12">
        <v>77.794</v>
      </c>
      <c r="P12">
        <v>3.32</v>
      </c>
      <c r="Q12">
        <v>11.13</v>
      </c>
      <c r="R12" t="s">
        <v>78</v>
      </c>
      <c r="S12">
        <v>10</v>
      </c>
      <c r="T12">
        <v>569.45</v>
      </c>
      <c r="U12">
        <v>42.622</v>
      </c>
      <c r="V12">
        <v>2.81</v>
      </c>
      <c r="W12">
        <v>17.97</v>
      </c>
      <c r="X12" t="s">
        <v>78</v>
      </c>
      <c r="Y12">
        <f t="shared" si="0"/>
        <v>1305977.81</v>
      </c>
      <c r="Z12" s="33"/>
    </row>
    <row r="13" spans="1:26" ht="12.75">
      <c r="A13">
        <v>11</v>
      </c>
      <c r="B13">
        <v>647506.31</v>
      </c>
      <c r="C13">
        <v>513.959</v>
      </c>
      <c r="D13">
        <v>6.59</v>
      </c>
      <c r="E13">
        <v>4.12</v>
      </c>
      <c r="F13" t="s">
        <v>70</v>
      </c>
      <c r="G13">
        <v>11</v>
      </c>
      <c r="H13">
        <v>628335.63</v>
      </c>
      <c r="I13">
        <v>609.098</v>
      </c>
      <c r="J13">
        <v>6.55</v>
      </c>
      <c r="K13">
        <v>3.78</v>
      </c>
      <c r="L13" t="s">
        <v>70</v>
      </c>
      <c r="M13">
        <v>11</v>
      </c>
      <c r="N13">
        <v>6669.71</v>
      </c>
      <c r="O13">
        <v>40.868</v>
      </c>
      <c r="P13">
        <v>3.34</v>
      </c>
      <c r="Q13">
        <v>12.34</v>
      </c>
      <c r="R13" t="s">
        <v>70</v>
      </c>
      <c r="S13">
        <v>11</v>
      </c>
      <c r="T13">
        <v>359.59</v>
      </c>
      <c r="U13">
        <v>21.939</v>
      </c>
      <c r="V13">
        <v>2.89</v>
      </c>
      <c r="W13">
        <v>19.26</v>
      </c>
      <c r="X13" t="s">
        <v>77</v>
      </c>
      <c r="Y13">
        <f t="shared" si="0"/>
        <v>1275841.94</v>
      </c>
      <c r="Z13" s="33"/>
    </row>
    <row r="14" spans="1:26" ht="12.75">
      <c r="A14">
        <v>12</v>
      </c>
      <c r="B14">
        <v>638861.56</v>
      </c>
      <c r="C14">
        <v>504.368</v>
      </c>
      <c r="D14">
        <v>6.59</v>
      </c>
      <c r="E14">
        <v>3.43</v>
      </c>
      <c r="F14" t="s">
        <v>70</v>
      </c>
      <c r="G14">
        <v>12</v>
      </c>
      <c r="H14">
        <v>605981.06</v>
      </c>
      <c r="I14">
        <v>566.571</v>
      </c>
      <c r="J14">
        <v>6.55</v>
      </c>
      <c r="K14">
        <v>3</v>
      </c>
      <c r="L14" t="s">
        <v>70</v>
      </c>
      <c r="M14">
        <v>12</v>
      </c>
      <c r="N14">
        <v>5808.65</v>
      </c>
      <c r="O14">
        <v>31.35</v>
      </c>
      <c r="P14">
        <v>3.36</v>
      </c>
      <c r="Q14">
        <v>13.03</v>
      </c>
      <c r="R14" t="s">
        <v>70</v>
      </c>
      <c r="S14">
        <v>12</v>
      </c>
      <c r="T14">
        <v>346.44</v>
      </c>
      <c r="U14">
        <v>18.262</v>
      </c>
      <c r="V14">
        <v>2.89</v>
      </c>
      <c r="W14">
        <v>19.59</v>
      </c>
      <c r="X14" t="s">
        <v>77</v>
      </c>
      <c r="Y14">
        <f t="shared" si="0"/>
        <v>1244842.62</v>
      </c>
      <c r="Z14" s="33"/>
    </row>
    <row r="15" spans="1:26" ht="12.75">
      <c r="A15">
        <v>13</v>
      </c>
      <c r="B15">
        <v>641859.75</v>
      </c>
      <c r="C15">
        <v>511.417</v>
      </c>
      <c r="D15">
        <v>6.59</v>
      </c>
      <c r="E15">
        <v>3.57</v>
      </c>
      <c r="F15" t="s">
        <v>70</v>
      </c>
      <c r="G15">
        <v>13</v>
      </c>
      <c r="H15">
        <v>604733.38</v>
      </c>
      <c r="I15">
        <v>565.962</v>
      </c>
      <c r="J15">
        <v>6.55</v>
      </c>
      <c r="K15">
        <v>3.23</v>
      </c>
      <c r="L15" t="s">
        <v>70</v>
      </c>
      <c r="M15">
        <v>13</v>
      </c>
      <c r="N15">
        <v>6264.11</v>
      </c>
      <c r="O15">
        <v>35.737</v>
      </c>
      <c r="P15">
        <v>3.35</v>
      </c>
      <c r="Q15">
        <v>12.05</v>
      </c>
      <c r="R15" t="s">
        <v>70</v>
      </c>
      <c r="S15">
        <v>13</v>
      </c>
      <c r="T15">
        <v>425.22</v>
      </c>
      <c r="U15">
        <v>23.082</v>
      </c>
      <c r="V15">
        <v>2.85</v>
      </c>
      <c r="W15">
        <v>17.11</v>
      </c>
      <c r="X15" t="s">
        <v>77</v>
      </c>
      <c r="Y15">
        <f t="shared" si="0"/>
        <v>1246593.13</v>
      </c>
      <c r="Z15" s="33"/>
    </row>
    <row r="16" spans="1:26" ht="12.75">
      <c r="A16">
        <v>14</v>
      </c>
      <c r="B16">
        <v>666515.38</v>
      </c>
      <c r="C16">
        <v>550.254</v>
      </c>
      <c r="D16">
        <v>6.59</v>
      </c>
      <c r="E16">
        <v>2.8</v>
      </c>
      <c r="F16" t="s">
        <v>70</v>
      </c>
      <c r="G16">
        <v>14</v>
      </c>
      <c r="H16">
        <v>584232.5</v>
      </c>
      <c r="I16">
        <v>527.126</v>
      </c>
      <c r="J16">
        <v>6.55</v>
      </c>
      <c r="K16">
        <v>2.42</v>
      </c>
      <c r="L16" t="s">
        <v>70</v>
      </c>
      <c r="M16">
        <v>14</v>
      </c>
      <c r="N16">
        <v>7273.72</v>
      </c>
      <c r="O16">
        <v>47.265</v>
      </c>
      <c r="P16">
        <v>3.35</v>
      </c>
      <c r="Q16">
        <v>10.91</v>
      </c>
      <c r="R16" t="s">
        <v>70</v>
      </c>
      <c r="S16">
        <v>14</v>
      </c>
      <c r="T16">
        <v>482.73</v>
      </c>
      <c r="U16">
        <v>30.273</v>
      </c>
      <c r="V16">
        <v>2.89</v>
      </c>
      <c r="W16">
        <v>15.42</v>
      </c>
      <c r="X16" t="s">
        <v>77</v>
      </c>
      <c r="Y16">
        <f t="shared" si="0"/>
        <v>1250747.88</v>
      </c>
      <c r="Z16" s="33"/>
    </row>
    <row r="17" spans="1:26" ht="12.75">
      <c r="A17">
        <v>15</v>
      </c>
      <c r="B17">
        <v>740115.63</v>
      </c>
      <c r="C17">
        <v>681.592</v>
      </c>
      <c r="D17">
        <v>6.59</v>
      </c>
      <c r="E17">
        <v>2.09</v>
      </c>
      <c r="F17" t="s">
        <v>70</v>
      </c>
      <c r="G17">
        <v>15</v>
      </c>
      <c r="H17">
        <v>600149.19</v>
      </c>
      <c r="I17">
        <v>560.636</v>
      </c>
      <c r="J17">
        <v>6.55</v>
      </c>
      <c r="K17">
        <v>1.88</v>
      </c>
      <c r="L17" t="s">
        <v>70</v>
      </c>
      <c r="M17">
        <v>15</v>
      </c>
      <c r="N17">
        <v>10219.71</v>
      </c>
      <c r="O17">
        <v>90.841</v>
      </c>
      <c r="P17">
        <v>3.33</v>
      </c>
      <c r="Q17">
        <v>7.63</v>
      </c>
      <c r="R17" t="s">
        <v>70</v>
      </c>
      <c r="S17">
        <v>15</v>
      </c>
      <c r="T17">
        <v>672.26</v>
      </c>
      <c r="U17">
        <v>55.064</v>
      </c>
      <c r="V17">
        <v>2.81</v>
      </c>
      <c r="W17">
        <v>13.1</v>
      </c>
      <c r="X17" t="s">
        <v>77</v>
      </c>
      <c r="Y17">
        <f t="shared" si="0"/>
        <v>1340264.8199999998</v>
      </c>
      <c r="Z17" s="33"/>
    </row>
    <row r="18" spans="1:26" ht="12.75">
      <c r="A18">
        <v>16</v>
      </c>
      <c r="B18">
        <v>656798</v>
      </c>
      <c r="C18">
        <v>532.87</v>
      </c>
      <c r="D18">
        <v>6.6</v>
      </c>
      <c r="E18">
        <v>3.96</v>
      </c>
      <c r="G18">
        <v>16</v>
      </c>
      <c r="H18">
        <v>556736.69</v>
      </c>
      <c r="I18">
        <v>478.583</v>
      </c>
      <c r="J18">
        <v>6.56</v>
      </c>
      <c r="K18">
        <v>3.93</v>
      </c>
      <c r="M18">
        <v>16</v>
      </c>
      <c r="N18">
        <v>9439.16</v>
      </c>
      <c r="O18">
        <v>79.211</v>
      </c>
      <c r="P18">
        <v>3.31</v>
      </c>
      <c r="Q18">
        <v>7.06</v>
      </c>
      <c r="S18">
        <v>16</v>
      </c>
      <c r="T18">
        <v>601.9</v>
      </c>
      <c r="U18">
        <v>46.837</v>
      </c>
      <c r="V18">
        <v>2.85</v>
      </c>
      <c r="W18">
        <v>15.55</v>
      </c>
      <c r="X18" t="s">
        <v>78</v>
      </c>
      <c r="Y18">
        <f t="shared" si="0"/>
        <v>1213534.69</v>
      </c>
      <c r="Z18" s="33"/>
    </row>
    <row r="19" spans="1:26" ht="12.75">
      <c r="A19">
        <v>17</v>
      </c>
      <c r="B19">
        <v>636514.69</v>
      </c>
      <c r="C19">
        <v>499.604</v>
      </c>
      <c r="D19">
        <v>6.6</v>
      </c>
      <c r="E19">
        <v>3.8</v>
      </c>
      <c r="G19">
        <v>17</v>
      </c>
      <c r="H19">
        <v>554520.5</v>
      </c>
      <c r="I19">
        <v>476.163</v>
      </c>
      <c r="J19">
        <v>6.56</v>
      </c>
      <c r="K19">
        <v>3.42</v>
      </c>
      <c r="M19">
        <v>17</v>
      </c>
      <c r="N19">
        <v>7992.15</v>
      </c>
      <c r="O19">
        <v>58.301</v>
      </c>
      <c r="P19">
        <v>3.37</v>
      </c>
      <c r="Q19">
        <v>12.13</v>
      </c>
      <c r="S19">
        <v>17</v>
      </c>
      <c r="T19">
        <v>475.04</v>
      </c>
      <c r="U19">
        <v>29.575</v>
      </c>
      <c r="V19">
        <v>2.8</v>
      </c>
      <c r="W19">
        <v>17.48</v>
      </c>
      <c r="X19" t="s">
        <v>78</v>
      </c>
      <c r="Y19">
        <f t="shared" si="0"/>
        <v>1191035.19</v>
      </c>
      <c r="Z19" s="33"/>
    </row>
    <row r="20" spans="1:26" ht="12.75">
      <c r="A20">
        <v>18</v>
      </c>
      <c r="B20">
        <v>657122.19</v>
      </c>
      <c r="C20">
        <v>532.991</v>
      </c>
      <c r="D20">
        <v>6.6</v>
      </c>
      <c r="E20">
        <v>4.51</v>
      </c>
      <c r="F20" t="s">
        <v>70</v>
      </c>
      <c r="G20">
        <v>18</v>
      </c>
      <c r="H20">
        <v>494470.47</v>
      </c>
      <c r="I20">
        <v>391.716</v>
      </c>
      <c r="J20">
        <v>6.57</v>
      </c>
      <c r="K20">
        <v>4.42</v>
      </c>
      <c r="L20" t="s">
        <v>70</v>
      </c>
      <c r="M20">
        <v>18</v>
      </c>
      <c r="N20">
        <v>4905.29</v>
      </c>
      <c r="O20">
        <v>35.771</v>
      </c>
      <c r="P20">
        <v>2.95</v>
      </c>
      <c r="Q20">
        <v>15.9</v>
      </c>
      <c r="R20" t="s">
        <v>77</v>
      </c>
      <c r="S20">
        <v>18</v>
      </c>
      <c r="T20">
        <v>379.3</v>
      </c>
      <c r="U20">
        <v>23.058</v>
      </c>
      <c r="V20">
        <v>2.61</v>
      </c>
      <c r="W20">
        <v>20.08</v>
      </c>
      <c r="X20" t="s">
        <v>77</v>
      </c>
      <c r="Y20">
        <f t="shared" si="0"/>
        <v>1151592.66</v>
      </c>
      <c r="Z20" s="33"/>
    </row>
    <row r="21" spans="1:26" ht="12.75">
      <c r="A21">
        <v>19</v>
      </c>
      <c r="B21">
        <v>666554.38</v>
      </c>
      <c r="C21">
        <v>548.447</v>
      </c>
      <c r="D21">
        <v>6.6</v>
      </c>
      <c r="E21">
        <v>2.76</v>
      </c>
      <c r="F21" t="s">
        <v>70</v>
      </c>
      <c r="G21">
        <v>19</v>
      </c>
      <c r="H21">
        <v>444189.5</v>
      </c>
      <c r="I21">
        <v>304.878</v>
      </c>
      <c r="J21">
        <v>6.57</v>
      </c>
      <c r="K21">
        <v>2.64</v>
      </c>
      <c r="L21" t="s">
        <v>70</v>
      </c>
      <c r="M21">
        <v>19</v>
      </c>
      <c r="N21">
        <v>6302.83</v>
      </c>
      <c r="O21">
        <v>44.447</v>
      </c>
      <c r="P21">
        <v>2.66</v>
      </c>
      <c r="Q21">
        <v>10.57</v>
      </c>
      <c r="R21" t="s">
        <v>70</v>
      </c>
      <c r="S21">
        <v>19</v>
      </c>
      <c r="T21">
        <v>466.53</v>
      </c>
      <c r="U21">
        <v>30.818</v>
      </c>
      <c r="V21">
        <v>2.45</v>
      </c>
      <c r="W21">
        <v>16.28</v>
      </c>
      <c r="X21" t="s">
        <v>77</v>
      </c>
      <c r="Y21">
        <f t="shared" si="0"/>
        <v>1110743.88</v>
      </c>
      <c r="Z21" s="33"/>
    </row>
    <row r="22" spans="1:26" ht="12.75">
      <c r="A22">
        <v>20</v>
      </c>
      <c r="B22">
        <v>670045.25</v>
      </c>
      <c r="C22">
        <v>546.564</v>
      </c>
      <c r="D22">
        <v>6.59</v>
      </c>
      <c r="E22">
        <v>1.28</v>
      </c>
      <c r="F22" t="s">
        <v>70</v>
      </c>
      <c r="G22">
        <v>20</v>
      </c>
      <c r="H22">
        <v>546358.38</v>
      </c>
      <c r="I22">
        <v>454.846</v>
      </c>
      <c r="J22">
        <v>6.56</v>
      </c>
      <c r="K22">
        <v>1.02</v>
      </c>
      <c r="L22" t="s">
        <v>70</v>
      </c>
      <c r="M22">
        <v>20</v>
      </c>
      <c r="N22">
        <v>12385.25</v>
      </c>
      <c r="O22">
        <v>179.918</v>
      </c>
      <c r="P22">
        <v>2.68</v>
      </c>
      <c r="Q22">
        <v>2.84</v>
      </c>
      <c r="R22" t="s">
        <v>77</v>
      </c>
      <c r="S22">
        <v>20</v>
      </c>
      <c r="T22">
        <v>985.06</v>
      </c>
      <c r="U22">
        <v>146.067</v>
      </c>
      <c r="V22">
        <v>2.43</v>
      </c>
      <c r="W22">
        <v>8.92</v>
      </c>
      <c r="X22" t="s">
        <v>77</v>
      </c>
      <c r="Y22">
        <f t="shared" si="0"/>
        <v>1216403.63</v>
      </c>
      <c r="Z22" s="33"/>
    </row>
    <row r="23" spans="1:26" ht="12.75">
      <c r="A23">
        <v>21</v>
      </c>
      <c r="B23">
        <v>693087.81</v>
      </c>
      <c r="C23">
        <v>588.101</v>
      </c>
      <c r="D23">
        <v>6.6</v>
      </c>
      <c r="E23">
        <v>2.41</v>
      </c>
      <c r="G23">
        <v>21</v>
      </c>
      <c r="H23">
        <v>596222.06</v>
      </c>
      <c r="I23">
        <v>543.392</v>
      </c>
      <c r="J23">
        <v>6.56</v>
      </c>
      <c r="K23">
        <v>2.33</v>
      </c>
      <c r="M23">
        <v>21</v>
      </c>
      <c r="N23">
        <v>14405.52</v>
      </c>
      <c r="O23">
        <v>223.685</v>
      </c>
      <c r="P23">
        <v>2.64</v>
      </c>
      <c r="Q23">
        <v>-0.87</v>
      </c>
      <c r="S23">
        <v>21</v>
      </c>
      <c r="T23">
        <v>1268.89</v>
      </c>
      <c r="U23">
        <v>220.526</v>
      </c>
      <c r="V23">
        <v>2.47</v>
      </c>
      <c r="W23">
        <v>8.04</v>
      </c>
      <c r="Y23">
        <f t="shared" si="0"/>
        <v>1289309.87</v>
      </c>
      <c r="Z23" s="33"/>
    </row>
    <row r="24" spans="1:26" ht="12.75">
      <c r="A24">
        <v>22</v>
      </c>
      <c r="B24">
        <v>690535.69</v>
      </c>
      <c r="C24">
        <v>590.265</v>
      </c>
      <c r="D24">
        <v>6.6</v>
      </c>
      <c r="E24">
        <v>3.53</v>
      </c>
      <c r="F24" t="s">
        <v>70</v>
      </c>
      <c r="G24">
        <v>22</v>
      </c>
      <c r="H24">
        <v>537505.31</v>
      </c>
      <c r="I24">
        <v>454.493</v>
      </c>
      <c r="J24">
        <v>6.56</v>
      </c>
      <c r="K24">
        <v>3.49</v>
      </c>
      <c r="L24" t="s">
        <v>70</v>
      </c>
      <c r="M24">
        <v>22</v>
      </c>
      <c r="N24">
        <v>13851.1</v>
      </c>
      <c r="O24">
        <v>203.078</v>
      </c>
      <c r="P24">
        <v>2.75</v>
      </c>
      <c r="Q24">
        <v>3.82</v>
      </c>
      <c r="R24" t="s">
        <v>70</v>
      </c>
      <c r="S24">
        <v>22</v>
      </c>
      <c r="T24">
        <v>1104.57</v>
      </c>
      <c r="U24">
        <v>175.044</v>
      </c>
      <c r="V24">
        <v>2.45</v>
      </c>
      <c r="W24">
        <v>11.42</v>
      </c>
      <c r="X24" t="s">
        <v>77</v>
      </c>
      <c r="Y24">
        <f t="shared" si="0"/>
        <v>1228041</v>
      </c>
      <c r="Z24" s="33"/>
    </row>
    <row r="25" spans="1:26" ht="12.75">
      <c r="A25">
        <v>23</v>
      </c>
      <c r="B25">
        <v>686327.31</v>
      </c>
      <c r="C25">
        <v>583.68</v>
      </c>
      <c r="D25">
        <v>6.6</v>
      </c>
      <c r="E25">
        <v>3.97</v>
      </c>
      <c r="G25">
        <v>23</v>
      </c>
      <c r="H25">
        <v>428867.41</v>
      </c>
      <c r="I25">
        <v>287.046</v>
      </c>
      <c r="J25">
        <v>6.57</v>
      </c>
      <c r="K25">
        <v>3.98</v>
      </c>
      <c r="M25">
        <v>23</v>
      </c>
      <c r="N25">
        <v>9679.97</v>
      </c>
      <c r="O25">
        <v>104.536</v>
      </c>
      <c r="P25">
        <v>2.74</v>
      </c>
      <c r="Q25">
        <v>6.17</v>
      </c>
      <c r="R25" t="s">
        <v>78</v>
      </c>
      <c r="S25">
        <v>23</v>
      </c>
      <c r="T25">
        <v>755.79</v>
      </c>
      <c r="U25">
        <v>81.205</v>
      </c>
      <c r="V25">
        <v>2.42</v>
      </c>
      <c r="W25">
        <v>15.1</v>
      </c>
      <c r="X25" t="s">
        <v>78</v>
      </c>
      <c r="Y25">
        <f t="shared" si="0"/>
        <v>1115194.72</v>
      </c>
      <c r="Z25" s="33"/>
    </row>
    <row r="26" spans="1:26" ht="12.75">
      <c r="A26">
        <v>24</v>
      </c>
      <c r="B26">
        <v>666453.38</v>
      </c>
      <c r="C26">
        <v>549.789</v>
      </c>
      <c r="D26">
        <v>6.59</v>
      </c>
      <c r="E26">
        <v>4.22</v>
      </c>
      <c r="G26">
        <v>24</v>
      </c>
      <c r="H26">
        <v>416121.13</v>
      </c>
      <c r="I26">
        <v>272.426</v>
      </c>
      <c r="J26">
        <v>6.57</v>
      </c>
      <c r="K26">
        <v>4.23</v>
      </c>
      <c r="M26">
        <v>24</v>
      </c>
      <c r="N26">
        <v>10038.41</v>
      </c>
      <c r="O26">
        <v>107.549</v>
      </c>
      <c r="P26">
        <v>2.77</v>
      </c>
      <c r="Q26">
        <v>7.88</v>
      </c>
      <c r="S26">
        <v>24</v>
      </c>
      <c r="T26">
        <v>717.12</v>
      </c>
      <c r="U26">
        <v>75.71</v>
      </c>
      <c r="V26">
        <v>2.35</v>
      </c>
      <c r="W26">
        <v>16.05</v>
      </c>
      <c r="X26" t="s">
        <v>78</v>
      </c>
      <c r="Y26">
        <f t="shared" si="0"/>
        <v>1082574.51</v>
      </c>
      <c r="Z26" s="33"/>
    </row>
    <row r="27" spans="1:26" ht="12.75">
      <c r="A27">
        <v>25</v>
      </c>
      <c r="B27">
        <v>680276.94</v>
      </c>
      <c r="C27">
        <v>578.958</v>
      </c>
      <c r="D27">
        <v>6.58</v>
      </c>
      <c r="E27">
        <v>5.44</v>
      </c>
      <c r="F27" t="s">
        <v>70</v>
      </c>
      <c r="G27">
        <v>25</v>
      </c>
      <c r="H27">
        <v>399036.5</v>
      </c>
      <c r="I27">
        <v>248.97</v>
      </c>
      <c r="J27">
        <v>6.56</v>
      </c>
      <c r="K27">
        <v>5.47</v>
      </c>
      <c r="L27" t="s">
        <v>70</v>
      </c>
      <c r="M27">
        <v>25</v>
      </c>
      <c r="N27">
        <v>8723.36</v>
      </c>
      <c r="O27">
        <v>84.319</v>
      </c>
      <c r="P27">
        <v>2.78</v>
      </c>
      <c r="Q27">
        <v>9.08</v>
      </c>
      <c r="R27" t="s">
        <v>70</v>
      </c>
      <c r="S27">
        <v>25</v>
      </c>
      <c r="T27">
        <v>676.58</v>
      </c>
      <c r="U27">
        <v>68.813</v>
      </c>
      <c r="V27">
        <v>2.42</v>
      </c>
      <c r="W27">
        <v>15.51</v>
      </c>
      <c r="X27" t="s">
        <v>77</v>
      </c>
      <c r="Y27">
        <f t="shared" si="0"/>
        <v>1079313.44</v>
      </c>
      <c r="Z27" s="33"/>
    </row>
    <row r="28" spans="1:26" ht="12.75">
      <c r="A28">
        <v>26</v>
      </c>
      <c r="B28">
        <v>598116.25</v>
      </c>
      <c r="C28">
        <v>442.636</v>
      </c>
      <c r="D28">
        <v>6.59</v>
      </c>
      <c r="E28">
        <v>5.9</v>
      </c>
      <c r="F28" t="s">
        <v>70</v>
      </c>
      <c r="G28">
        <v>26</v>
      </c>
      <c r="H28">
        <v>432690.91</v>
      </c>
      <c r="I28">
        <v>288.29</v>
      </c>
      <c r="J28">
        <v>6.57</v>
      </c>
      <c r="K28">
        <v>5.97</v>
      </c>
      <c r="L28" t="s">
        <v>70</v>
      </c>
      <c r="M28">
        <v>26</v>
      </c>
      <c r="N28">
        <v>9406.53</v>
      </c>
      <c r="O28">
        <v>90.907</v>
      </c>
      <c r="P28">
        <v>2.77</v>
      </c>
      <c r="Q28">
        <v>6.57</v>
      </c>
      <c r="R28" t="s">
        <v>70</v>
      </c>
      <c r="S28">
        <v>26</v>
      </c>
      <c r="T28">
        <v>708.83</v>
      </c>
      <c r="U28">
        <v>70.763</v>
      </c>
      <c r="V28">
        <v>2.41</v>
      </c>
      <c r="W28">
        <v>13.09</v>
      </c>
      <c r="X28" t="s">
        <v>77</v>
      </c>
      <c r="Y28">
        <f t="shared" si="0"/>
        <v>1030807.1599999999</v>
      </c>
      <c r="Z28" s="33"/>
    </row>
    <row r="29" spans="1:26" ht="12.75">
      <c r="A29">
        <v>27</v>
      </c>
      <c r="B29">
        <v>544840.56</v>
      </c>
      <c r="C29">
        <v>368.592</v>
      </c>
      <c r="D29">
        <v>6.6</v>
      </c>
      <c r="E29">
        <v>4.16</v>
      </c>
      <c r="F29" t="s">
        <v>70</v>
      </c>
      <c r="G29">
        <v>27</v>
      </c>
      <c r="H29">
        <v>513083.13</v>
      </c>
      <c r="I29">
        <v>402.609</v>
      </c>
      <c r="J29">
        <v>6.56</v>
      </c>
      <c r="K29">
        <v>3.79</v>
      </c>
      <c r="L29" t="s">
        <v>70</v>
      </c>
      <c r="M29">
        <v>27</v>
      </c>
      <c r="N29">
        <v>13706.94</v>
      </c>
      <c r="O29">
        <v>194.52</v>
      </c>
      <c r="P29">
        <v>2.75</v>
      </c>
      <c r="Q29">
        <v>4.42</v>
      </c>
      <c r="R29" t="s">
        <v>70</v>
      </c>
      <c r="S29">
        <v>27</v>
      </c>
      <c r="T29">
        <v>1096.62</v>
      </c>
      <c r="U29">
        <v>168.887</v>
      </c>
      <c r="V29">
        <v>2.44</v>
      </c>
      <c r="W29">
        <v>11.19</v>
      </c>
      <c r="X29" t="s">
        <v>70</v>
      </c>
      <c r="Y29">
        <f t="shared" si="0"/>
        <v>1057923.69</v>
      </c>
      <c r="Z29" s="33"/>
    </row>
    <row r="30" spans="1:26" ht="12.75">
      <c r="A30">
        <v>28</v>
      </c>
      <c r="B30">
        <v>571314.94</v>
      </c>
      <c r="C30">
        <v>402.696</v>
      </c>
      <c r="D30">
        <v>6.6</v>
      </c>
      <c r="E30">
        <v>4.18</v>
      </c>
      <c r="F30" t="s">
        <v>70</v>
      </c>
      <c r="G30">
        <v>28</v>
      </c>
      <c r="H30">
        <v>515951.66</v>
      </c>
      <c r="I30">
        <v>405.568</v>
      </c>
      <c r="J30">
        <v>6.57</v>
      </c>
      <c r="K30">
        <v>3.94</v>
      </c>
      <c r="L30" t="s">
        <v>70</v>
      </c>
      <c r="M30">
        <v>28</v>
      </c>
      <c r="N30">
        <v>9752.31</v>
      </c>
      <c r="O30">
        <v>99.006</v>
      </c>
      <c r="P30">
        <v>2.77</v>
      </c>
      <c r="Q30">
        <v>5.55</v>
      </c>
      <c r="R30" t="s">
        <v>70</v>
      </c>
      <c r="S30">
        <v>28</v>
      </c>
      <c r="T30">
        <v>775.11</v>
      </c>
      <c r="U30">
        <v>81.514</v>
      </c>
      <c r="V30">
        <v>2.47</v>
      </c>
      <c r="W30">
        <v>13.6</v>
      </c>
      <c r="X30" t="s">
        <v>77</v>
      </c>
      <c r="Y30">
        <f t="shared" si="0"/>
        <v>1087266.5999999999</v>
      </c>
      <c r="Z30" s="33"/>
    </row>
    <row r="31" spans="1:25" ht="12.75">
      <c r="A31">
        <v>29</v>
      </c>
      <c r="B31">
        <v>548654.25</v>
      </c>
      <c r="C31">
        <v>383.129</v>
      </c>
      <c r="D31">
        <v>6.61</v>
      </c>
      <c r="E31">
        <v>11.43</v>
      </c>
      <c r="F31" t="s">
        <v>70</v>
      </c>
      <c r="G31">
        <v>29</v>
      </c>
      <c r="H31">
        <v>435305.97</v>
      </c>
      <c r="I31">
        <v>296.941</v>
      </c>
      <c r="J31">
        <v>6.58</v>
      </c>
      <c r="K31">
        <v>11.83</v>
      </c>
      <c r="L31" t="s">
        <v>70</v>
      </c>
      <c r="M31">
        <v>29</v>
      </c>
      <c r="N31">
        <v>8461.96</v>
      </c>
      <c r="O31">
        <v>74.445</v>
      </c>
      <c r="P31">
        <v>2.8</v>
      </c>
      <c r="Q31">
        <v>8.87</v>
      </c>
      <c r="R31" t="s">
        <v>70</v>
      </c>
      <c r="S31">
        <v>29</v>
      </c>
      <c r="T31">
        <v>511.1</v>
      </c>
      <c r="U31">
        <v>37.254</v>
      </c>
      <c r="V31">
        <v>2.49</v>
      </c>
      <c r="W31">
        <v>17.24</v>
      </c>
      <c r="X31" t="s">
        <v>77</v>
      </c>
      <c r="Y31" s="87">
        <f t="shared" si="0"/>
        <v>983960.22</v>
      </c>
    </row>
    <row r="32" spans="1:25" ht="12.75">
      <c r="A32">
        <v>30</v>
      </c>
      <c r="B32">
        <v>547742.5</v>
      </c>
      <c r="C32">
        <v>385.201</v>
      </c>
      <c r="D32">
        <v>6.61</v>
      </c>
      <c r="E32">
        <v>15.7</v>
      </c>
      <c r="G32">
        <v>30</v>
      </c>
      <c r="H32">
        <v>450071.41</v>
      </c>
      <c r="I32">
        <v>326.686</v>
      </c>
      <c r="J32">
        <v>6.58</v>
      </c>
      <c r="K32">
        <v>15.8</v>
      </c>
      <c r="M32">
        <v>30</v>
      </c>
      <c r="N32">
        <v>9302.25</v>
      </c>
      <c r="O32">
        <v>90.947</v>
      </c>
      <c r="P32">
        <v>2.8</v>
      </c>
      <c r="Q32">
        <v>8.34</v>
      </c>
      <c r="S32">
        <v>30</v>
      </c>
      <c r="T32">
        <v>664.02</v>
      </c>
      <c r="U32">
        <v>63.308</v>
      </c>
      <c r="V32">
        <v>2.45</v>
      </c>
      <c r="W32">
        <v>15.91</v>
      </c>
      <c r="X32" t="s">
        <v>78</v>
      </c>
      <c r="Y32" s="87">
        <f t="shared" si="0"/>
        <v>997813.9099999999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2016-04-21T07:21:17Z</cp:lastPrinted>
  <dcterms:created xsi:type="dcterms:W3CDTF">2010-01-29T08:37:16Z</dcterms:created>
  <dcterms:modified xsi:type="dcterms:W3CDTF">2016-05-04T08:05:34Z</dcterms:modified>
  <cp:category/>
  <cp:version/>
  <cp:contentType/>
  <cp:contentStatus/>
</cp:coreProperties>
</file>