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9440" windowHeight="7755"/>
  </bookViews>
  <sheets>
    <sheet name="12,16" sheetId="3" r:id="rId1"/>
  </sheets>
  <definedNames>
    <definedName name="_xlnm.Print_Area" localSheetId="0">'12,16'!$A$1:$AC$53</definedName>
  </definedNames>
  <calcPr calcId="145621"/>
</workbook>
</file>

<file path=xl/calcChain.xml><?xml version="1.0" encoding="utf-8"?>
<calcChain xmlns="http://schemas.openxmlformats.org/spreadsheetml/2006/main">
  <c r="T38" i="3" l="1"/>
  <c r="T39" i="3"/>
  <c r="T40" i="3"/>
  <c r="T41" i="3"/>
  <c r="T42" i="3"/>
  <c r="Q38" i="3"/>
  <c r="Q39" i="3"/>
  <c r="Q40" i="3"/>
  <c r="Q41" i="3"/>
  <c r="Q42" i="3"/>
  <c r="T31" i="3"/>
  <c r="T32" i="3"/>
  <c r="T33" i="3"/>
  <c r="T34" i="3"/>
  <c r="T35" i="3"/>
  <c r="T36" i="3"/>
  <c r="Q31" i="3"/>
  <c r="Q32" i="3"/>
  <c r="Q33" i="3"/>
  <c r="Q34" i="3"/>
  <c r="Q35" i="3"/>
  <c r="Q36" i="3"/>
  <c r="T24" i="3"/>
  <c r="T25" i="3"/>
  <c r="T26" i="3"/>
  <c r="T27" i="3"/>
  <c r="T28" i="3"/>
  <c r="T29" i="3"/>
  <c r="Q24" i="3"/>
  <c r="Q25" i="3"/>
  <c r="Q26" i="3"/>
  <c r="Q27" i="3"/>
  <c r="Q28" i="3"/>
  <c r="Q29" i="3"/>
  <c r="T17" i="3"/>
  <c r="T18" i="3"/>
  <c r="T19" i="3"/>
  <c r="T20" i="3"/>
  <c r="T21" i="3"/>
  <c r="T22" i="3"/>
  <c r="Q17" i="3"/>
  <c r="Q18" i="3"/>
  <c r="Q19" i="3"/>
  <c r="Q20" i="3"/>
  <c r="Q21" i="3"/>
  <c r="Q22" i="3"/>
  <c r="T12" i="3"/>
  <c r="Q13" i="3"/>
  <c r="Q14" i="3"/>
  <c r="Q15" i="3"/>
  <c r="Q12" i="3"/>
  <c r="W37" i="3"/>
  <c r="Q37" i="3"/>
  <c r="W30" i="3"/>
  <c r="Q30" i="3"/>
  <c r="W23" i="3"/>
  <c r="Q23" i="3"/>
  <c r="W16" i="3"/>
  <c r="Q16" i="3"/>
  <c r="S43" i="3"/>
  <c r="R43" i="3"/>
  <c r="P43" i="3"/>
  <c r="O43" i="3"/>
  <c r="AD42" i="3"/>
  <c r="AE42" i="3" s="1"/>
  <c r="W42" i="3"/>
  <c r="AD41" i="3"/>
  <c r="AE41" i="3" s="1"/>
  <c r="W41" i="3"/>
  <c r="AD40" i="3"/>
  <c r="AE40" i="3" s="1"/>
  <c r="W40" i="3"/>
  <c r="AD39" i="3"/>
  <c r="AE39" i="3" s="1"/>
  <c r="W39" i="3"/>
  <c r="AD38" i="3"/>
  <c r="AE38" i="3" s="1"/>
  <c r="AD37" i="3"/>
  <c r="AE37" i="3" s="1"/>
  <c r="T37" i="3"/>
  <c r="AD36" i="3"/>
  <c r="AE36" i="3" s="1"/>
  <c r="W36" i="3"/>
  <c r="AD35" i="3"/>
  <c r="AE35" i="3" s="1"/>
  <c r="W35" i="3"/>
  <c r="AD34" i="3"/>
  <c r="AE34" i="3" s="1"/>
  <c r="AE33" i="3"/>
  <c r="AD33" i="3"/>
  <c r="W33" i="3"/>
  <c r="AD32" i="3"/>
  <c r="AE32" i="3" s="1"/>
  <c r="W32" i="3"/>
  <c r="AE31" i="3"/>
  <c r="AD31" i="3"/>
  <c r="AD30" i="3"/>
  <c r="AE30" i="3" s="1"/>
  <c r="T30" i="3"/>
  <c r="AE29" i="3"/>
  <c r="AD29" i="3"/>
  <c r="W29" i="3"/>
  <c r="AE28" i="3"/>
  <c r="AD28" i="3"/>
  <c r="W28" i="3"/>
  <c r="AE27" i="3"/>
  <c r="AD27" i="3"/>
  <c r="AD26" i="3"/>
  <c r="AE26" i="3" s="1"/>
  <c r="W26" i="3"/>
  <c r="AD25" i="3"/>
  <c r="AE25" i="3" s="1"/>
  <c r="W25" i="3"/>
  <c r="AD24" i="3"/>
  <c r="AE24" i="3" s="1"/>
  <c r="AD23" i="3"/>
  <c r="AE23" i="3" s="1"/>
  <c r="T23" i="3"/>
  <c r="AD22" i="3"/>
  <c r="AE22" i="3" s="1"/>
  <c r="W22" i="3"/>
  <c r="AD21" i="3"/>
  <c r="AE21" i="3" s="1"/>
  <c r="W21" i="3"/>
  <c r="AD20" i="3"/>
  <c r="AE20" i="3" s="1"/>
  <c r="AE19" i="3"/>
  <c r="AD19" i="3"/>
  <c r="W19" i="3"/>
  <c r="AD18" i="3"/>
  <c r="AE18" i="3" s="1"/>
  <c r="W18" i="3"/>
  <c r="AE17" i="3"/>
  <c r="AD17" i="3"/>
  <c r="AD16" i="3"/>
  <c r="AE16" i="3" s="1"/>
  <c r="T16" i="3"/>
  <c r="AE15" i="3"/>
  <c r="AD15" i="3"/>
  <c r="W15" i="3"/>
  <c r="T15" i="3"/>
  <c r="AE14" i="3"/>
  <c r="AD14" i="3"/>
  <c r="W14" i="3"/>
  <c r="T14" i="3"/>
  <c r="AE13" i="3"/>
  <c r="AD13" i="3"/>
  <c r="T13" i="3"/>
  <c r="AD12" i="3"/>
  <c r="AE12" i="3" s="1"/>
  <c r="T43" i="3" l="1"/>
  <c r="Q43" i="3"/>
</calcChain>
</file>

<file path=xl/sharedStrings.xml><?xml version="1.0" encoding="utf-8"?>
<sst xmlns="http://schemas.openxmlformats.org/spreadsheetml/2006/main" count="68" uniqueCount="60">
  <si>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</si>
  <si>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</si>
  <si>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</si>
  <si>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</si>
  <si>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</si>
  <si>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</si>
  <si>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</si>
  <si>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</si>
  <si>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</si>
  <si>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</si>
  <si>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</si>
  <si>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</si>
  <si>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</si>
  <si>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</si>
  <si>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</si>
  <si>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</si>
  <si>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</si>
  <si>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</si>
  <si>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</si>
  <si>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</si>
  <si>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</si>
  <si>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</si>
  <si>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</si>
  <si>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</si>
  <si>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</si>
  <si>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</si>
  <si>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</si>
  <si>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</si>
  <si>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</si>
  <si>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</si>
  <si>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</si>
  <si>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</si>
  <si>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</si>
  <si>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</si>
  <si>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</si>
  <si>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</si>
  <si>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</si>
  <si>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</si>
  <si>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</si>
  <si>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</si>
  <si>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</si>
  <si>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</si>
  <si>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</si>
  <si>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Філія "УМГ "</t>
    </r>
    <r>
      <rPr>
        <b/>
        <u/>
        <sz val="8"/>
        <rFont val="Arial"/>
        <family val="2"/>
        <charset val="204"/>
      </rPr>
      <t>Київтрансгаз</t>
    </r>
    <r>
      <rPr>
        <b/>
        <sz val="8"/>
        <rFont val="Arial"/>
        <family val="2"/>
        <charset val="204"/>
      </rPr>
      <t>"</t>
    </r>
  </si>
  <si>
    <r>
      <rPr>
        <b/>
        <u/>
        <sz val="8"/>
        <rFont val="Arial"/>
        <family val="2"/>
        <charset val="204"/>
      </rPr>
      <t>Красилівське</t>
    </r>
    <r>
      <rPr>
        <b/>
        <sz val="8"/>
        <rFont val="Arial"/>
        <family val="2"/>
        <charset val="204"/>
      </rPr>
      <t xml:space="preserve"> ЛВУМГ</t>
    </r>
  </si>
  <si>
    <r>
      <t xml:space="preserve">Свідоцтво </t>
    </r>
    <r>
      <rPr>
        <b/>
        <sz val="8"/>
        <rFont val="Arial"/>
        <family val="2"/>
        <charset val="204"/>
      </rPr>
      <t xml:space="preserve">№ </t>
    </r>
    <r>
      <rPr>
        <b/>
        <u/>
        <sz val="8"/>
        <rFont val="Arial"/>
        <family val="2"/>
        <charset val="204"/>
      </rPr>
      <t>18-144"Ч"-12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07 травня 2017 р.</t>
    </r>
  </si>
  <si>
    <r>
      <t xml:space="preserve">переданого </t>
    </r>
    <r>
      <rPr>
        <u/>
        <sz val="11"/>
        <color theme="1"/>
        <rFont val="Times New Roman"/>
        <family val="1"/>
        <charset val="204"/>
      </rPr>
      <t>Красилвським ЛВУМГ</t>
    </r>
    <r>
      <rPr>
        <sz val="11"/>
        <color theme="1"/>
        <rFont val="Times New Roman"/>
        <family val="1"/>
        <charset val="204"/>
      </rPr>
      <t xml:space="preserve"> та прийнятого споживачами по ГВС , ГРС:</t>
    </r>
  </si>
  <si>
    <r>
      <t xml:space="preserve"> </t>
    </r>
    <r>
      <rPr>
        <b/>
        <u/>
        <sz val="11"/>
        <color theme="1"/>
        <rFont val="Times New Roman"/>
        <family val="1"/>
        <charset val="204"/>
      </rPr>
      <t>Хмельницька обл. ПАТ “ Хмельницькгаз”</t>
    </r>
    <r>
      <rPr>
        <sz val="11"/>
        <color theme="1"/>
        <rFont val="Times New Roman"/>
        <family val="1"/>
        <charset val="204"/>
      </rPr>
      <t xml:space="preserve"> ГРС « Красилів »ГРС « Митинці »,ГРС« Яворівці »,ГРС « Заслучне »,ГРС « Кузьмин »,ГРС « Чепелівка »,ГРС « Щиборівка», ГРС « Чернелівка »,ГРС « Печеськи »,ГРС « Пашутенці »,ГРС « Закриниччя »,ГРС «Лісові Грінівці »,ГРС « Шаровечка »,ГРС «Нижні Вовківці »,ГРС « Черепова»,ГРС«Грузевиця » ГРС « Малиничі »,ГРС « Везденьки », ГРС « Теофіполь »,ГРС « Заруддя »,ГРС «Базалія »,ГРС« Білогір`я »,ГРС « Денисівка »,ГРС « Ямпіль »,ГРС « Волочиськ »,ГРС« Гарнишівка» ГРС « Шмирки »,ГРС « Купіль », ГРС « Кам`янець-Подільський »,ГРС«Кам`янець-Подільський»ТЕЦ,ГРС « Дунаївці »,ГРС « Маків »,ГРС « Міцівці »,ГРС « Сутківці »,ГРС « Глушківці »,ГРС « Скарженці »ГРС « Славута »,ГРС« Кам`янка »,ГРС« Ізяслав»,ГРС « Радошівка »,ГРС « Пасічна »,ГРС « Цимбалівка »,ГРС « Староконстантинів »,ГРС « Самчики »,ГРС « Миролюбне ». </t>
    </r>
    <r>
      <rPr>
        <b/>
        <u/>
        <sz val="11"/>
        <color theme="1"/>
        <rFont val="Times New Roman"/>
        <family val="1"/>
        <charset val="204"/>
      </rPr>
      <t xml:space="preserve">Хмельницька обл. ПАТ “ Шепетівкагаз” </t>
    </r>
    <r>
      <rPr>
        <sz val="11"/>
        <color theme="1"/>
        <rFont val="Times New Roman"/>
        <family val="1"/>
        <charset val="204"/>
      </rPr>
      <t>ГРС « Шепетівка »,ГРС « Хролін »,ГРС « Гриців ».</t>
    </r>
  </si>
  <si>
    <r>
      <t xml:space="preserve">газопроводу </t>
    </r>
    <r>
      <rPr>
        <u/>
        <sz val="11"/>
        <color theme="1"/>
        <rFont val="Times New Roman"/>
        <family val="1"/>
        <charset val="204"/>
      </rPr>
      <t>ПРДК</t>
    </r>
  </si>
  <si>
    <t>Начальник Красилівського ЛВУМГ_____________________________________________________________________________________________________________</t>
  </si>
  <si>
    <t>Завідувач ВХАЛ____________________________________________________________________________________________________</t>
  </si>
  <si>
    <t>Начальник служби ГВ і М____________________________________________________________________________________________</t>
  </si>
  <si>
    <t>Всього:</t>
  </si>
  <si>
    <t>Байханов М.Д.</t>
  </si>
  <si>
    <t>Пілецька С.А.</t>
  </si>
  <si>
    <t>Мягкий С.В.</t>
  </si>
  <si>
    <t>Всього*  -  обсяг природного газу за місяць з урахуванням ВТВ.</t>
  </si>
  <si>
    <t>Маршрут № 11</t>
  </si>
  <si>
    <t>_______________________________________________</t>
  </si>
  <si>
    <r>
      <t xml:space="preserve">за період з </t>
    </r>
    <r>
      <rPr>
        <u/>
        <sz val="11"/>
        <color theme="1"/>
        <rFont val="Times New Roman"/>
        <family val="1"/>
        <charset val="204"/>
      </rPr>
      <t>1 грудня</t>
    </r>
    <r>
      <rPr>
        <sz val="11"/>
        <color theme="1"/>
        <rFont val="Times New Roman"/>
        <family val="1"/>
        <charset val="204"/>
      </rPr>
      <t xml:space="preserve"> по</t>
    </r>
    <r>
      <rPr>
        <u/>
        <sz val="11"/>
        <color theme="1"/>
        <rFont val="Times New Roman"/>
        <family val="1"/>
        <charset val="204"/>
      </rPr>
      <t>31 грудня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</si>
</sst>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u/>
      <sz val="8"/>
      <name val="Arial"/>
      <family val="2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Arial Cyr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Protection="1">
      <protection locked="0"/>
    </xf>
    <xf numFmtId="164" fontId="2" fillId="0" borderId="31" xfId="0" applyNumberFormat="1" applyFont="1" applyBorder="1" applyAlignment="1" applyProtection="1">
      <alignment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top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1" fontId="2" fillId="0" borderId="28" xfId="0" applyNumberFormat="1" applyFont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64" fontId="2" fillId="0" borderId="49" xfId="0" applyNumberFormat="1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6" fontId="17" fillId="0" borderId="48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40" xfId="0" applyFont="1" applyBorder="1" applyAlignment="1" applyProtection="1">
      <alignment horizontal="right" vertical="center" wrapText="1"/>
      <protection locked="0"/>
    </xf>
    <xf numFmtId="0" fontId="2" fillId="0" borderId="41" xfId="0" applyFont="1" applyBorder="1" applyAlignment="1" applyProtection="1">
      <alignment horizontal="right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view="pageBreakPreview" zoomScaleNormal="100" zoomScaleSheetLayoutView="100" workbookViewId="0">
      <selection activeCell="AA48" sqref="AA48"/>
    </sheetView>
  </sheetViews>
  <sheetFormatPr defaultRowHeight="15" x14ac:dyDescent="0.25"/>
  <cols>
    <col min="1" max="1" width="4.85546875" style="1" customWidth="1"/>
    <col min="2" max="2" width="8.28515625" style="1" customWidth="1"/>
    <col min="3" max="29" width="7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18</v>
      </c>
      <c r="B1" s="2"/>
      <c r="C1" s="2"/>
      <c r="D1" s="2"/>
      <c r="M1" s="15" t="s">
        <v>4</v>
      </c>
    </row>
    <row r="2" spans="1:34" ht="15.75" customHeight="1" x14ac:dyDescent="0.25">
      <c r="A2" s="13" t="s">
        <v>43</v>
      </c>
      <c r="B2" s="2"/>
      <c r="C2" s="14"/>
      <c r="D2" s="2"/>
      <c r="F2" s="2"/>
      <c r="G2" s="2"/>
      <c r="H2" s="2"/>
      <c r="I2" s="2"/>
      <c r="J2" s="2"/>
      <c r="K2" s="3" t="s">
        <v>46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34" ht="13.5" customHeight="1" x14ac:dyDescent="0.25">
      <c r="A3" s="13" t="s">
        <v>44</v>
      </c>
      <c r="C3" s="3"/>
      <c r="F3" s="2"/>
      <c r="G3" s="2"/>
      <c r="H3" s="2"/>
      <c r="I3" s="73" t="s">
        <v>47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</row>
    <row r="4" spans="1:34" ht="15.75" customHeight="1" x14ac:dyDescent="0.25">
      <c r="A4" s="12" t="s">
        <v>19</v>
      </c>
      <c r="G4" s="2"/>
      <c r="H4" s="2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34" ht="75" customHeight="1" x14ac:dyDescent="0.25">
      <c r="A5" s="40" t="s">
        <v>45</v>
      </c>
      <c r="G5" s="2"/>
      <c r="H5" s="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34" x14ac:dyDescent="0.25">
      <c r="F6" s="2"/>
      <c r="G6" s="2"/>
      <c r="H6" s="2"/>
      <c r="K6" s="3" t="s">
        <v>48</v>
      </c>
      <c r="M6" s="16"/>
      <c r="N6" s="3" t="s">
        <v>59</v>
      </c>
      <c r="O6" s="16"/>
      <c r="P6" s="16"/>
      <c r="Q6" s="16"/>
      <c r="V6" s="16"/>
      <c r="W6" s="3"/>
      <c r="X6" s="16"/>
      <c r="Y6" s="16"/>
      <c r="Z6" s="16"/>
      <c r="AA6" s="51" t="s">
        <v>57</v>
      </c>
      <c r="AB6" s="52"/>
    </row>
    <row r="7" spans="1:34" ht="5.25" customHeight="1" thickBot="1" x14ac:dyDescent="0.3"/>
    <row r="8" spans="1:34" ht="26.25" customHeight="1" thickBot="1" x14ac:dyDescent="0.3">
      <c r="A8" s="57" t="s">
        <v>0</v>
      </c>
      <c r="B8" s="59" t="s">
        <v>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  <c r="N8" s="59" t="s">
        <v>28</v>
      </c>
      <c r="O8" s="65"/>
      <c r="P8" s="65"/>
      <c r="Q8" s="65"/>
      <c r="R8" s="65"/>
      <c r="S8" s="65"/>
      <c r="T8" s="65"/>
      <c r="U8" s="65"/>
      <c r="V8" s="65"/>
      <c r="W8" s="66"/>
      <c r="X8" s="67" t="s">
        <v>23</v>
      </c>
      <c r="Y8" s="69" t="s">
        <v>2</v>
      </c>
      <c r="Z8" s="74" t="s">
        <v>15</v>
      </c>
      <c r="AA8" s="74" t="s">
        <v>16</v>
      </c>
      <c r="AB8" s="76" t="s">
        <v>17</v>
      </c>
      <c r="AC8" s="57" t="s">
        <v>14</v>
      </c>
    </row>
    <row r="9" spans="1:34" ht="16.5" customHeight="1" thickBot="1" x14ac:dyDescent="0.3">
      <c r="A9" s="58"/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  <c r="N9" s="87" t="s">
        <v>24</v>
      </c>
      <c r="O9" s="22" t="s">
        <v>26</v>
      </c>
      <c r="P9" s="22"/>
      <c r="Q9" s="22"/>
      <c r="R9" s="22"/>
      <c r="S9" s="22"/>
      <c r="T9" s="22"/>
      <c r="U9" s="22"/>
      <c r="V9" s="22" t="s">
        <v>27</v>
      </c>
      <c r="W9" s="28"/>
      <c r="X9" s="68"/>
      <c r="Y9" s="70"/>
      <c r="Z9" s="75"/>
      <c r="AA9" s="75"/>
      <c r="AB9" s="77"/>
      <c r="AC9" s="78"/>
    </row>
    <row r="10" spans="1:34" ht="15" customHeight="1" x14ac:dyDescent="0.25">
      <c r="A10" s="58"/>
      <c r="B10" s="79" t="s">
        <v>31</v>
      </c>
      <c r="C10" s="71" t="s">
        <v>32</v>
      </c>
      <c r="D10" s="71" t="s">
        <v>33</v>
      </c>
      <c r="E10" s="71" t="s">
        <v>38</v>
      </c>
      <c r="F10" s="71" t="s">
        <v>39</v>
      </c>
      <c r="G10" s="71" t="s">
        <v>36</v>
      </c>
      <c r="H10" s="71" t="s">
        <v>40</v>
      </c>
      <c r="I10" s="71" t="s">
        <v>37</v>
      </c>
      <c r="J10" s="71" t="s">
        <v>35</v>
      </c>
      <c r="K10" s="71" t="s">
        <v>34</v>
      </c>
      <c r="L10" s="71" t="s">
        <v>41</v>
      </c>
      <c r="M10" s="81" t="s">
        <v>42</v>
      </c>
      <c r="N10" s="88"/>
      <c r="O10" s="83" t="s">
        <v>29</v>
      </c>
      <c r="P10" s="85" t="s">
        <v>8</v>
      </c>
      <c r="Q10" s="76" t="s">
        <v>9</v>
      </c>
      <c r="R10" s="79" t="s">
        <v>30</v>
      </c>
      <c r="S10" s="71" t="s">
        <v>10</v>
      </c>
      <c r="T10" s="81" t="s">
        <v>11</v>
      </c>
      <c r="U10" s="90" t="s">
        <v>25</v>
      </c>
      <c r="V10" s="71" t="s">
        <v>12</v>
      </c>
      <c r="W10" s="81" t="s">
        <v>13</v>
      </c>
      <c r="X10" s="68"/>
      <c r="Y10" s="70"/>
      <c r="Z10" s="75"/>
      <c r="AA10" s="75"/>
      <c r="AB10" s="77"/>
      <c r="AC10" s="78"/>
    </row>
    <row r="11" spans="1:34" ht="92.25" customHeight="1" x14ac:dyDescent="0.25">
      <c r="A11" s="58"/>
      <c r="B11" s="80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82"/>
      <c r="N11" s="89"/>
      <c r="O11" s="84"/>
      <c r="P11" s="86"/>
      <c r="Q11" s="77"/>
      <c r="R11" s="80"/>
      <c r="S11" s="72"/>
      <c r="T11" s="82"/>
      <c r="U11" s="91"/>
      <c r="V11" s="72"/>
      <c r="W11" s="82"/>
      <c r="X11" s="68"/>
      <c r="Y11" s="70"/>
      <c r="Z11" s="75"/>
      <c r="AA11" s="75"/>
      <c r="AB11" s="77"/>
      <c r="AC11" s="78"/>
    </row>
    <row r="12" spans="1:34" x14ac:dyDescent="0.25">
      <c r="A12" s="30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53"/>
      <c r="O12" s="55">
        <v>8203</v>
      </c>
      <c r="P12" s="20">
        <v>34.35</v>
      </c>
      <c r="Q12" s="39">
        <f>O12*0.001163</f>
        <v>9.540089</v>
      </c>
      <c r="R12" s="19">
        <v>9088</v>
      </c>
      <c r="S12" s="11">
        <v>38.049999999999997</v>
      </c>
      <c r="T12" s="39">
        <f t="shared" ref="T12:T22" si="0">R12*0.001163</f>
        <v>10.569343999999999</v>
      </c>
      <c r="U12" s="27"/>
      <c r="V12" s="20"/>
      <c r="W12" s="24"/>
      <c r="X12" s="23"/>
      <c r="Y12" s="20"/>
      <c r="Z12" s="20"/>
      <c r="AA12" s="20"/>
      <c r="AB12" s="24"/>
      <c r="AC12" s="45">
        <v>3412</v>
      </c>
      <c r="AD12" s="17">
        <f t="shared" ref="AD12:AD42" si="1">SUM(B12:M12)+$K$43+$N$43</f>
        <v>0</v>
      </c>
      <c r="AE12" s="18" t="str">
        <f>IF(AD12=100,"ОК"," ")</f>
        <v xml:space="preserve"> </v>
      </c>
      <c r="AF12" s="8"/>
      <c r="AG12" s="8"/>
      <c r="AH12" s="8"/>
    </row>
    <row r="13" spans="1:34" x14ac:dyDescent="0.25">
      <c r="A13" s="30">
        <v>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54"/>
      <c r="O13" s="55">
        <v>8203</v>
      </c>
      <c r="P13" s="20">
        <v>34.36</v>
      </c>
      <c r="Q13" s="39">
        <f t="shared" ref="Q13:Q15" si="2">O13*0.001163</f>
        <v>9.540089</v>
      </c>
      <c r="R13" s="19">
        <v>9092</v>
      </c>
      <c r="S13" s="11">
        <v>38.07</v>
      </c>
      <c r="T13" s="39">
        <f t="shared" si="0"/>
        <v>10.573995999999999</v>
      </c>
      <c r="U13" s="23"/>
      <c r="V13" s="20"/>
      <c r="W13" s="24"/>
      <c r="X13" s="23"/>
      <c r="Y13" s="20"/>
      <c r="Z13" s="20"/>
      <c r="AA13" s="20"/>
      <c r="AB13" s="24"/>
      <c r="AC13" s="45">
        <v>3299</v>
      </c>
      <c r="AD13" s="17">
        <f t="shared" si="1"/>
        <v>0</v>
      </c>
      <c r="AE13" s="18" t="str">
        <f>IF(AD13=100,"ОК"," ")</f>
        <v xml:space="preserve"> </v>
      </c>
      <c r="AF13" s="8"/>
      <c r="AG13" s="8"/>
      <c r="AH13" s="8"/>
    </row>
    <row r="14" spans="1:34" x14ac:dyDescent="0.25">
      <c r="A14" s="30">
        <v>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53"/>
      <c r="O14" s="55">
        <v>8203</v>
      </c>
      <c r="P14" s="20">
        <v>34.36</v>
      </c>
      <c r="Q14" s="39">
        <f t="shared" si="2"/>
        <v>9.540089</v>
      </c>
      <c r="R14" s="19">
        <v>9092</v>
      </c>
      <c r="S14" s="11">
        <v>38.07</v>
      </c>
      <c r="T14" s="39">
        <f t="shared" si="0"/>
        <v>10.573995999999999</v>
      </c>
      <c r="U14" s="23"/>
      <c r="V14" s="20"/>
      <c r="W14" s="39">
        <f>U14*0.001163</f>
        <v>0</v>
      </c>
      <c r="X14" s="41"/>
      <c r="Y14" s="20"/>
      <c r="Z14" s="20"/>
      <c r="AA14" s="20"/>
      <c r="AB14" s="24"/>
      <c r="AC14" s="45">
        <v>3363</v>
      </c>
      <c r="AD14" s="17">
        <f t="shared" si="1"/>
        <v>0</v>
      </c>
      <c r="AE14" s="18" t="str">
        <f>IF(AD14=100,"ОК"," ")</f>
        <v xml:space="preserve"> </v>
      </c>
      <c r="AF14" s="8"/>
      <c r="AG14" s="8"/>
      <c r="AH14" s="8"/>
    </row>
    <row r="15" spans="1:34" x14ac:dyDescent="0.25">
      <c r="A15" s="30">
        <v>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54"/>
      <c r="O15" s="55">
        <v>8203</v>
      </c>
      <c r="P15" s="20">
        <v>34.36</v>
      </c>
      <c r="Q15" s="39">
        <f t="shared" si="2"/>
        <v>9.540089</v>
      </c>
      <c r="R15" s="19">
        <v>9092</v>
      </c>
      <c r="S15" s="11">
        <v>38.07</v>
      </c>
      <c r="T15" s="39">
        <f t="shared" si="0"/>
        <v>10.573995999999999</v>
      </c>
      <c r="U15" s="23"/>
      <c r="V15" s="20"/>
      <c r="W15" s="39">
        <f>V15*0.2778</f>
        <v>0</v>
      </c>
      <c r="X15" s="23"/>
      <c r="Y15" s="20"/>
      <c r="Z15" s="20"/>
      <c r="AA15" s="20"/>
      <c r="AB15" s="24"/>
      <c r="AC15" s="45">
        <v>3546</v>
      </c>
      <c r="AD15" s="17">
        <f t="shared" si="1"/>
        <v>0</v>
      </c>
      <c r="AE15" s="18" t="str">
        <f t="shared" ref="AE15:AE42" si="3">IF(AD15=100,"ОК"," ")</f>
        <v xml:space="preserve"> </v>
      </c>
      <c r="AF15" s="8"/>
      <c r="AG15" s="8"/>
      <c r="AH15" s="8"/>
    </row>
    <row r="16" spans="1:34" x14ac:dyDescent="0.25">
      <c r="A16" s="30">
        <v>5</v>
      </c>
      <c r="B16" s="10">
        <v>90.588099999999997</v>
      </c>
      <c r="C16" s="10">
        <v>4.5982000000000003</v>
      </c>
      <c r="D16" s="10">
        <v>1.0084</v>
      </c>
      <c r="E16" s="10">
        <v>0.11119999999999999</v>
      </c>
      <c r="F16" s="10">
        <v>0.15959999999999999</v>
      </c>
      <c r="G16" s="10">
        <v>3.7000000000000002E-3</v>
      </c>
      <c r="H16" s="10">
        <v>4.3099999999999999E-2</v>
      </c>
      <c r="I16" s="10">
        <v>3.44E-2</v>
      </c>
      <c r="J16" s="10">
        <v>5.1999999999999998E-2</v>
      </c>
      <c r="K16" s="10">
        <v>4.1000000000000003E-3</v>
      </c>
      <c r="L16" s="10">
        <v>1.4607000000000001</v>
      </c>
      <c r="M16" s="10">
        <v>1.9365000000000001</v>
      </c>
      <c r="N16" s="29">
        <v>0.74509999999999998</v>
      </c>
      <c r="O16" s="19">
        <v>8213</v>
      </c>
      <c r="P16" s="20">
        <v>34.380000000000003</v>
      </c>
      <c r="Q16" s="39">
        <f>O16*0.001163</f>
        <v>9.5517190000000003</v>
      </c>
      <c r="R16" s="19">
        <v>9099</v>
      </c>
      <c r="S16" s="11">
        <v>38.090000000000003</v>
      </c>
      <c r="T16" s="39">
        <f t="shared" si="0"/>
        <v>10.582136999999999</v>
      </c>
      <c r="U16" s="23">
        <v>11567</v>
      </c>
      <c r="V16" s="20">
        <v>48.43</v>
      </c>
      <c r="W16" s="39">
        <f>U16*0.001163</f>
        <v>13.452420999999999</v>
      </c>
      <c r="X16" s="23">
        <v>-16.399999999999999</v>
      </c>
      <c r="Y16" s="20">
        <v>-15.9</v>
      </c>
      <c r="Z16" s="20"/>
      <c r="AA16" s="20"/>
      <c r="AB16" s="24"/>
      <c r="AC16" s="45">
        <v>3644</v>
      </c>
      <c r="AD16" s="17">
        <f t="shared" si="1"/>
        <v>99.999999999999986</v>
      </c>
      <c r="AE16" s="18" t="str">
        <f t="shared" si="3"/>
        <v>ОК</v>
      </c>
      <c r="AF16" s="8"/>
      <c r="AG16" s="8"/>
      <c r="AH16" s="8"/>
    </row>
    <row r="17" spans="1:34" x14ac:dyDescent="0.25">
      <c r="A17" s="30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0"/>
      <c r="O17" s="19">
        <v>8213</v>
      </c>
      <c r="P17" s="20">
        <v>34.380000000000003</v>
      </c>
      <c r="Q17" s="39">
        <f t="shared" ref="Q17:Q22" si="4">O17*0.001163</f>
        <v>9.5517190000000003</v>
      </c>
      <c r="R17" s="19">
        <v>9099</v>
      </c>
      <c r="S17" s="11">
        <v>38.090000000000003</v>
      </c>
      <c r="T17" s="39">
        <f t="shared" si="0"/>
        <v>10.582136999999999</v>
      </c>
      <c r="U17" s="23"/>
      <c r="V17" s="20"/>
      <c r="W17" s="24"/>
      <c r="X17" s="23"/>
      <c r="Y17" s="20"/>
      <c r="Z17" s="20"/>
      <c r="AA17" s="20"/>
      <c r="AB17" s="24"/>
      <c r="AC17" s="45">
        <v>3643</v>
      </c>
      <c r="AD17" s="17">
        <f t="shared" si="1"/>
        <v>0</v>
      </c>
      <c r="AE17" s="18" t="str">
        <f t="shared" si="3"/>
        <v xml:space="preserve"> </v>
      </c>
      <c r="AF17" s="8"/>
      <c r="AG17" s="8"/>
      <c r="AH17" s="8"/>
    </row>
    <row r="18" spans="1:34" x14ac:dyDescent="0.25">
      <c r="A18" s="30">
        <v>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9"/>
      <c r="O18" s="19">
        <v>8213</v>
      </c>
      <c r="P18" s="20">
        <v>34.380000000000003</v>
      </c>
      <c r="Q18" s="39">
        <f t="shared" si="4"/>
        <v>9.5517190000000003</v>
      </c>
      <c r="R18" s="19">
        <v>9099</v>
      </c>
      <c r="S18" s="11">
        <v>38.090000000000003</v>
      </c>
      <c r="T18" s="39">
        <f t="shared" si="0"/>
        <v>10.582136999999999</v>
      </c>
      <c r="U18" s="23"/>
      <c r="V18" s="20"/>
      <c r="W18" s="39">
        <f>U18*0.001163</f>
        <v>0</v>
      </c>
      <c r="X18" s="41"/>
      <c r="Y18" s="20"/>
      <c r="Z18" s="20"/>
      <c r="AA18" s="20"/>
      <c r="AB18" s="24"/>
      <c r="AC18" s="45">
        <v>3815</v>
      </c>
      <c r="AD18" s="17">
        <f t="shared" si="1"/>
        <v>0</v>
      </c>
      <c r="AE18" s="18" t="str">
        <f t="shared" si="3"/>
        <v xml:space="preserve"> </v>
      </c>
      <c r="AF18" s="8"/>
      <c r="AG18" s="8"/>
      <c r="AH18" s="8"/>
    </row>
    <row r="19" spans="1:34" x14ac:dyDescent="0.25">
      <c r="A19" s="30">
        <v>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0"/>
      <c r="O19" s="19">
        <v>8213</v>
      </c>
      <c r="P19" s="20">
        <v>34.380000000000003</v>
      </c>
      <c r="Q19" s="39">
        <f t="shared" si="4"/>
        <v>9.5517190000000003</v>
      </c>
      <c r="R19" s="19">
        <v>9099</v>
      </c>
      <c r="S19" s="11">
        <v>38.090000000000003</v>
      </c>
      <c r="T19" s="39">
        <f t="shared" si="0"/>
        <v>10.582136999999999</v>
      </c>
      <c r="U19" s="23"/>
      <c r="V19" s="20"/>
      <c r="W19" s="39">
        <f>V19*0.2778</f>
        <v>0</v>
      </c>
      <c r="X19" s="23"/>
      <c r="Y19" s="20"/>
      <c r="Z19" s="20"/>
      <c r="AA19" s="20"/>
      <c r="AB19" s="24"/>
      <c r="AC19" s="45">
        <v>3575</v>
      </c>
      <c r="AD19" s="17">
        <f t="shared" si="1"/>
        <v>0</v>
      </c>
      <c r="AE19" s="18" t="str">
        <f t="shared" si="3"/>
        <v xml:space="preserve"> </v>
      </c>
      <c r="AF19" s="8"/>
      <c r="AG19" s="8"/>
      <c r="AH19" s="8"/>
    </row>
    <row r="20" spans="1:34" x14ac:dyDescent="0.25">
      <c r="A20" s="30">
        <v>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0"/>
      <c r="O20" s="19">
        <v>8213</v>
      </c>
      <c r="P20" s="20">
        <v>34.380000000000003</v>
      </c>
      <c r="Q20" s="39">
        <f t="shared" si="4"/>
        <v>9.5517190000000003</v>
      </c>
      <c r="R20" s="19">
        <v>9099</v>
      </c>
      <c r="S20" s="11">
        <v>38.090000000000003</v>
      </c>
      <c r="T20" s="39">
        <f t="shared" si="0"/>
        <v>10.582136999999999</v>
      </c>
      <c r="U20" s="23"/>
      <c r="V20" s="20"/>
      <c r="W20" s="24"/>
      <c r="X20" s="23"/>
      <c r="Y20" s="20"/>
      <c r="Z20" s="20"/>
      <c r="AA20" s="20"/>
      <c r="AB20" s="24"/>
      <c r="AC20" s="45">
        <v>3259</v>
      </c>
      <c r="AD20" s="17">
        <f t="shared" si="1"/>
        <v>0</v>
      </c>
      <c r="AE20" s="18" t="str">
        <f t="shared" si="3"/>
        <v xml:space="preserve"> </v>
      </c>
      <c r="AF20" s="8"/>
      <c r="AG20" s="8"/>
      <c r="AH20" s="8"/>
    </row>
    <row r="21" spans="1:34" x14ac:dyDescent="0.25">
      <c r="A21" s="30">
        <v>10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9"/>
      <c r="O21" s="19">
        <v>8213</v>
      </c>
      <c r="P21" s="20">
        <v>34.380000000000003</v>
      </c>
      <c r="Q21" s="39">
        <f t="shared" si="4"/>
        <v>9.5517190000000003</v>
      </c>
      <c r="R21" s="19">
        <v>9099</v>
      </c>
      <c r="S21" s="11">
        <v>38.090000000000003</v>
      </c>
      <c r="T21" s="39">
        <f t="shared" si="0"/>
        <v>10.582136999999999</v>
      </c>
      <c r="U21" s="23"/>
      <c r="V21" s="20"/>
      <c r="W21" s="39">
        <f>U21*0.001163</f>
        <v>0</v>
      </c>
      <c r="X21" s="23"/>
      <c r="Y21" s="20"/>
      <c r="Z21" s="10"/>
      <c r="AA21" s="10"/>
      <c r="AB21" s="46"/>
      <c r="AC21" s="45">
        <v>3007</v>
      </c>
      <c r="AD21" s="17">
        <f t="shared" si="1"/>
        <v>0</v>
      </c>
      <c r="AE21" s="18" t="str">
        <f t="shared" si="3"/>
        <v xml:space="preserve"> </v>
      </c>
      <c r="AF21" s="8"/>
      <c r="AG21" s="8"/>
      <c r="AH21" s="8"/>
    </row>
    <row r="22" spans="1:34" x14ac:dyDescent="0.25">
      <c r="A22" s="30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0"/>
      <c r="O22" s="19">
        <v>8213</v>
      </c>
      <c r="P22" s="20">
        <v>34.380000000000003</v>
      </c>
      <c r="Q22" s="39">
        <f t="shared" si="4"/>
        <v>9.5517190000000003</v>
      </c>
      <c r="R22" s="19">
        <v>9099</v>
      </c>
      <c r="S22" s="11">
        <v>38.090000000000003</v>
      </c>
      <c r="T22" s="39">
        <f t="shared" si="0"/>
        <v>10.582136999999999</v>
      </c>
      <c r="U22" s="23"/>
      <c r="V22" s="11"/>
      <c r="W22" s="39">
        <f>V22*0.2778</f>
        <v>0</v>
      </c>
      <c r="X22" s="23"/>
      <c r="Y22" s="20"/>
      <c r="Z22" s="20"/>
      <c r="AA22" s="20"/>
      <c r="AB22" s="24"/>
      <c r="AC22" s="45">
        <v>2800</v>
      </c>
      <c r="AD22" s="17">
        <f t="shared" si="1"/>
        <v>0</v>
      </c>
      <c r="AE22" s="18" t="str">
        <f t="shared" si="3"/>
        <v xml:space="preserve"> </v>
      </c>
      <c r="AF22" s="8"/>
      <c r="AG22" s="8"/>
      <c r="AH22" s="8"/>
    </row>
    <row r="23" spans="1:34" x14ac:dyDescent="0.25">
      <c r="A23" s="30">
        <v>12</v>
      </c>
      <c r="B23" s="10">
        <v>91.3172</v>
      </c>
      <c r="C23" s="10">
        <v>4.3253000000000004</v>
      </c>
      <c r="D23" s="10">
        <v>0.95330000000000004</v>
      </c>
      <c r="E23" s="10">
        <v>0.1132</v>
      </c>
      <c r="F23" s="10">
        <v>0.1547</v>
      </c>
      <c r="G23" s="10">
        <v>3.7000000000000002E-3</v>
      </c>
      <c r="H23" s="10">
        <v>4.0300000000000002E-2</v>
      </c>
      <c r="I23" s="10">
        <v>3.1800000000000002E-2</v>
      </c>
      <c r="J23" s="10">
        <v>4.7E-2</v>
      </c>
      <c r="K23" s="10">
        <v>4.0000000000000001E-3</v>
      </c>
      <c r="L23" s="10">
        <v>1.262</v>
      </c>
      <c r="M23" s="10">
        <v>1.7475000000000001</v>
      </c>
      <c r="N23" s="30">
        <v>0.73939999999999995</v>
      </c>
      <c r="O23" s="19">
        <v>8216</v>
      </c>
      <c r="P23" s="20">
        <v>34.4</v>
      </c>
      <c r="Q23" s="39">
        <f>O23*0.001163</f>
        <v>9.5552080000000004</v>
      </c>
      <c r="R23" s="19">
        <v>9103</v>
      </c>
      <c r="S23" s="20">
        <v>38.11</v>
      </c>
      <c r="T23" s="39">
        <f t="shared" ref="T23:T29" si="5">S23*0.2778</f>
        <v>10.586957999999999</v>
      </c>
      <c r="U23" s="23">
        <v>11619</v>
      </c>
      <c r="V23" s="20">
        <v>48.64</v>
      </c>
      <c r="W23" s="39">
        <f>V23*0.2778</f>
        <v>13.512191999999999</v>
      </c>
      <c r="X23" s="23">
        <v>-17.600000000000001</v>
      </c>
      <c r="Y23" s="20">
        <v>-17.899999999999999</v>
      </c>
      <c r="Z23" s="10"/>
      <c r="AA23" s="10"/>
      <c r="AB23" s="24"/>
      <c r="AC23" s="45">
        <v>3202</v>
      </c>
      <c r="AD23" s="17">
        <f t="shared" si="1"/>
        <v>100.00000000000001</v>
      </c>
      <c r="AE23" s="18" t="str">
        <f t="shared" si="3"/>
        <v>ОК</v>
      </c>
      <c r="AF23" s="8"/>
      <c r="AG23" s="8"/>
      <c r="AH23" s="8"/>
    </row>
    <row r="24" spans="1:34" x14ac:dyDescent="0.25">
      <c r="A24" s="30">
        <v>13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0"/>
      <c r="O24" s="19">
        <v>8216</v>
      </c>
      <c r="P24" s="20">
        <v>34.4</v>
      </c>
      <c r="Q24" s="39">
        <f t="shared" ref="Q24:Q29" si="6">O24*0.001163</f>
        <v>9.5552080000000004</v>
      </c>
      <c r="R24" s="19">
        <v>9103</v>
      </c>
      <c r="S24" s="20">
        <v>38.11</v>
      </c>
      <c r="T24" s="39">
        <f t="shared" si="5"/>
        <v>10.586957999999999</v>
      </c>
      <c r="U24" s="23"/>
      <c r="V24" s="20"/>
      <c r="W24" s="24"/>
      <c r="X24" s="23"/>
      <c r="Y24" s="20"/>
      <c r="Z24" s="20"/>
      <c r="AA24" s="20"/>
      <c r="AB24" s="24"/>
      <c r="AC24" s="45">
        <v>3652</v>
      </c>
      <c r="AD24" s="17">
        <f t="shared" si="1"/>
        <v>0</v>
      </c>
      <c r="AE24" s="18" t="str">
        <f t="shared" si="3"/>
        <v xml:space="preserve"> </v>
      </c>
      <c r="AF24" s="8"/>
      <c r="AG24" s="8"/>
      <c r="AH24" s="8"/>
    </row>
    <row r="25" spans="1:34" x14ac:dyDescent="0.25">
      <c r="A25" s="30">
        <v>14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9"/>
      <c r="O25" s="19">
        <v>8216</v>
      </c>
      <c r="P25" s="20">
        <v>34.4</v>
      </c>
      <c r="Q25" s="39">
        <f t="shared" si="6"/>
        <v>9.5552080000000004</v>
      </c>
      <c r="R25" s="19">
        <v>9103</v>
      </c>
      <c r="S25" s="20">
        <v>38.11</v>
      </c>
      <c r="T25" s="39">
        <f t="shared" si="5"/>
        <v>10.586957999999999</v>
      </c>
      <c r="U25" s="23"/>
      <c r="V25" s="20"/>
      <c r="W25" s="39">
        <f>U25*0.001163</f>
        <v>0</v>
      </c>
      <c r="X25" s="23"/>
      <c r="Y25" s="20"/>
      <c r="Z25" s="20"/>
      <c r="AA25" s="20"/>
      <c r="AB25" s="24"/>
      <c r="AC25" s="45">
        <v>3634</v>
      </c>
      <c r="AD25" s="17">
        <f t="shared" si="1"/>
        <v>0</v>
      </c>
      <c r="AE25" s="18" t="str">
        <f t="shared" si="3"/>
        <v xml:space="preserve"> </v>
      </c>
      <c r="AF25" s="8"/>
      <c r="AG25" s="8"/>
      <c r="AH25" s="8"/>
    </row>
    <row r="26" spans="1:34" x14ac:dyDescent="0.25">
      <c r="A26" s="30">
        <v>15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0"/>
      <c r="O26" s="19">
        <v>8216</v>
      </c>
      <c r="P26" s="20">
        <v>34.4</v>
      </c>
      <c r="Q26" s="39">
        <f t="shared" si="6"/>
        <v>9.5552080000000004</v>
      </c>
      <c r="R26" s="19">
        <v>9103</v>
      </c>
      <c r="S26" s="20">
        <v>38.11</v>
      </c>
      <c r="T26" s="39">
        <f t="shared" si="5"/>
        <v>10.586957999999999</v>
      </c>
      <c r="U26" s="23"/>
      <c r="V26" s="20"/>
      <c r="W26" s="39">
        <f>V26*0.2778</f>
        <v>0</v>
      </c>
      <c r="X26" s="23"/>
      <c r="Y26" s="20"/>
      <c r="Z26" s="20"/>
      <c r="AA26" s="20"/>
      <c r="AB26" s="24"/>
      <c r="AC26" s="45">
        <v>3581</v>
      </c>
      <c r="AD26" s="17">
        <f t="shared" si="1"/>
        <v>0</v>
      </c>
      <c r="AE26" s="18" t="str">
        <f t="shared" si="3"/>
        <v xml:space="preserve"> </v>
      </c>
      <c r="AF26" s="8"/>
      <c r="AG26" s="8"/>
      <c r="AH26" s="8"/>
    </row>
    <row r="27" spans="1:34" x14ac:dyDescent="0.25">
      <c r="A27" s="30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0"/>
      <c r="O27" s="19">
        <v>8216</v>
      </c>
      <c r="P27" s="20">
        <v>34.4</v>
      </c>
      <c r="Q27" s="39">
        <f t="shared" si="6"/>
        <v>9.5552080000000004</v>
      </c>
      <c r="R27" s="19">
        <v>9103</v>
      </c>
      <c r="S27" s="20">
        <v>38.11</v>
      </c>
      <c r="T27" s="39">
        <f t="shared" si="5"/>
        <v>10.586957999999999</v>
      </c>
      <c r="U27" s="23"/>
      <c r="V27" s="20"/>
      <c r="W27" s="24"/>
      <c r="X27" s="23"/>
      <c r="Y27" s="20"/>
      <c r="Z27" s="20"/>
      <c r="AA27" s="20"/>
      <c r="AB27" s="24"/>
      <c r="AC27" s="45">
        <v>3719</v>
      </c>
      <c r="AD27" s="17">
        <f t="shared" si="1"/>
        <v>0</v>
      </c>
      <c r="AE27" s="18" t="str">
        <f t="shared" si="3"/>
        <v xml:space="preserve"> </v>
      </c>
      <c r="AF27" s="8"/>
      <c r="AG27" s="8"/>
      <c r="AH27" s="8"/>
    </row>
    <row r="28" spans="1:34" x14ac:dyDescent="0.25">
      <c r="A28" s="30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9"/>
      <c r="O28" s="19">
        <v>8216</v>
      </c>
      <c r="P28" s="20">
        <v>34.4</v>
      </c>
      <c r="Q28" s="39">
        <f t="shared" si="6"/>
        <v>9.5552080000000004</v>
      </c>
      <c r="R28" s="19">
        <v>9103</v>
      </c>
      <c r="S28" s="20">
        <v>38.11</v>
      </c>
      <c r="T28" s="39">
        <f t="shared" si="5"/>
        <v>10.586957999999999</v>
      </c>
      <c r="U28" s="23"/>
      <c r="V28" s="20"/>
      <c r="W28" s="39">
        <f>U28*0.001163</f>
        <v>0</v>
      </c>
      <c r="X28" s="23"/>
      <c r="Y28" s="20"/>
      <c r="Z28" s="20"/>
      <c r="AA28" s="20"/>
      <c r="AB28" s="24"/>
      <c r="AC28" s="45">
        <v>3649</v>
      </c>
      <c r="AD28" s="17">
        <f t="shared" si="1"/>
        <v>0</v>
      </c>
      <c r="AE28" s="18" t="str">
        <f t="shared" si="3"/>
        <v xml:space="preserve"> </v>
      </c>
      <c r="AF28" s="8"/>
      <c r="AG28" s="8"/>
      <c r="AH28" s="8"/>
    </row>
    <row r="29" spans="1:34" x14ac:dyDescent="0.25">
      <c r="A29" s="30">
        <v>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0"/>
      <c r="O29" s="19">
        <v>8216</v>
      </c>
      <c r="P29" s="20">
        <v>34.43</v>
      </c>
      <c r="Q29" s="39">
        <f t="shared" si="6"/>
        <v>9.5552080000000004</v>
      </c>
      <c r="R29" s="19">
        <v>9103</v>
      </c>
      <c r="S29" s="20">
        <v>38.11</v>
      </c>
      <c r="T29" s="39">
        <f t="shared" si="5"/>
        <v>10.586957999999999</v>
      </c>
      <c r="U29" s="23"/>
      <c r="V29" s="20"/>
      <c r="W29" s="39">
        <f>V29*0.2778</f>
        <v>0</v>
      </c>
      <c r="X29" s="23"/>
      <c r="Y29" s="20"/>
      <c r="Z29" s="20"/>
      <c r="AA29" s="20"/>
      <c r="AB29" s="24"/>
      <c r="AC29" s="45">
        <v>3632</v>
      </c>
      <c r="AD29" s="17">
        <f t="shared" si="1"/>
        <v>0</v>
      </c>
      <c r="AE29" s="18" t="str">
        <f t="shared" si="3"/>
        <v xml:space="preserve"> </v>
      </c>
      <c r="AF29" s="8"/>
      <c r="AG29" s="8"/>
      <c r="AH29" s="8"/>
    </row>
    <row r="30" spans="1:34" x14ac:dyDescent="0.25">
      <c r="A30" s="30">
        <v>19</v>
      </c>
      <c r="B30" s="10">
        <v>90.625699999999995</v>
      </c>
      <c r="C30" s="10">
        <v>4.5904999999999996</v>
      </c>
      <c r="D30" s="10">
        <v>0.97499999999999998</v>
      </c>
      <c r="E30" s="10">
        <v>0.1119</v>
      </c>
      <c r="F30" s="10">
        <v>0.16220000000000001</v>
      </c>
      <c r="G30" s="10">
        <v>3.8999999999999998E-3</v>
      </c>
      <c r="H30" s="10">
        <v>4.3099999999999999E-2</v>
      </c>
      <c r="I30" s="10">
        <v>3.4500000000000003E-2</v>
      </c>
      <c r="J30" s="10">
        <v>5.28E-2</v>
      </c>
      <c r="K30" s="10">
        <v>4.1000000000000003E-3</v>
      </c>
      <c r="L30" s="10">
        <v>1.4883999999999999</v>
      </c>
      <c r="M30" s="10">
        <v>1.9078999999999999</v>
      </c>
      <c r="N30" s="30">
        <v>0.74460000000000004</v>
      </c>
      <c r="O30" s="19">
        <v>8209</v>
      </c>
      <c r="P30" s="20">
        <v>34.369999999999997</v>
      </c>
      <c r="Q30" s="39">
        <f>O30*0.001163</f>
        <v>9.5470670000000002</v>
      </c>
      <c r="R30" s="19">
        <v>9094</v>
      </c>
      <c r="S30" s="20">
        <v>38.08</v>
      </c>
      <c r="T30" s="39">
        <f t="shared" ref="T30:T36" si="7">S30*0.2778</f>
        <v>10.578624</v>
      </c>
      <c r="U30" s="23">
        <v>11566</v>
      </c>
      <c r="V30" s="20">
        <v>48.43</v>
      </c>
      <c r="W30" s="39">
        <f>V30*0.2778</f>
        <v>13.453854</v>
      </c>
      <c r="X30" s="23">
        <v>-17.2</v>
      </c>
      <c r="Y30" s="20">
        <v>-17.5</v>
      </c>
      <c r="Z30" s="20"/>
      <c r="AA30" s="20"/>
      <c r="AB30" s="24"/>
      <c r="AC30" s="45">
        <v>3478</v>
      </c>
      <c r="AD30" s="17">
        <f t="shared" si="1"/>
        <v>99.999999999999986</v>
      </c>
      <c r="AE30" s="18" t="str">
        <f t="shared" si="3"/>
        <v>ОК</v>
      </c>
      <c r="AF30" s="8"/>
      <c r="AG30" s="8"/>
      <c r="AH30" s="8"/>
    </row>
    <row r="31" spans="1:34" x14ac:dyDescent="0.25">
      <c r="A31" s="30">
        <v>20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0"/>
      <c r="O31" s="19">
        <v>8209</v>
      </c>
      <c r="P31" s="20">
        <v>34.369999999999997</v>
      </c>
      <c r="Q31" s="39">
        <f t="shared" ref="Q31:Q36" si="8">O31*0.001163</f>
        <v>9.5470670000000002</v>
      </c>
      <c r="R31" s="19">
        <v>9094</v>
      </c>
      <c r="S31" s="20">
        <v>38.08</v>
      </c>
      <c r="T31" s="39">
        <f t="shared" si="7"/>
        <v>10.578624</v>
      </c>
      <c r="U31" s="23"/>
      <c r="V31" s="20"/>
      <c r="W31" s="24"/>
      <c r="X31" s="23"/>
      <c r="Y31" s="20"/>
      <c r="Z31" s="20"/>
      <c r="AA31" s="20"/>
      <c r="AB31" s="24"/>
      <c r="AC31" s="45">
        <v>3347</v>
      </c>
      <c r="AD31" s="17">
        <f t="shared" si="1"/>
        <v>0</v>
      </c>
      <c r="AE31" s="18" t="str">
        <f t="shared" si="3"/>
        <v xml:space="preserve"> </v>
      </c>
      <c r="AF31" s="8"/>
      <c r="AG31" s="8"/>
      <c r="AH31" s="8"/>
    </row>
    <row r="32" spans="1:34" x14ac:dyDescent="0.25">
      <c r="A32" s="30">
        <v>21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29"/>
      <c r="O32" s="19">
        <v>8209</v>
      </c>
      <c r="P32" s="20">
        <v>34.369999999999997</v>
      </c>
      <c r="Q32" s="39">
        <f t="shared" si="8"/>
        <v>9.5470670000000002</v>
      </c>
      <c r="R32" s="19">
        <v>9094</v>
      </c>
      <c r="S32" s="20">
        <v>38.08</v>
      </c>
      <c r="T32" s="39">
        <f t="shared" si="7"/>
        <v>10.578624</v>
      </c>
      <c r="U32" s="23"/>
      <c r="V32" s="20"/>
      <c r="W32" s="39">
        <f>U32*0.001163</f>
        <v>0</v>
      </c>
      <c r="X32" s="23"/>
      <c r="Y32" s="20"/>
      <c r="Z32" s="20"/>
      <c r="AA32" s="20"/>
      <c r="AB32" s="24"/>
      <c r="AC32" s="45">
        <v>3424</v>
      </c>
      <c r="AD32" s="17">
        <f t="shared" si="1"/>
        <v>0</v>
      </c>
      <c r="AE32" s="18" t="str">
        <f t="shared" si="3"/>
        <v xml:space="preserve"> </v>
      </c>
      <c r="AF32" s="8"/>
      <c r="AG32" s="8"/>
      <c r="AH32" s="8"/>
    </row>
    <row r="33" spans="1:34" x14ac:dyDescent="0.25">
      <c r="A33" s="30">
        <v>22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30"/>
      <c r="O33" s="19">
        <v>8209</v>
      </c>
      <c r="P33" s="20">
        <v>34.369999999999997</v>
      </c>
      <c r="Q33" s="39">
        <f t="shared" si="8"/>
        <v>9.5470670000000002</v>
      </c>
      <c r="R33" s="19">
        <v>9094</v>
      </c>
      <c r="S33" s="20">
        <v>38.08</v>
      </c>
      <c r="T33" s="39">
        <f t="shared" si="7"/>
        <v>10.578624</v>
      </c>
      <c r="U33" s="23"/>
      <c r="V33" s="20"/>
      <c r="W33" s="39">
        <f>V33*0.2778</f>
        <v>0</v>
      </c>
      <c r="X33" s="23"/>
      <c r="Y33" s="20"/>
      <c r="Z33" s="20"/>
      <c r="AA33" s="20"/>
      <c r="AB33" s="24"/>
      <c r="AC33" s="45">
        <v>3523</v>
      </c>
      <c r="AD33" s="17">
        <f t="shared" si="1"/>
        <v>0</v>
      </c>
      <c r="AE33" s="18" t="str">
        <f t="shared" si="3"/>
        <v xml:space="preserve"> </v>
      </c>
      <c r="AF33" s="8"/>
      <c r="AG33" s="8"/>
      <c r="AH33" s="8"/>
    </row>
    <row r="34" spans="1:34" x14ac:dyDescent="0.25">
      <c r="A34" s="30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0"/>
      <c r="O34" s="19">
        <v>8209</v>
      </c>
      <c r="P34" s="20">
        <v>34.369999999999997</v>
      </c>
      <c r="Q34" s="39">
        <f t="shared" si="8"/>
        <v>9.5470670000000002</v>
      </c>
      <c r="R34" s="19">
        <v>9094</v>
      </c>
      <c r="S34" s="20">
        <v>38.08</v>
      </c>
      <c r="T34" s="39">
        <f t="shared" si="7"/>
        <v>10.578624</v>
      </c>
      <c r="U34" s="23"/>
      <c r="V34" s="20"/>
      <c r="W34" s="24"/>
      <c r="X34" s="23"/>
      <c r="Y34" s="20"/>
      <c r="Z34" s="10"/>
      <c r="AA34" s="10"/>
      <c r="AB34" s="32"/>
      <c r="AC34" s="45">
        <v>3506</v>
      </c>
      <c r="AD34" s="17">
        <f t="shared" si="1"/>
        <v>0</v>
      </c>
      <c r="AE34" s="18" t="str">
        <f>IF(AD34=100,"ОК"," ")</f>
        <v xml:space="preserve"> </v>
      </c>
      <c r="AF34" s="8"/>
      <c r="AG34" s="8"/>
      <c r="AH34" s="8"/>
    </row>
    <row r="35" spans="1:34" x14ac:dyDescent="0.25">
      <c r="A35" s="30">
        <v>24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9"/>
      <c r="O35" s="19">
        <v>8209</v>
      </c>
      <c r="P35" s="20">
        <v>34.369999999999997</v>
      </c>
      <c r="Q35" s="39">
        <f t="shared" si="8"/>
        <v>9.5470670000000002</v>
      </c>
      <c r="R35" s="19">
        <v>9094</v>
      </c>
      <c r="S35" s="20">
        <v>38.08</v>
      </c>
      <c r="T35" s="39">
        <f t="shared" si="7"/>
        <v>10.578624</v>
      </c>
      <c r="U35" s="23"/>
      <c r="V35" s="20"/>
      <c r="W35" s="39">
        <f>U35*0.001163</f>
        <v>0</v>
      </c>
      <c r="X35" s="23"/>
      <c r="Y35" s="20"/>
      <c r="Z35" s="20"/>
      <c r="AA35" s="20"/>
      <c r="AB35" s="24"/>
      <c r="AC35" s="45">
        <v>3516</v>
      </c>
      <c r="AD35" s="17">
        <f t="shared" si="1"/>
        <v>0</v>
      </c>
      <c r="AE35" s="18" t="str">
        <f t="shared" si="3"/>
        <v xml:space="preserve"> </v>
      </c>
      <c r="AF35" s="8"/>
      <c r="AG35" s="8"/>
      <c r="AH35" s="8"/>
    </row>
    <row r="36" spans="1:34" x14ac:dyDescent="0.25">
      <c r="A36" s="30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0"/>
      <c r="O36" s="19">
        <v>8209</v>
      </c>
      <c r="P36" s="20">
        <v>34.369999999999997</v>
      </c>
      <c r="Q36" s="39">
        <f t="shared" si="8"/>
        <v>9.5470670000000002</v>
      </c>
      <c r="R36" s="19">
        <v>9094</v>
      </c>
      <c r="S36" s="20">
        <v>38.08</v>
      </c>
      <c r="T36" s="39">
        <f t="shared" si="7"/>
        <v>10.578624</v>
      </c>
      <c r="U36" s="23"/>
      <c r="V36" s="20"/>
      <c r="W36" s="39">
        <f>V36*0.2778</f>
        <v>0</v>
      </c>
      <c r="X36" s="23"/>
      <c r="Y36" s="20"/>
      <c r="Z36" s="20"/>
      <c r="AA36" s="20"/>
      <c r="AB36" s="24"/>
      <c r="AC36" s="45">
        <v>3434</v>
      </c>
      <c r="AD36" s="17">
        <f t="shared" si="1"/>
        <v>0</v>
      </c>
      <c r="AE36" s="18" t="str">
        <f t="shared" si="3"/>
        <v xml:space="preserve"> </v>
      </c>
      <c r="AF36" s="8"/>
      <c r="AG36" s="8"/>
      <c r="AH36" s="8"/>
    </row>
    <row r="37" spans="1:34" x14ac:dyDescent="0.25">
      <c r="A37" s="30">
        <v>26</v>
      </c>
      <c r="B37" s="10">
        <v>90.512100000000004</v>
      </c>
      <c r="C37" s="10">
        <v>4.6443000000000003</v>
      </c>
      <c r="D37" s="10">
        <v>0.9849</v>
      </c>
      <c r="E37" s="10">
        <v>0.1119</v>
      </c>
      <c r="F37" s="10">
        <v>0.1646</v>
      </c>
      <c r="G37" s="10">
        <v>3.8999999999999998E-3</v>
      </c>
      <c r="H37" s="10">
        <v>4.4999999999999998E-2</v>
      </c>
      <c r="I37" s="10">
        <v>3.5700000000000003E-2</v>
      </c>
      <c r="J37" s="10">
        <v>5.6000000000000001E-2</v>
      </c>
      <c r="K37" s="10">
        <v>3.5000000000000001E-3</v>
      </c>
      <c r="L37" s="10">
        <v>1.4464999999999999</v>
      </c>
      <c r="M37" s="10">
        <v>1.9917</v>
      </c>
      <c r="N37" s="30">
        <v>0.746</v>
      </c>
      <c r="O37" s="19">
        <v>8212</v>
      </c>
      <c r="P37" s="20">
        <v>34.380000000000003</v>
      </c>
      <c r="Q37" s="39">
        <f>O37*0.001163</f>
        <v>9.5505560000000003</v>
      </c>
      <c r="R37" s="19">
        <v>9098</v>
      </c>
      <c r="S37" s="20">
        <v>38.090000000000003</v>
      </c>
      <c r="T37" s="39">
        <f t="shared" ref="T37:T42" si="9">R37*0.001163</f>
        <v>10.580973999999999</v>
      </c>
      <c r="U37" s="23">
        <v>11560</v>
      </c>
      <c r="V37" s="11">
        <v>48.4</v>
      </c>
      <c r="W37" s="39">
        <f>V37*0.2778</f>
        <v>13.445519999999998</v>
      </c>
      <c r="X37" s="23">
        <v>-16.8</v>
      </c>
      <c r="Y37" s="20">
        <v>-17</v>
      </c>
      <c r="Z37" s="20"/>
      <c r="AA37" s="20"/>
      <c r="AB37" s="24"/>
      <c r="AC37" s="45">
        <v>3308</v>
      </c>
      <c r="AD37" s="17">
        <f t="shared" si="1"/>
        <v>100.0001</v>
      </c>
      <c r="AE37" s="18" t="str">
        <f t="shared" si="3"/>
        <v xml:space="preserve"> </v>
      </c>
      <c r="AF37" s="8"/>
      <c r="AG37" s="8"/>
      <c r="AH37" s="8"/>
    </row>
    <row r="38" spans="1:34" x14ac:dyDescent="0.25">
      <c r="A38" s="30">
        <v>27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0"/>
      <c r="O38" s="19">
        <v>8212</v>
      </c>
      <c r="P38" s="20">
        <v>34.380000000000003</v>
      </c>
      <c r="Q38" s="39">
        <f t="shared" ref="Q38:Q42" si="10">O38*0.001163</f>
        <v>9.5505560000000003</v>
      </c>
      <c r="R38" s="19">
        <v>9098</v>
      </c>
      <c r="S38" s="20">
        <v>38.090000000000003</v>
      </c>
      <c r="T38" s="39">
        <f t="shared" si="9"/>
        <v>10.580973999999999</v>
      </c>
      <c r="U38" s="23"/>
      <c r="V38" s="20"/>
      <c r="W38" s="24"/>
      <c r="X38" s="23"/>
      <c r="Y38" s="20"/>
      <c r="Z38" s="20"/>
      <c r="AA38" s="20"/>
      <c r="AB38" s="24"/>
      <c r="AC38" s="45">
        <v>3287</v>
      </c>
      <c r="AD38" s="17">
        <f t="shared" si="1"/>
        <v>0</v>
      </c>
      <c r="AE38" s="18" t="str">
        <f t="shared" si="3"/>
        <v xml:space="preserve"> </v>
      </c>
      <c r="AF38" s="8"/>
      <c r="AG38" s="8"/>
      <c r="AH38" s="8"/>
    </row>
    <row r="39" spans="1:34" x14ac:dyDescent="0.25">
      <c r="A39" s="30">
        <v>28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29"/>
      <c r="O39" s="19">
        <v>8212</v>
      </c>
      <c r="P39" s="20">
        <v>34.380000000000003</v>
      </c>
      <c r="Q39" s="39">
        <f t="shared" si="10"/>
        <v>9.5505560000000003</v>
      </c>
      <c r="R39" s="19">
        <v>9098</v>
      </c>
      <c r="S39" s="20">
        <v>38.090000000000003</v>
      </c>
      <c r="T39" s="39">
        <f t="shared" si="9"/>
        <v>10.580973999999999</v>
      </c>
      <c r="U39" s="23"/>
      <c r="V39" s="20"/>
      <c r="W39" s="39">
        <f>U39*0.001163</f>
        <v>0</v>
      </c>
      <c r="X39" s="23"/>
      <c r="Y39" s="20"/>
      <c r="Z39" s="20"/>
      <c r="AA39" s="20"/>
      <c r="AB39" s="24"/>
      <c r="AC39" s="45">
        <v>3376</v>
      </c>
      <c r="AD39" s="17">
        <f t="shared" si="1"/>
        <v>0</v>
      </c>
      <c r="AE39" s="18" t="str">
        <f t="shared" si="3"/>
        <v xml:space="preserve"> </v>
      </c>
      <c r="AF39" s="8"/>
      <c r="AG39" s="8"/>
      <c r="AH39" s="8"/>
    </row>
    <row r="40" spans="1:34" x14ac:dyDescent="0.25">
      <c r="A40" s="30">
        <v>29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30"/>
      <c r="O40" s="19">
        <v>8212</v>
      </c>
      <c r="P40" s="20">
        <v>34.380000000000003</v>
      </c>
      <c r="Q40" s="39">
        <f t="shared" si="10"/>
        <v>9.5505560000000003</v>
      </c>
      <c r="R40" s="19">
        <v>9098</v>
      </c>
      <c r="S40" s="20">
        <v>38.090000000000003</v>
      </c>
      <c r="T40" s="39">
        <f t="shared" si="9"/>
        <v>10.580973999999999</v>
      </c>
      <c r="U40" s="23"/>
      <c r="V40" s="20"/>
      <c r="W40" s="39">
        <f>V40*0.2778</f>
        <v>0</v>
      </c>
      <c r="X40" s="23"/>
      <c r="Y40" s="20"/>
      <c r="Z40" s="20"/>
      <c r="AA40" s="20"/>
      <c r="AB40" s="24"/>
      <c r="AC40" s="45">
        <v>3483</v>
      </c>
      <c r="AD40" s="17">
        <f t="shared" si="1"/>
        <v>0</v>
      </c>
      <c r="AE40" s="18" t="str">
        <f t="shared" si="3"/>
        <v xml:space="preserve"> </v>
      </c>
      <c r="AF40" s="8"/>
      <c r="AG40" s="8"/>
      <c r="AH40" s="8"/>
    </row>
    <row r="41" spans="1:34" x14ac:dyDescent="0.25">
      <c r="A41" s="30">
        <v>30</v>
      </c>
      <c r="B41" s="3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32"/>
      <c r="N41" s="30"/>
      <c r="O41" s="19">
        <v>8212</v>
      </c>
      <c r="P41" s="20">
        <v>34.380000000000003</v>
      </c>
      <c r="Q41" s="39">
        <f t="shared" si="10"/>
        <v>9.5505560000000003</v>
      </c>
      <c r="R41" s="19">
        <v>9098</v>
      </c>
      <c r="S41" s="20">
        <v>38.090000000000003</v>
      </c>
      <c r="T41" s="39">
        <f t="shared" si="9"/>
        <v>10.580973999999999</v>
      </c>
      <c r="U41" s="23"/>
      <c r="V41" s="20"/>
      <c r="W41" s="39">
        <f>U41*0.001163</f>
        <v>0</v>
      </c>
      <c r="X41" s="23"/>
      <c r="Y41" s="20"/>
      <c r="Z41" s="20"/>
      <c r="AA41" s="20"/>
      <c r="AB41" s="24"/>
      <c r="AC41" s="45">
        <v>3577</v>
      </c>
      <c r="AD41" s="17">
        <f t="shared" si="1"/>
        <v>0</v>
      </c>
      <c r="AE41" s="18" t="str">
        <f t="shared" si="3"/>
        <v xml:space="preserve"> </v>
      </c>
      <c r="AF41" s="8"/>
      <c r="AG41" s="8"/>
      <c r="AH41" s="8"/>
    </row>
    <row r="42" spans="1:34" ht="15.75" thickBot="1" x14ac:dyDescent="0.3">
      <c r="A42" s="31">
        <v>31</v>
      </c>
      <c r="B42" s="3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4"/>
      <c r="N42" s="44"/>
      <c r="O42" s="19">
        <v>8212</v>
      </c>
      <c r="P42" s="20">
        <v>34.380000000000003</v>
      </c>
      <c r="Q42" s="39">
        <f t="shared" si="10"/>
        <v>9.5505560000000003</v>
      </c>
      <c r="R42" s="19">
        <v>9098</v>
      </c>
      <c r="S42" s="20">
        <v>38.090000000000003</v>
      </c>
      <c r="T42" s="39">
        <f t="shared" si="9"/>
        <v>10.580973999999999</v>
      </c>
      <c r="U42" s="25"/>
      <c r="V42" s="26"/>
      <c r="W42" s="39">
        <f>V42*0.2778</f>
        <v>0</v>
      </c>
      <c r="X42" s="25"/>
      <c r="Y42" s="26"/>
      <c r="Z42" s="47"/>
      <c r="AA42" s="47"/>
      <c r="AB42" s="48"/>
      <c r="AC42" s="49">
        <v>3452</v>
      </c>
      <c r="AD42" s="17">
        <f t="shared" si="1"/>
        <v>0</v>
      </c>
      <c r="AE42" s="18" t="str">
        <f t="shared" si="3"/>
        <v xml:space="preserve"> </v>
      </c>
      <c r="AF42" s="8"/>
      <c r="AG42" s="8"/>
      <c r="AH42" s="8"/>
    </row>
    <row r="43" spans="1:34" ht="15" customHeight="1" thickBot="1" x14ac:dyDescent="0.3">
      <c r="A43" s="101" t="s">
        <v>22</v>
      </c>
      <c r="B43" s="102"/>
      <c r="C43" s="102"/>
      <c r="D43" s="102"/>
      <c r="E43" s="102"/>
      <c r="F43" s="102"/>
      <c r="G43" s="102"/>
      <c r="H43" s="103"/>
      <c r="I43" s="104" t="s">
        <v>20</v>
      </c>
      <c r="J43" s="105"/>
      <c r="K43" s="37">
        <v>0</v>
      </c>
      <c r="L43" s="106" t="s">
        <v>21</v>
      </c>
      <c r="M43" s="107"/>
      <c r="N43" s="38">
        <v>0</v>
      </c>
      <c r="O43" s="108">
        <f>SUMPRODUCT(O12:O42,AC12:AC42)/SUM(AC12:AC42)</f>
        <v>8211.3350475532698</v>
      </c>
      <c r="P43" s="92">
        <f>SUMPRODUCT(P12:P42,AC12:AC42)/SUM(AC12:AC42)</f>
        <v>34.380574372567501</v>
      </c>
      <c r="Q43" s="92">
        <f>SUMPRODUCT(Q12:Q42,AC12:AC42)/SUM(AC12:AC42)</f>
        <v>9.5497826603044516</v>
      </c>
      <c r="R43" s="92">
        <f>SUMPRODUCT(R12:R42,AC12:AC42)/SUM(AC12:AC42)</f>
        <v>9097.5968752041663</v>
      </c>
      <c r="S43" s="92">
        <f>SUMPRODUCT(S12:S42,AC12:AC42)/SUM(AC12:AC42)</f>
        <v>38.089238961014722</v>
      </c>
      <c r="T43" s="94">
        <f>SUMPRODUCT(T12:T42,AC12:AC42)/SUM(AC12:AC42)</f>
        <v>10.581065253940992</v>
      </c>
      <c r="U43" s="21"/>
      <c r="V43" s="9"/>
      <c r="W43" s="9"/>
      <c r="X43" s="9"/>
      <c r="Y43" s="9"/>
      <c r="Z43" s="96" t="s">
        <v>52</v>
      </c>
      <c r="AA43" s="97"/>
      <c r="AB43" s="50"/>
      <c r="AC43" s="56">
        <v>107142</v>
      </c>
      <c r="AD43" s="17"/>
      <c r="AE43" s="18"/>
      <c r="AF43" s="8"/>
      <c r="AG43" s="8"/>
      <c r="AH43" s="8"/>
    </row>
    <row r="44" spans="1:34" ht="19.5" customHeight="1" thickBot="1" x14ac:dyDescent="0.3">
      <c r="A44" s="4"/>
      <c r="B44" s="5"/>
      <c r="C44" s="5"/>
      <c r="D44" s="5"/>
      <c r="E44" s="5"/>
      <c r="F44" s="5"/>
      <c r="G44" s="5"/>
      <c r="H44" s="98" t="s">
        <v>3</v>
      </c>
      <c r="I44" s="99"/>
      <c r="J44" s="99"/>
      <c r="K44" s="99"/>
      <c r="L44" s="99"/>
      <c r="M44" s="99"/>
      <c r="N44" s="100"/>
      <c r="O44" s="109"/>
      <c r="P44" s="93"/>
      <c r="Q44" s="93"/>
      <c r="R44" s="93"/>
      <c r="S44" s="93"/>
      <c r="T44" s="95"/>
      <c r="U44" s="21"/>
      <c r="V44" s="5"/>
      <c r="W44" s="5"/>
      <c r="X44" s="5"/>
      <c r="Y44" s="5"/>
      <c r="Z44" s="5"/>
      <c r="AA44" s="5"/>
      <c r="AB44" s="5"/>
      <c r="AC44" s="6"/>
    </row>
    <row r="45" spans="1:34" ht="4.5" customHeight="1" x14ac:dyDescent="0.25"/>
    <row r="46" spans="1:34" x14ac:dyDescent="0.25">
      <c r="B46" s="3" t="s">
        <v>49</v>
      </c>
      <c r="N46" s="42"/>
      <c r="O46" s="42" t="s">
        <v>53</v>
      </c>
      <c r="P46" s="42"/>
      <c r="Q46" s="42" t="s">
        <v>58</v>
      </c>
      <c r="R46" s="42"/>
      <c r="S46" s="42"/>
      <c r="T46" s="42"/>
      <c r="U46" s="42"/>
      <c r="V46" s="42"/>
    </row>
    <row r="47" spans="1:34" x14ac:dyDescent="0.25">
      <c r="D47" s="7"/>
      <c r="O47" s="7" t="s">
        <v>5</v>
      </c>
      <c r="R47" s="7" t="s">
        <v>6</v>
      </c>
      <c r="V47" s="7" t="s">
        <v>7</v>
      </c>
    </row>
    <row r="48" spans="1:34" x14ac:dyDescent="0.25">
      <c r="B48" s="3" t="s">
        <v>50</v>
      </c>
      <c r="O48" s="42" t="s">
        <v>54</v>
      </c>
      <c r="P48" s="42"/>
      <c r="Q48" s="1" t="s">
        <v>58</v>
      </c>
    </row>
    <row r="49" spans="2:22" x14ac:dyDescent="0.25">
      <c r="E49" s="7"/>
      <c r="O49" s="7" t="s">
        <v>5</v>
      </c>
      <c r="R49" s="7" t="s">
        <v>6</v>
      </c>
      <c r="V49" s="7" t="s">
        <v>7</v>
      </c>
    </row>
    <row r="50" spans="2:22" x14ac:dyDescent="0.25">
      <c r="B50" s="43" t="s">
        <v>51</v>
      </c>
      <c r="O50" s="42" t="s">
        <v>55</v>
      </c>
      <c r="P50" s="42"/>
      <c r="Q50" s="1" t="s">
        <v>58</v>
      </c>
    </row>
    <row r="51" spans="2:22" x14ac:dyDescent="0.25">
      <c r="E51" s="7"/>
      <c r="O51" s="7" t="s">
        <v>5</v>
      </c>
      <c r="R51" s="7" t="s">
        <v>6</v>
      </c>
      <c r="V51" s="7" t="s">
        <v>7</v>
      </c>
    </row>
    <row r="53" spans="2:22" x14ac:dyDescent="0.25">
      <c r="B53" s="1" t="s">
        <v>56</v>
      </c>
    </row>
  </sheetData>
  <mergeCells count="43">
    <mergeCell ref="R43:R44"/>
    <mergeCell ref="S43:S44"/>
    <mergeCell ref="T43:T44"/>
    <mergeCell ref="Z43:AA43"/>
    <mergeCell ref="H44:N44"/>
    <mergeCell ref="A43:H43"/>
    <mergeCell ref="I43:J43"/>
    <mergeCell ref="L43:M43"/>
    <mergeCell ref="O43:O44"/>
    <mergeCell ref="P43:P44"/>
    <mergeCell ref="Q43:Q44"/>
    <mergeCell ref="I3:AC5"/>
    <mergeCell ref="Z8:Z11"/>
    <mergeCell ref="AA8:AA11"/>
    <mergeCell ref="AB8:AB11"/>
    <mergeCell ref="AC8:AC11"/>
    <mergeCell ref="W10:W11"/>
    <mergeCell ref="K10:K11"/>
    <mergeCell ref="L10:L11"/>
    <mergeCell ref="M10:M11"/>
    <mergeCell ref="O10:O11"/>
    <mergeCell ref="P10:P11"/>
    <mergeCell ref="Q10:Q11"/>
    <mergeCell ref="N9:N11"/>
    <mergeCell ref="R10:R11"/>
    <mergeCell ref="S10:S11"/>
    <mergeCell ref="T10:T11"/>
    <mergeCell ref="A8:A11"/>
    <mergeCell ref="B8:M9"/>
    <mergeCell ref="N8:W8"/>
    <mergeCell ref="X8:X11"/>
    <mergeCell ref="Y8:Y11"/>
    <mergeCell ref="G10:G11"/>
    <mergeCell ref="H10:H11"/>
    <mergeCell ref="I10:I11"/>
    <mergeCell ref="J10:J11"/>
    <mergeCell ref="B10:B11"/>
    <mergeCell ref="C10:C11"/>
    <mergeCell ref="D10:D11"/>
    <mergeCell ref="E10:E11"/>
    <mergeCell ref="F10:F11"/>
    <mergeCell ref="U10:U11"/>
    <mergeCell ref="V10:V11"/>
  </mergeCells>
  <printOptions horizontalCentered="1" verticalCentered="1"/>
  <pageMargins left="0.70866141732283472" right="0.70866141732283472" top="0.74803149606299213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12,16</vt:lpstr>
      <vt:lpstr>'12,16'!Область_печати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Пилецкая Светлана Аркадиевна</cp:lastModifiedBy>
  <cp:lastPrinted>2017-01-03T07:37:57Z</cp:lastPrinted>
  <dcterms:created xsi:type="dcterms:W3CDTF">2016-10-07T07:24:19Z</dcterms:created>
  <dcterms:modified xsi:type="dcterms:W3CDTF">2017-01-04T13:18:04Z</dcterms:modified>
</cp:coreProperties>
</file>