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450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(2)'!$A$1:$AJ$53</definedName>
  </definedNames>
  <calcPr calcId="145621"/>
</workbook>
</file>

<file path=xl/calcChain.xml><?xml version="1.0" encoding="utf-8"?>
<calcChain xmlns="http://schemas.openxmlformats.org/spreadsheetml/2006/main">
  <c r="W41" i="4" l="1"/>
  <c r="T41" i="4"/>
  <c r="Q41" i="4"/>
  <c r="W40" i="4"/>
  <c r="T40" i="4"/>
  <c r="Q40" i="4"/>
  <c r="W39" i="4"/>
  <c r="T39" i="4"/>
  <c r="Q39" i="4"/>
  <c r="W38" i="4"/>
  <c r="T38" i="4"/>
  <c r="Q38" i="4"/>
  <c r="W37" i="4"/>
  <c r="T37" i="4"/>
  <c r="Q37" i="4"/>
  <c r="W36" i="4"/>
  <c r="T36" i="4"/>
  <c r="W35" i="4"/>
  <c r="T35" i="4"/>
  <c r="Q35" i="4"/>
  <c r="W34" i="4"/>
  <c r="T34" i="4"/>
  <c r="Q34" i="4"/>
  <c r="W33" i="4"/>
  <c r="T33" i="4"/>
  <c r="Q33" i="4"/>
  <c r="W32" i="4"/>
  <c r="T32" i="4"/>
  <c r="Q32" i="4"/>
  <c r="W31" i="4"/>
  <c r="T31" i="4"/>
  <c r="Q31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Q12" i="4"/>
  <c r="W11" i="4"/>
  <c r="T11" i="4"/>
  <c r="Q11" i="4"/>
  <c r="AC41" i="4" l="1"/>
  <c r="AC42" i="4"/>
  <c r="AD11" i="4" l="1"/>
  <c r="AE11" i="4" s="1"/>
  <c r="T42" i="4" l="1"/>
  <c r="S42" i="4"/>
  <c r="P42" i="4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charset val="1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<sst xmlns="http://schemas.openxmlformats.org/spreadsheetml/2006/main" count="94" uniqueCount="65">
  <si>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</si>
  <si>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</si>
  <si>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</si>
  <si>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</si>
  <si>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</si>
  <si>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</si>
  <si>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</si>
  <si>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</si>
  <si>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</si>
  <si>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</si>
  <si>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</si>
  <si>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</si>
  <si>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</si>
  <si>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</si>
  <si>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</si>
  <si>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</si>
  <si>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</si>
  <si>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</si>
  <si>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</si>
  <si>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</si>
  <si>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</si>
  <si>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</si>
  <si>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</si>
  <si>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</si>
  <si>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</si>
  <si>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</si>
  <si>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</si>
  <si>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</si>
  <si>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</si>
  <si>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</si>
  <si>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</si>
  <si>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</si>
  <si>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</si>
  <si>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</si>
  <si>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</si>
  <si>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</si>
  <si>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</si>
  <si>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</si>
  <si>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</si>
  <si>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</si>
  <si>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</si>
  <si>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</si>
  <si>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</si>
  <si>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</si>
  <si>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</si>
  <si>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Керівник служби ГВіМ_________________________________________________________________________________________________</t>
  </si>
  <si>
    <t>Метрологічна служба, яка визначає обсяги газу</t>
  </si>
  <si>
    <t>*  Обсяг природного газу за місяць з урахуванням ВТВ.</t>
  </si>
  <si>
    <t>Філія УМГ"Харківтрансгаз"</t>
  </si>
  <si>
    <t xml:space="preserve">Херсонське ЛВУМГ </t>
  </si>
  <si>
    <t>Свідоцтво про атестацію № РЧ 161/2015   дійсне до  01.01.2019 р.</t>
  </si>
  <si>
    <t>Відсут</t>
  </si>
  <si>
    <t>М.В. Доскоч</t>
  </si>
  <si>
    <t>О.С. Камишанова</t>
  </si>
  <si>
    <t>Є.К. Скавронський</t>
  </si>
  <si>
    <t xml:space="preserve">                         переданого УМГ "ХАРКІВТРАНСГАЗ" Херсонським  ЛВУМГ </t>
  </si>
  <si>
    <t xml:space="preserve">    та прийнятого ТОВ "ТЕК" "Ітера Україна"</t>
  </si>
  <si>
    <t>Маршрут № 656</t>
  </si>
  <si>
    <t>*) вміст меркаптанової сірки та сірководню  за даними, наданами постачальниками газу</t>
  </si>
  <si>
    <t xml:space="preserve">      по  газопроводу Мар'ївка-Херсон, Херсон-Крим  за період з   01.12.2016   по   31.12.2016  ( точка відбору ГРС -1 Херсон)</t>
  </si>
  <si>
    <t>&lt;0,001</t>
  </si>
  <si>
    <t>&lt;0,1</t>
  </si>
  <si>
    <r>
      <t>Маса механічних домішок, мг/м</t>
    </r>
    <r>
      <rPr>
        <b/>
        <vertAlign val="superscript"/>
        <sz val="14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</si>
  <si>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4"/>
        <color theme="1"/>
        <rFont val="Times New Roman"/>
        <family val="1"/>
        <charset val="204"/>
      </rPr>
      <t>3</t>
    </r>
  </si>
  <si>
    <t>Керівник______________________ _____________________________________________________________________________________________________________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</si>
</sst>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charset val="1"/>
    </font>
    <font>
      <sz val="11"/>
      <color theme="0"/>
      <name val="Calibri"/>
      <family val="2"/>
      <charset val="204"/>
      <scheme val="minor"/>
    </font>
    <font>
      <b/>
      <sz val="10"/>
      <color theme="0"/>
      <name val="Arial Cyr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165" fontId="0" fillId="0" borderId="0" xfId="0" applyNumberFormat="1"/>
    <xf numFmtId="0" fontId="5" fillId="0" borderId="0" xfId="0" applyFont="1" applyAlignment="1">
      <alignment horizont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165" fontId="7" fillId="0" borderId="0" xfId="0" applyNumberFormat="1" applyFont="1"/>
    <xf numFmtId="0" fontId="8" fillId="0" borderId="0" xfId="0" applyFont="1" applyAlignment="1">
      <alignment horizontal="center"/>
    </xf>
    <xf numFmtId="0" fontId="1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165" fontId="4" fillId="0" borderId="44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13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4" fillId="0" borderId="0" xfId="0" applyFont="1"/>
    <xf numFmtId="0" fontId="1" fillId="0" borderId="29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29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47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Protection="1">
      <protection locked="0"/>
    </xf>
    <xf numFmtId="2" fontId="1" fillId="0" borderId="12" xfId="0" applyNumberFormat="1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166" fontId="1" fillId="0" borderId="11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165" fontId="14" fillId="0" borderId="1" xfId="0" applyNumberFormat="1" applyFont="1" applyFill="1" applyBorder="1" applyProtection="1"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 applyAlignment="1" applyProtection="1">
      <alignment horizontal="center" vertical="center"/>
      <protection locked="0"/>
    </xf>
    <xf numFmtId="2" fontId="16" fillId="0" borderId="1" xfId="0" applyNumberFormat="1" applyFont="1" applyBorder="1" applyProtection="1"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2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6" fillId="2" borderId="12" xfId="0" applyNumberFormat="1" applyFont="1" applyFill="1" applyBorder="1" applyAlignment="1" applyProtection="1">
      <alignment horizontal="center" vertical="center" wrapText="1"/>
      <protection locked="0"/>
    </xf>
    <xf numFmtId="2" fontId="1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1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2" fontId="14" fillId="0" borderId="1" xfId="0" applyNumberFormat="1" applyFont="1" applyBorder="1" applyAlignment="1" applyProtection="1">
      <alignment horizontal="center" vertical="center" wrapText="1"/>
      <protection locked="0"/>
    </xf>
    <xf numFmtId="2" fontId="14" fillId="0" borderId="12" xfId="0" applyNumberFormat="1" applyFont="1" applyBorder="1" applyAlignment="1" applyProtection="1">
      <alignment horizontal="center" vertical="center" wrapText="1"/>
      <protection locked="0"/>
    </xf>
    <xf numFmtId="2" fontId="16" fillId="0" borderId="3" xfId="0" applyNumberFormat="1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2" fontId="16" fillId="0" borderId="1" xfId="0" applyNumberFormat="1" applyFont="1" applyBorder="1" applyAlignment="1" applyProtection="1">
      <alignment horizontal="center" vertical="center" wrapText="1"/>
      <protection locked="0"/>
    </xf>
    <xf numFmtId="2" fontId="16" fillId="0" borderId="12" xfId="0" applyNumberFormat="1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Border="1" applyAlignment="1" applyProtection="1">
      <alignment horizontal="center" vertical="center" wrapText="1"/>
      <protection locked="0"/>
    </xf>
    <xf numFmtId="164" fontId="14" fillId="0" borderId="29" xfId="0" applyNumberFormat="1" applyFont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164" fontId="1" fillId="0" borderId="17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15" xfId="0" applyNumberFormat="1" applyFont="1" applyBorder="1" applyAlignment="1" applyProtection="1">
      <alignment horizontal="center" vertical="center" wrapText="1"/>
      <protection locked="0"/>
    </xf>
    <xf numFmtId="164" fontId="1" fillId="0" borderId="30" xfId="0" applyNumberFormat="1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2" fontId="16" fillId="0" borderId="14" xfId="0" applyNumberFormat="1" applyFont="1" applyBorder="1" applyAlignment="1" applyProtection="1">
      <alignment horizontal="center" vertical="center" wrapText="1"/>
      <protection locked="0"/>
    </xf>
    <xf numFmtId="2" fontId="16" fillId="0" borderId="17" xfId="0" applyNumberFormat="1" applyFont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166" fontId="1" fillId="0" borderId="13" xfId="0" applyNumberFormat="1" applyFont="1" applyBorder="1" applyAlignment="1" applyProtection="1">
      <alignment horizontal="center" vertical="center" wrapText="1"/>
      <protection locked="0"/>
    </xf>
    <xf numFmtId="166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Border="1" applyProtection="1">
      <protection locked="0"/>
    </xf>
    <xf numFmtId="164" fontId="1" fillId="0" borderId="32" xfId="0" applyNumberFormat="1" applyFont="1" applyBorder="1" applyAlignment="1" applyProtection="1">
      <alignment vertical="center" wrapText="1"/>
      <protection locked="0"/>
    </xf>
    <xf numFmtId="2" fontId="1" fillId="0" borderId="0" xfId="0" applyNumberFormat="1" applyFont="1" applyBorder="1" applyAlignment="1" applyProtection="1">
      <alignment horizontal="center" wrapText="1"/>
      <protection locked="0"/>
    </xf>
    <xf numFmtId="2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2" fontId="1" fillId="0" borderId="0" xfId="0" applyNumberFormat="1" applyFont="1" applyBorder="1" applyAlignment="1" applyProtection="1">
      <alignment vertical="center" wrapText="1"/>
      <protection locked="0"/>
    </xf>
    <xf numFmtId="0" fontId="17" fillId="0" borderId="46" xfId="0" applyFont="1" applyBorder="1" applyAlignment="1" applyProtection="1">
      <alignment vertical="center"/>
      <protection locked="0"/>
    </xf>
    <xf numFmtId="0" fontId="18" fillId="0" borderId="46" xfId="0" applyFont="1" applyBorder="1" applyProtection="1">
      <protection locked="0"/>
    </xf>
    <xf numFmtId="14" fontId="18" fillId="0" borderId="46" xfId="0" applyNumberFormat="1" applyFont="1" applyBorder="1" applyProtection="1">
      <protection locked="0"/>
    </xf>
    <xf numFmtId="0" fontId="18" fillId="0" borderId="0" xfId="0" applyFont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19" fillId="0" borderId="0" xfId="0" applyFont="1" applyProtection="1">
      <protection locked="0"/>
    </xf>
    <xf numFmtId="0" fontId="1" fillId="0" borderId="37" xfId="0" applyFont="1" applyBorder="1" applyAlignment="1" applyProtection="1">
      <alignment horizontal="right" vertical="center" wrapText="1"/>
      <protection locked="0"/>
    </xf>
    <xf numFmtId="0" fontId="1" fillId="0" borderId="38" xfId="0" applyFont="1" applyBorder="1" applyAlignment="1" applyProtection="1">
      <alignment horizontal="right" vertical="center" wrapText="1"/>
      <protection locked="0"/>
    </xf>
    <xf numFmtId="0" fontId="1" fillId="0" borderId="39" xfId="0" applyFont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 applyProtection="1">
      <alignment horizontal="center" vertical="center" textRotation="90" wrapText="1"/>
      <protection locked="0"/>
    </xf>
    <xf numFmtId="0" fontId="2" fillId="0" borderId="2" xfId="0" applyFont="1" applyBorder="1" applyAlignment="1" applyProtection="1">
      <alignment horizontal="center" vertical="center" textRotation="90" wrapText="1"/>
      <protection locked="0"/>
    </xf>
    <xf numFmtId="0" fontId="2" fillId="0" borderId="8" xfId="0" applyFont="1" applyBorder="1" applyAlignment="1" applyProtection="1">
      <alignment horizontal="center" vertical="center" textRotation="90" wrapText="1"/>
      <protection locked="0"/>
    </xf>
    <xf numFmtId="0" fontId="2" fillId="0" borderId="10" xfId="0" applyFont="1" applyBorder="1" applyAlignment="1" applyProtection="1">
      <alignment horizontal="center" vertical="center" textRotation="90" wrapText="1"/>
      <protection locked="0"/>
    </xf>
    <xf numFmtId="0" fontId="2" fillId="0" borderId="6" xfId="0" applyFont="1" applyBorder="1" applyAlignment="1" applyProtection="1">
      <alignment horizontal="center" vertical="center" textRotation="90" wrapText="1"/>
      <protection locked="0"/>
    </xf>
    <xf numFmtId="0" fontId="2" fillId="0" borderId="9" xfId="0" applyFont="1" applyBorder="1" applyAlignment="1" applyProtection="1">
      <alignment horizontal="center" vertical="center" textRotation="90" wrapText="1"/>
      <protection locked="0"/>
    </xf>
    <xf numFmtId="2" fontId="4" fillId="0" borderId="7" xfId="0" applyNumberFormat="1" applyFont="1" applyBorder="1" applyAlignment="1" applyProtection="1">
      <alignment horizontal="center" wrapText="1"/>
      <protection locked="0"/>
    </xf>
    <xf numFmtId="2" fontId="4" fillId="0" borderId="41" xfId="0" applyNumberFormat="1" applyFont="1" applyBorder="1" applyAlignment="1" applyProtection="1">
      <alignment horizontal="center" wrapText="1"/>
      <protection locked="0"/>
    </xf>
    <xf numFmtId="2" fontId="4" fillId="0" borderId="8" xfId="0" applyNumberFormat="1" applyFont="1" applyBorder="1" applyAlignment="1" applyProtection="1">
      <alignment horizontal="center" wrapText="1"/>
      <protection locked="0"/>
    </xf>
    <xf numFmtId="2" fontId="4" fillId="0" borderId="42" xfId="0" applyNumberFormat="1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40" xfId="0" applyFont="1" applyBorder="1" applyAlignment="1" applyProtection="1">
      <alignment horizontal="center" wrapText="1"/>
      <protection locked="0"/>
    </xf>
    <xf numFmtId="0" fontId="2" fillId="0" borderId="26" xfId="0" applyFont="1" applyBorder="1" applyAlignment="1" applyProtection="1">
      <alignment horizontal="center" vertical="center" textRotation="90" wrapText="1"/>
      <protection locked="0"/>
    </xf>
    <xf numFmtId="0" fontId="2" fillId="0" borderId="27" xfId="0" applyFont="1" applyBorder="1" applyAlignment="1" applyProtection="1">
      <alignment horizontal="center" vertical="center" textRotation="90" wrapText="1"/>
      <protection locked="0"/>
    </xf>
    <xf numFmtId="0" fontId="2" fillId="0" borderId="28" xfId="0" applyFont="1" applyBorder="1" applyAlignment="1" applyProtection="1">
      <alignment horizontal="center" vertical="center" textRotation="90" wrapText="1"/>
      <protection locked="0"/>
    </xf>
    <xf numFmtId="0" fontId="2" fillId="0" borderId="19" xfId="0" applyFont="1" applyBorder="1" applyAlignment="1" applyProtection="1">
      <alignment horizontal="left" vertical="center" textRotation="90" wrapText="1"/>
      <protection locked="0"/>
    </xf>
    <xf numFmtId="0" fontId="2" fillId="0" borderId="1" xfId="0" applyFont="1" applyBorder="1" applyAlignment="1" applyProtection="1">
      <alignment horizontal="left" vertical="center" textRotation="90" wrapText="1"/>
      <protection locked="0"/>
    </xf>
    <xf numFmtId="0" fontId="2" fillId="0" borderId="20" xfId="0" applyFont="1" applyBorder="1" applyAlignment="1" applyProtection="1">
      <alignment horizontal="center" vertical="center" textRotation="90" wrapText="1"/>
      <protection locked="0"/>
    </xf>
    <xf numFmtId="0" fontId="2" fillId="0" borderId="12" xfId="0" applyFont="1" applyBorder="1" applyAlignment="1" applyProtection="1">
      <alignment horizontal="center" vertical="center" textRotation="90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textRotation="90" wrapText="1"/>
      <protection locked="0"/>
    </xf>
    <xf numFmtId="0" fontId="2" fillId="0" borderId="3" xfId="0" applyFont="1" applyBorder="1" applyAlignment="1" applyProtection="1">
      <alignment horizontal="center" vertical="center" textRotation="90" wrapText="1"/>
      <protection locked="0"/>
    </xf>
    <xf numFmtId="0" fontId="2" fillId="0" borderId="19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textRotation="90" wrapText="1"/>
      <protection locked="0"/>
    </xf>
    <xf numFmtId="0" fontId="2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19" xfId="0" applyFont="1" applyBorder="1" applyAlignment="1" applyProtection="1">
      <alignment horizontal="right" vertical="center" textRotation="90" wrapText="1"/>
      <protection locked="0"/>
    </xf>
    <xf numFmtId="0" fontId="2" fillId="0" borderId="1" xfId="0" applyFont="1" applyBorder="1" applyAlignment="1" applyProtection="1">
      <alignment horizontal="right" vertical="center" textRotation="90" wrapText="1"/>
      <protection locked="0"/>
    </xf>
    <xf numFmtId="0" fontId="2" fillId="0" borderId="16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14" fontId="18" fillId="0" borderId="46" xfId="0" applyNumberFormat="1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3"/>
  <sheetViews>
    <sheetView tabSelected="1" view="pageBreakPreview" zoomScale="80" zoomScaleNormal="70" zoomScaleSheetLayoutView="80" workbookViewId="0">
      <selection activeCell="B7" sqref="B7:M8"/>
    </sheetView>
  </sheetViews>
  <sheetFormatPr defaultRowHeight="15" x14ac:dyDescent="0.25"/>
  <cols>
    <col min="1" max="1" width="13.28515625" style="1" customWidth="1"/>
    <col min="2" max="2" width="17.85546875" style="1" customWidth="1"/>
    <col min="3" max="3" width="12.5703125" style="1" customWidth="1"/>
    <col min="4" max="4" width="14.85546875" style="1" customWidth="1"/>
    <col min="5" max="5" width="13.28515625" style="1" customWidth="1"/>
    <col min="6" max="6" width="12.42578125" style="1" customWidth="1"/>
    <col min="7" max="7" width="11" style="1" customWidth="1"/>
    <col min="8" max="8" width="11.85546875" style="1" customWidth="1"/>
    <col min="9" max="9" width="12.140625" style="1" customWidth="1"/>
    <col min="10" max="10" width="13.28515625" style="1" customWidth="1"/>
    <col min="11" max="11" width="12.85546875" style="1" customWidth="1"/>
    <col min="12" max="12" width="11.42578125" style="1" customWidth="1"/>
    <col min="13" max="13" width="8.28515625" style="1" customWidth="1"/>
    <col min="14" max="14" width="13.140625" style="1" customWidth="1"/>
    <col min="15" max="15" width="8.140625" style="1" customWidth="1"/>
    <col min="16" max="16" width="10" style="1" customWidth="1"/>
    <col min="17" max="17" width="8.5703125" style="1" customWidth="1"/>
    <col min="18" max="18" width="8.85546875" style="1" customWidth="1"/>
    <col min="19" max="19" width="11" style="1" customWidth="1"/>
    <col min="20" max="20" width="10.5703125" style="1" customWidth="1"/>
    <col min="21" max="21" width="11.42578125" style="1" customWidth="1"/>
    <col min="22" max="22" width="16.85546875" style="1" customWidth="1"/>
    <col min="23" max="23" width="11.85546875" style="1" customWidth="1"/>
    <col min="24" max="24" width="15" style="1" customWidth="1"/>
    <col min="25" max="25" width="16.85546875" style="1" customWidth="1"/>
    <col min="26" max="26" width="11.42578125" style="1" customWidth="1"/>
    <col min="27" max="27" width="16.140625" style="1" customWidth="1"/>
    <col min="28" max="28" width="14.7109375" style="1" customWidth="1"/>
    <col min="29" max="29" width="19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22.5" x14ac:dyDescent="0.3">
      <c r="A1" s="19" t="s">
        <v>19</v>
      </c>
      <c r="B1" s="18"/>
      <c r="C1" s="18"/>
      <c r="D1" s="18"/>
      <c r="E1" s="14"/>
      <c r="F1" s="14"/>
      <c r="G1" s="14"/>
      <c r="H1" s="14"/>
      <c r="I1" s="14"/>
      <c r="J1" s="14"/>
      <c r="K1" s="14"/>
      <c r="L1" s="85"/>
      <c r="M1" s="85" t="s">
        <v>4</v>
      </c>
      <c r="N1" s="85"/>
      <c r="O1" s="85"/>
      <c r="P1" s="85"/>
      <c r="Q1" s="85"/>
      <c r="R1" s="85"/>
      <c r="S1" s="85"/>
      <c r="T1" s="85"/>
      <c r="U1" s="85"/>
      <c r="V1" s="14"/>
      <c r="W1" s="14"/>
      <c r="X1" s="14"/>
      <c r="Y1" s="14"/>
      <c r="Z1" s="14"/>
      <c r="AA1" s="14"/>
      <c r="AB1" s="14"/>
      <c r="AC1" s="14"/>
    </row>
    <row r="2" spans="1:34" ht="16.5" customHeight="1" x14ac:dyDescent="0.3">
      <c r="A2" s="19" t="s">
        <v>48</v>
      </c>
      <c r="B2" s="18"/>
      <c r="C2" s="20"/>
      <c r="D2" s="18"/>
      <c r="E2" s="14"/>
      <c r="F2" s="18"/>
      <c r="G2" s="18"/>
      <c r="H2" s="18"/>
      <c r="I2" s="18"/>
      <c r="J2" s="18"/>
      <c r="K2" s="10" t="s">
        <v>55</v>
      </c>
      <c r="L2" s="85"/>
      <c r="M2" s="85"/>
      <c r="N2" s="85"/>
      <c r="O2" s="85"/>
      <c r="P2" s="85"/>
      <c r="Q2" s="85"/>
      <c r="R2" s="85"/>
      <c r="S2" s="85"/>
      <c r="T2" s="85"/>
      <c r="U2" s="85"/>
      <c r="V2" s="14"/>
      <c r="W2" s="14"/>
      <c r="X2" s="14"/>
      <c r="Y2" s="14"/>
      <c r="Z2" s="14"/>
      <c r="AA2" s="14"/>
      <c r="AB2" s="14"/>
      <c r="AC2" s="14"/>
      <c r="AD2" s="11"/>
      <c r="AE2" s="11"/>
      <c r="AF2" s="11"/>
      <c r="AG2" s="11"/>
      <c r="AH2" s="11"/>
    </row>
    <row r="3" spans="1:34" ht="23.25" customHeight="1" x14ac:dyDescent="0.3">
      <c r="A3" s="19" t="s">
        <v>49</v>
      </c>
      <c r="B3" s="14"/>
      <c r="C3" s="10"/>
      <c r="D3" s="14"/>
      <c r="E3" s="14"/>
      <c r="F3" s="18"/>
      <c r="G3" s="18"/>
      <c r="H3" s="18"/>
      <c r="I3" s="18"/>
      <c r="J3" s="18"/>
      <c r="K3" s="21"/>
      <c r="L3" s="85"/>
      <c r="M3" s="85"/>
      <c r="N3" s="85"/>
      <c r="O3" s="85" t="s">
        <v>56</v>
      </c>
      <c r="P3" s="85"/>
      <c r="Q3" s="85"/>
      <c r="R3" s="85"/>
      <c r="S3" s="85"/>
      <c r="T3" s="85"/>
      <c r="U3" s="85"/>
      <c r="V3" s="14"/>
      <c r="W3" s="14"/>
      <c r="X3" s="14"/>
      <c r="Y3" s="14"/>
      <c r="Z3" s="14"/>
      <c r="AA3" s="14"/>
      <c r="AB3" s="14"/>
      <c r="AC3" s="14"/>
    </row>
    <row r="4" spans="1:34" ht="22.5" x14ac:dyDescent="0.3">
      <c r="A4" s="22" t="s">
        <v>20</v>
      </c>
      <c r="B4" s="14"/>
      <c r="C4" s="14"/>
      <c r="D4" s="14"/>
      <c r="E4" s="14"/>
      <c r="F4" s="14"/>
      <c r="G4" s="18"/>
      <c r="H4" s="18"/>
      <c r="I4" s="18"/>
      <c r="J4" s="14"/>
      <c r="K4" s="14"/>
      <c r="L4" s="85"/>
      <c r="M4" s="85"/>
      <c r="N4" s="85"/>
      <c r="O4" s="85"/>
      <c r="P4" s="85" t="s">
        <v>57</v>
      </c>
      <c r="Q4" s="85"/>
      <c r="R4" s="85"/>
      <c r="S4" s="85"/>
      <c r="T4" s="85"/>
      <c r="U4" s="85"/>
      <c r="V4" s="14"/>
      <c r="W4" s="14"/>
      <c r="X4" s="14"/>
      <c r="Y4" s="14"/>
      <c r="Z4" s="14"/>
      <c r="AA4" s="14"/>
      <c r="AB4" s="14"/>
      <c r="AC4" s="14"/>
      <c r="AD4" s="11"/>
    </row>
    <row r="5" spans="1:34" ht="18.75" x14ac:dyDescent="0.3">
      <c r="A5" s="22" t="s">
        <v>50</v>
      </c>
      <c r="B5" s="14"/>
      <c r="C5" s="14"/>
      <c r="D5" s="14"/>
      <c r="E5" s="14"/>
      <c r="F5" s="18"/>
      <c r="G5" s="18"/>
      <c r="H5" s="18"/>
      <c r="I5" s="14" t="s">
        <v>59</v>
      </c>
      <c r="J5" s="14"/>
      <c r="K5" s="10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0"/>
      <c r="X5" s="14"/>
      <c r="Y5" s="14"/>
      <c r="Z5" s="14"/>
      <c r="AA5" s="14"/>
      <c r="AB5" s="14"/>
      <c r="AC5" s="14"/>
      <c r="AD5" s="13"/>
      <c r="AE5" s="13"/>
      <c r="AF5" s="12"/>
    </row>
    <row r="6" spans="1:34" ht="5.25" customHeight="1" thickBot="1" x14ac:dyDescent="0.3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34" ht="26.25" customHeight="1" thickBot="1" x14ac:dyDescent="0.3">
      <c r="A7" s="103" t="s">
        <v>0</v>
      </c>
      <c r="B7" s="122" t="s">
        <v>1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4"/>
      <c r="N7" s="122" t="s">
        <v>29</v>
      </c>
      <c r="O7" s="128"/>
      <c r="P7" s="128"/>
      <c r="Q7" s="128"/>
      <c r="R7" s="128"/>
      <c r="S7" s="128"/>
      <c r="T7" s="128"/>
      <c r="U7" s="128"/>
      <c r="V7" s="128"/>
      <c r="W7" s="129"/>
      <c r="X7" s="130" t="s">
        <v>24</v>
      </c>
      <c r="Y7" s="132" t="s">
        <v>2</v>
      </c>
      <c r="Z7" s="112" t="s">
        <v>17</v>
      </c>
      <c r="AA7" s="112" t="s">
        <v>18</v>
      </c>
      <c r="AB7" s="137" t="s">
        <v>62</v>
      </c>
      <c r="AC7" s="103" t="s">
        <v>63</v>
      </c>
    </row>
    <row r="8" spans="1:34" ht="16.5" customHeight="1" thickBot="1" x14ac:dyDescent="0.3">
      <c r="A8" s="104"/>
      <c r="B8" s="125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7"/>
      <c r="N8" s="109" t="s">
        <v>25</v>
      </c>
      <c r="O8" s="6" t="s">
        <v>27</v>
      </c>
      <c r="P8" s="6"/>
      <c r="Q8" s="6"/>
      <c r="R8" s="6"/>
      <c r="S8" s="6"/>
      <c r="T8" s="6"/>
      <c r="U8" s="6"/>
      <c r="V8" s="6" t="s">
        <v>28</v>
      </c>
      <c r="W8" s="7"/>
      <c r="X8" s="131"/>
      <c r="Y8" s="133"/>
      <c r="Z8" s="113"/>
      <c r="AA8" s="113"/>
      <c r="AB8" s="138"/>
      <c r="AC8" s="104"/>
    </row>
    <row r="9" spans="1:34" ht="15" customHeight="1" x14ac:dyDescent="0.25">
      <c r="A9" s="104"/>
      <c r="B9" s="134" t="s">
        <v>32</v>
      </c>
      <c r="C9" s="89" t="s">
        <v>33</v>
      </c>
      <c r="D9" s="89" t="s">
        <v>34</v>
      </c>
      <c r="E9" s="89" t="s">
        <v>39</v>
      </c>
      <c r="F9" s="89" t="s">
        <v>40</v>
      </c>
      <c r="G9" s="89" t="s">
        <v>37</v>
      </c>
      <c r="H9" s="89" t="s">
        <v>41</v>
      </c>
      <c r="I9" s="89" t="s">
        <v>38</v>
      </c>
      <c r="J9" s="89" t="s">
        <v>36</v>
      </c>
      <c r="K9" s="89" t="s">
        <v>35</v>
      </c>
      <c r="L9" s="89" t="s">
        <v>42</v>
      </c>
      <c r="M9" s="91" t="s">
        <v>43</v>
      </c>
      <c r="N9" s="110"/>
      <c r="O9" s="118" t="s">
        <v>30</v>
      </c>
      <c r="P9" s="120" t="s">
        <v>11</v>
      </c>
      <c r="Q9" s="114" t="s">
        <v>12</v>
      </c>
      <c r="R9" s="134" t="s">
        <v>31</v>
      </c>
      <c r="S9" s="89" t="s">
        <v>13</v>
      </c>
      <c r="T9" s="91" t="s">
        <v>14</v>
      </c>
      <c r="U9" s="93" t="s">
        <v>26</v>
      </c>
      <c r="V9" s="89" t="s">
        <v>15</v>
      </c>
      <c r="W9" s="91" t="s">
        <v>16</v>
      </c>
      <c r="X9" s="131"/>
      <c r="Y9" s="133"/>
      <c r="Z9" s="113"/>
      <c r="AA9" s="113"/>
      <c r="AB9" s="138"/>
      <c r="AC9" s="104"/>
    </row>
    <row r="10" spans="1:34" ht="92.25" customHeight="1" x14ac:dyDescent="0.25">
      <c r="A10" s="104"/>
      <c r="B10" s="135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2"/>
      <c r="N10" s="111"/>
      <c r="O10" s="119"/>
      <c r="P10" s="121"/>
      <c r="Q10" s="115"/>
      <c r="R10" s="135"/>
      <c r="S10" s="90"/>
      <c r="T10" s="92"/>
      <c r="U10" s="94"/>
      <c r="V10" s="90"/>
      <c r="W10" s="92"/>
      <c r="X10" s="131"/>
      <c r="Y10" s="133"/>
      <c r="Z10" s="113"/>
      <c r="AA10" s="113"/>
      <c r="AB10" s="138"/>
      <c r="AC10" s="104"/>
    </row>
    <row r="11" spans="1:34" ht="24" customHeight="1" x14ac:dyDescent="0.3">
      <c r="A11" s="23">
        <v>1</v>
      </c>
      <c r="B11" s="24">
        <v>95.837400000000002</v>
      </c>
      <c r="C11" s="24">
        <v>2.2267000000000001</v>
      </c>
      <c r="D11" s="24">
        <v>0.68220000000000003</v>
      </c>
      <c r="E11" s="24">
        <v>0.105</v>
      </c>
      <c r="F11" s="24">
        <v>0.1081</v>
      </c>
      <c r="G11" s="24" t="s">
        <v>60</v>
      </c>
      <c r="H11" s="24">
        <v>2.1399999999999999E-2</v>
      </c>
      <c r="I11" s="24">
        <v>1.47E-2</v>
      </c>
      <c r="J11" s="24">
        <v>1.04E-2</v>
      </c>
      <c r="K11" s="24">
        <v>1.1299999999999999E-2</v>
      </c>
      <c r="L11" s="24">
        <v>0.83320000000000005</v>
      </c>
      <c r="M11" s="24">
        <v>0.14910000000000001</v>
      </c>
      <c r="N11" s="25">
        <v>0.70009999999999994</v>
      </c>
      <c r="O11" s="26"/>
      <c r="P11" s="27">
        <v>34.252200000000002</v>
      </c>
      <c r="Q11" s="28">
        <f>P11/3.6</f>
        <v>9.5145</v>
      </c>
      <c r="R11" s="29"/>
      <c r="S11" s="27">
        <v>37.981299999999997</v>
      </c>
      <c r="T11" s="30">
        <f>S11/3.6</f>
        <v>10.55036111111111</v>
      </c>
      <c r="U11" s="31"/>
      <c r="V11" s="27">
        <v>49.816099999999999</v>
      </c>
      <c r="W11" s="30">
        <f>V11/3.6</f>
        <v>13.837805555555555</v>
      </c>
      <c r="X11" s="32">
        <v>-22.7</v>
      </c>
      <c r="Y11" s="33">
        <v>-10.5</v>
      </c>
      <c r="Z11" s="34"/>
      <c r="AA11" s="34"/>
      <c r="AB11" s="35"/>
      <c r="AC11" s="36">
        <v>2.649</v>
      </c>
      <c r="AD11" s="8">
        <f>SUM(B11:M11)+$K$42+$N$42</f>
        <v>99.999500000000012</v>
      </c>
      <c r="AE11" s="9" t="str">
        <f>IF(AD11=100,"ОК"," ")</f>
        <v xml:space="preserve"> </v>
      </c>
      <c r="AF11" s="3"/>
      <c r="AG11" s="3"/>
      <c r="AH11" s="3"/>
    </row>
    <row r="12" spans="1:34" ht="21.75" customHeight="1" x14ac:dyDescent="0.3">
      <c r="A12" s="23">
        <v>2</v>
      </c>
      <c r="B12" s="24">
        <v>95.99</v>
      </c>
      <c r="C12" s="24">
        <v>2.1305999999999998</v>
      </c>
      <c r="D12" s="24">
        <v>0.65069999999999995</v>
      </c>
      <c r="E12" s="24">
        <v>0.1008</v>
      </c>
      <c r="F12" s="24">
        <v>0.1041</v>
      </c>
      <c r="G12" s="24" t="s">
        <v>60</v>
      </c>
      <c r="H12" s="24">
        <v>2.06E-2</v>
      </c>
      <c r="I12" s="24">
        <v>1.41E-2</v>
      </c>
      <c r="J12" s="24">
        <v>1.18E-2</v>
      </c>
      <c r="K12" s="24">
        <v>1.14E-2</v>
      </c>
      <c r="L12" s="24">
        <v>0.81689999999999996</v>
      </c>
      <c r="M12" s="24">
        <v>0.14810000000000001</v>
      </c>
      <c r="N12" s="25">
        <v>0.69899999999999995</v>
      </c>
      <c r="O12" s="37"/>
      <c r="P12" s="38">
        <v>34.210799999999999</v>
      </c>
      <c r="Q12" s="28">
        <f>P12/3.6</f>
        <v>9.5030000000000001</v>
      </c>
      <c r="R12" s="39"/>
      <c r="S12" s="27">
        <v>37.937199999999997</v>
      </c>
      <c r="T12" s="30">
        <f>S12/3.6</f>
        <v>10.53811111111111</v>
      </c>
      <c r="U12" s="40"/>
      <c r="V12" s="27">
        <v>49.799300000000002</v>
      </c>
      <c r="W12" s="30">
        <f>V12/3.6</f>
        <v>13.83313888888889</v>
      </c>
      <c r="X12" s="32">
        <v>-21.5</v>
      </c>
      <c r="Y12" s="33">
        <v>-9.6999999999999993</v>
      </c>
      <c r="Z12" s="34"/>
      <c r="AA12" s="34"/>
      <c r="AB12" s="35"/>
      <c r="AC12" s="36">
        <v>2.335</v>
      </c>
      <c r="AD12" s="8">
        <f t="shared" ref="AD12:AD41" si="0">SUM(B12:M12)+$K$42+$N$42</f>
        <v>99.999099999999999</v>
      </c>
      <c r="AE12" s="9" t="str">
        <f>IF(AD12=100,"ОК"," ")</f>
        <v xml:space="preserve"> </v>
      </c>
      <c r="AF12" s="3"/>
      <c r="AG12" s="3"/>
      <c r="AH12" s="3"/>
    </row>
    <row r="13" spans="1:34" ht="18.75" x14ac:dyDescent="0.3">
      <c r="A13" s="23">
        <v>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  <c r="O13" s="41"/>
      <c r="P13" s="42">
        <v>34.210799999999999</v>
      </c>
      <c r="Q13" s="43">
        <f t="shared" ref="Q13:Q41" si="1">P13/3.6</f>
        <v>9.5030000000000001</v>
      </c>
      <c r="R13" s="44"/>
      <c r="S13" s="42">
        <v>37.937199999999997</v>
      </c>
      <c r="T13" s="43">
        <f t="shared" ref="T13:T41" si="2">S13/3.6</f>
        <v>10.53811111111111</v>
      </c>
      <c r="U13" s="45"/>
      <c r="V13" s="42">
        <v>49.799300000000002</v>
      </c>
      <c r="W13" s="43">
        <f t="shared" ref="W13:W41" si="3">V13/3.6</f>
        <v>13.83313888888889</v>
      </c>
      <c r="X13" s="32"/>
      <c r="Y13" s="33"/>
      <c r="Z13" s="34"/>
      <c r="AA13" s="34"/>
      <c r="AB13" s="35"/>
      <c r="AC13" s="36">
        <v>1.9159999999999999</v>
      </c>
      <c r="AD13" s="8">
        <f t="shared" si="0"/>
        <v>0</v>
      </c>
      <c r="AE13" s="9" t="str">
        <f>IF(AD13=100,"ОК"," ")</f>
        <v xml:space="preserve"> </v>
      </c>
      <c r="AF13" s="3"/>
      <c r="AG13" s="3"/>
      <c r="AH13" s="3"/>
    </row>
    <row r="14" spans="1:34" ht="18.75" x14ac:dyDescent="0.3">
      <c r="A14" s="23">
        <v>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41"/>
      <c r="P14" s="42">
        <v>34.210799999999999</v>
      </c>
      <c r="Q14" s="43">
        <f t="shared" si="1"/>
        <v>9.5030000000000001</v>
      </c>
      <c r="R14" s="44"/>
      <c r="S14" s="42">
        <v>37.937199999999997</v>
      </c>
      <c r="T14" s="43">
        <f t="shared" si="2"/>
        <v>10.53811111111111</v>
      </c>
      <c r="U14" s="45"/>
      <c r="V14" s="42">
        <v>49.799300000000002</v>
      </c>
      <c r="W14" s="43">
        <f t="shared" si="3"/>
        <v>13.83313888888889</v>
      </c>
      <c r="X14" s="32"/>
      <c r="Y14" s="33"/>
      <c r="Z14" s="34"/>
      <c r="AA14" s="34"/>
      <c r="AB14" s="35"/>
      <c r="AC14" s="36">
        <v>1.1599999999999999</v>
      </c>
      <c r="AD14" s="8">
        <f t="shared" si="0"/>
        <v>0</v>
      </c>
      <c r="AE14" s="9" t="str">
        <f t="shared" ref="AE14:AE41" si="4">IF(AD14=100,"ОК"," ")</f>
        <v xml:space="preserve"> </v>
      </c>
      <c r="AF14" s="3"/>
      <c r="AG14" s="3"/>
      <c r="AH14" s="3"/>
    </row>
    <row r="15" spans="1:34" ht="18.75" x14ac:dyDescent="0.3">
      <c r="A15" s="23">
        <v>5</v>
      </c>
      <c r="B15" s="24">
        <v>95.975300000000004</v>
      </c>
      <c r="C15" s="24">
        <v>2.1775000000000002</v>
      </c>
      <c r="D15" s="24">
        <v>0.66869999999999996</v>
      </c>
      <c r="E15" s="24">
        <v>0.10290000000000001</v>
      </c>
      <c r="F15" s="24">
        <v>0.10390000000000001</v>
      </c>
      <c r="G15" s="24" t="s">
        <v>60</v>
      </c>
      <c r="H15" s="24">
        <v>2.1600000000000001E-2</v>
      </c>
      <c r="I15" s="24">
        <v>1.4500000000000001E-2</v>
      </c>
      <c r="J15" s="24">
        <v>9.7000000000000003E-3</v>
      </c>
      <c r="K15" s="24">
        <v>8.8999999999999999E-3</v>
      </c>
      <c r="L15" s="24">
        <v>0.77190000000000003</v>
      </c>
      <c r="M15" s="24">
        <v>0.14460000000000001</v>
      </c>
      <c r="N15" s="25">
        <v>0.69920000000000004</v>
      </c>
      <c r="O15" s="46"/>
      <c r="P15" s="47">
        <v>34.249400000000001</v>
      </c>
      <c r="Q15" s="48">
        <f t="shared" si="1"/>
        <v>9.5137222222222224</v>
      </c>
      <c r="R15" s="49"/>
      <c r="S15" s="47">
        <v>37.979199999999999</v>
      </c>
      <c r="T15" s="48">
        <f t="shared" si="2"/>
        <v>10.549777777777777</v>
      </c>
      <c r="U15" s="50"/>
      <c r="V15" s="47">
        <v>49.847200000000001</v>
      </c>
      <c r="W15" s="48">
        <f t="shared" si="3"/>
        <v>13.846444444444444</v>
      </c>
      <c r="X15" s="32">
        <v>-24</v>
      </c>
      <c r="Y15" s="33">
        <v>-10.1</v>
      </c>
      <c r="Z15" s="34"/>
      <c r="AA15" s="34"/>
      <c r="AB15" s="35"/>
      <c r="AC15" s="36">
        <v>1.694</v>
      </c>
      <c r="AD15" s="8">
        <f t="shared" si="0"/>
        <v>99.999499999999998</v>
      </c>
      <c r="AE15" s="9" t="str">
        <f t="shared" si="4"/>
        <v xml:space="preserve"> </v>
      </c>
      <c r="AF15" s="3"/>
      <c r="AG15" s="3"/>
      <c r="AH15" s="3"/>
    </row>
    <row r="16" spans="1:34" ht="18.75" x14ac:dyDescent="0.3">
      <c r="A16" s="23">
        <v>6</v>
      </c>
      <c r="B16" s="24">
        <v>95.711399999999998</v>
      </c>
      <c r="C16" s="24">
        <v>2.3334999999999999</v>
      </c>
      <c r="D16" s="24">
        <v>0.70169999999999999</v>
      </c>
      <c r="E16" s="24">
        <v>0.1026</v>
      </c>
      <c r="F16" s="24">
        <v>0.10730000000000001</v>
      </c>
      <c r="G16" s="24" t="s">
        <v>60</v>
      </c>
      <c r="H16" s="24">
        <v>2.2100000000000002E-2</v>
      </c>
      <c r="I16" s="24">
        <v>1.5299999999999999E-2</v>
      </c>
      <c r="J16" s="24">
        <v>7.7000000000000002E-3</v>
      </c>
      <c r="K16" s="24">
        <v>9.1999999999999998E-3</v>
      </c>
      <c r="L16" s="24">
        <v>0.83919999999999995</v>
      </c>
      <c r="M16" s="24">
        <v>0.14949999999999999</v>
      </c>
      <c r="N16" s="25">
        <v>0.70089999999999997</v>
      </c>
      <c r="O16" s="46"/>
      <c r="P16" s="47">
        <v>34.284199999999998</v>
      </c>
      <c r="Q16" s="48">
        <f t="shared" si="1"/>
        <v>9.5233888888888885</v>
      </c>
      <c r="R16" s="49"/>
      <c r="S16" s="47">
        <v>38.015500000000003</v>
      </c>
      <c r="T16" s="48">
        <f t="shared" si="2"/>
        <v>10.559861111111111</v>
      </c>
      <c r="U16" s="50"/>
      <c r="V16" s="47">
        <v>49.833500000000001</v>
      </c>
      <c r="W16" s="48">
        <f t="shared" si="3"/>
        <v>13.842638888888889</v>
      </c>
      <c r="X16" s="32">
        <v>-24</v>
      </c>
      <c r="Y16" s="33">
        <v>-10.3</v>
      </c>
      <c r="Z16" s="24" t="s">
        <v>61</v>
      </c>
      <c r="AA16" s="34">
        <v>0.2</v>
      </c>
      <c r="AB16" s="35"/>
      <c r="AC16" s="36">
        <v>2.1240000000000001</v>
      </c>
      <c r="AD16" s="8">
        <f t="shared" si="0"/>
        <v>99.999499999999998</v>
      </c>
      <c r="AE16" s="9" t="str">
        <f t="shared" si="4"/>
        <v xml:space="preserve"> </v>
      </c>
      <c r="AF16" s="3"/>
      <c r="AG16" s="3"/>
      <c r="AH16" s="3"/>
    </row>
    <row r="17" spans="1:34" ht="18.75" x14ac:dyDescent="0.3">
      <c r="A17" s="23">
        <v>7</v>
      </c>
      <c r="B17" s="24">
        <v>94.350700000000003</v>
      </c>
      <c r="C17" s="24">
        <v>2.9195000000000002</v>
      </c>
      <c r="D17" s="24">
        <v>0.80269999999999997</v>
      </c>
      <c r="E17" s="24">
        <v>0.10050000000000001</v>
      </c>
      <c r="F17" s="24">
        <v>0.1174</v>
      </c>
      <c r="G17" s="24" t="s">
        <v>60</v>
      </c>
      <c r="H17" s="24">
        <v>2.5100000000000001E-2</v>
      </c>
      <c r="I17" s="24">
        <v>1.8599999999999998E-2</v>
      </c>
      <c r="J17" s="24">
        <v>1.9900000000000001E-2</v>
      </c>
      <c r="K17" s="24">
        <v>9.4999999999999998E-3</v>
      </c>
      <c r="L17" s="24">
        <v>1.4052</v>
      </c>
      <c r="M17" s="24">
        <v>0.2301</v>
      </c>
      <c r="N17" s="25">
        <v>0.71</v>
      </c>
      <c r="O17" s="46"/>
      <c r="P17" s="27">
        <v>34.302500000000002</v>
      </c>
      <c r="Q17" s="30">
        <f t="shared" si="1"/>
        <v>9.5284722222222218</v>
      </c>
      <c r="R17" s="49"/>
      <c r="S17" s="27">
        <v>38.026699999999998</v>
      </c>
      <c r="T17" s="30">
        <f t="shared" si="2"/>
        <v>10.562972222222221</v>
      </c>
      <c r="U17" s="40"/>
      <c r="V17" s="27">
        <v>49.529899999999998</v>
      </c>
      <c r="W17" s="30">
        <f t="shared" si="3"/>
        <v>13.758305555555555</v>
      </c>
      <c r="X17" s="32">
        <v>-23.1</v>
      </c>
      <c r="Y17" s="33">
        <v>-8.3000000000000007</v>
      </c>
      <c r="Z17" s="34"/>
      <c r="AA17" s="34"/>
      <c r="AB17" s="35" t="s">
        <v>51</v>
      </c>
      <c r="AC17" s="36">
        <v>2.306</v>
      </c>
      <c r="AD17" s="8">
        <f t="shared" si="0"/>
        <v>99.999200000000002</v>
      </c>
      <c r="AE17" s="9" t="str">
        <f t="shared" si="4"/>
        <v xml:space="preserve"> </v>
      </c>
      <c r="AF17" s="3"/>
      <c r="AG17" s="3"/>
      <c r="AH17" s="3"/>
    </row>
    <row r="18" spans="1:34" ht="18.75" x14ac:dyDescent="0.3">
      <c r="A18" s="23">
        <v>8</v>
      </c>
      <c r="B18" s="24">
        <v>94.6</v>
      </c>
      <c r="C18" s="24">
        <v>2.8329</v>
      </c>
      <c r="D18" s="24">
        <v>0.78339999999999999</v>
      </c>
      <c r="E18" s="24">
        <v>9.8699999999999996E-2</v>
      </c>
      <c r="F18" s="24">
        <v>0.1124</v>
      </c>
      <c r="G18" s="24" t="s">
        <v>60</v>
      </c>
      <c r="H18" s="24">
        <v>2.46E-2</v>
      </c>
      <c r="I18" s="24">
        <v>1.7899999999999999E-2</v>
      </c>
      <c r="J18" s="24">
        <v>1.9699999999999999E-2</v>
      </c>
      <c r="K18" s="24">
        <v>9.1999999999999998E-3</v>
      </c>
      <c r="L18" s="24">
        <v>1.2988999999999999</v>
      </c>
      <c r="M18" s="24">
        <v>0.20169999999999999</v>
      </c>
      <c r="N18" s="25">
        <v>0.70820000000000005</v>
      </c>
      <c r="O18" s="46"/>
      <c r="P18" s="27">
        <v>34.308</v>
      </c>
      <c r="Q18" s="30">
        <f t="shared" si="1"/>
        <v>9.5299999999999994</v>
      </c>
      <c r="R18" s="49"/>
      <c r="S18" s="27">
        <v>38.034300000000002</v>
      </c>
      <c r="T18" s="30">
        <f t="shared" si="2"/>
        <v>10.565083333333334</v>
      </c>
      <c r="U18" s="40"/>
      <c r="V18" s="27">
        <v>49.601199999999999</v>
      </c>
      <c r="W18" s="30">
        <f t="shared" si="3"/>
        <v>13.778111111111111</v>
      </c>
      <c r="X18" s="32">
        <v>-21.5</v>
      </c>
      <c r="Y18" s="33">
        <v>-7</v>
      </c>
      <c r="Z18" s="34"/>
      <c r="AA18" s="34"/>
      <c r="AB18" s="35"/>
      <c r="AC18" s="36">
        <v>2.173</v>
      </c>
      <c r="AD18" s="8">
        <f t="shared" si="0"/>
        <v>99.999399999999994</v>
      </c>
      <c r="AE18" s="9" t="str">
        <f t="shared" si="4"/>
        <v xml:space="preserve"> </v>
      </c>
      <c r="AF18" s="3"/>
      <c r="AG18" s="3"/>
      <c r="AH18" s="3"/>
    </row>
    <row r="19" spans="1:34" ht="18.75" x14ac:dyDescent="0.3">
      <c r="A19" s="23">
        <v>9</v>
      </c>
      <c r="B19" s="24">
        <v>94.875299999999996</v>
      </c>
      <c r="C19" s="24">
        <v>2.7328999999999999</v>
      </c>
      <c r="D19" s="24">
        <v>0.78349999999999997</v>
      </c>
      <c r="E19" s="24">
        <v>0.1027</v>
      </c>
      <c r="F19" s="24">
        <v>0.11509999999999999</v>
      </c>
      <c r="G19" s="24" t="s">
        <v>60</v>
      </c>
      <c r="H19" s="24">
        <v>2.4899999999999999E-2</v>
      </c>
      <c r="I19" s="24">
        <v>1.8200000000000001E-2</v>
      </c>
      <c r="J19" s="24">
        <v>1.8200000000000001E-2</v>
      </c>
      <c r="K19" s="24">
        <v>9.1000000000000004E-3</v>
      </c>
      <c r="L19" s="24">
        <v>1.1302000000000001</v>
      </c>
      <c r="M19" s="24">
        <v>0.1893</v>
      </c>
      <c r="N19" s="25">
        <v>0.70669999999999999</v>
      </c>
      <c r="O19" s="46"/>
      <c r="P19" s="27">
        <v>34.346400000000003</v>
      </c>
      <c r="Q19" s="30">
        <f t="shared" si="1"/>
        <v>9.5406666666666666</v>
      </c>
      <c r="R19" s="49"/>
      <c r="S19" s="27">
        <v>38.077800000000003</v>
      </c>
      <c r="T19" s="30">
        <f t="shared" si="2"/>
        <v>10.577166666666667</v>
      </c>
      <c r="U19" s="40"/>
      <c r="V19" s="27">
        <v>49.71</v>
      </c>
      <c r="W19" s="30">
        <f t="shared" si="3"/>
        <v>13.808333333333334</v>
      </c>
      <c r="X19" s="32">
        <v>-20.8</v>
      </c>
      <c r="Y19" s="33">
        <v>-5.8</v>
      </c>
      <c r="Z19" s="34"/>
      <c r="AA19" s="34"/>
      <c r="AB19" s="35"/>
      <c r="AC19" s="36">
        <v>2.25</v>
      </c>
      <c r="AD19" s="8">
        <f t="shared" si="0"/>
        <v>99.999399999999994</v>
      </c>
      <c r="AE19" s="9" t="str">
        <f t="shared" si="4"/>
        <v xml:space="preserve"> </v>
      </c>
      <c r="AF19" s="3"/>
      <c r="AG19" s="3"/>
      <c r="AH19" s="3"/>
    </row>
    <row r="20" spans="1:34" ht="18.75" x14ac:dyDescent="0.3">
      <c r="A20" s="23">
        <v>10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  <c r="O20" s="46"/>
      <c r="P20" s="51">
        <v>34.346400000000003</v>
      </c>
      <c r="Q20" s="52">
        <f t="shared" si="1"/>
        <v>9.5406666666666666</v>
      </c>
      <c r="R20" s="49"/>
      <c r="S20" s="51">
        <v>38.077800000000003</v>
      </c>
      <c r="T20" s="52">
        <f t="shared" si="2"/>
        <v>10.577166666666667</v>
      </c>
      <c r="U20" s="53"/>
      <c r="V20" s="51">
        <v>49.71</v>
      </c>
      <c r="W20" s="52">
        <f t="shared" si="3"/>
        <v>13.808333333333334</v>
      </c>
      <c r="X20" s="32"/>
      <c r="Y20" s="33"/>
      <c r="Z20" s="34"/>
      <c r="AA20" s="34"/>
      <c r="AB20" s="35"/>
      <c r="AC20" s="36">
        <v>1.516</v>
      </c>
      <c r="AD20" s="8">
        <f t="shared" si="0"/>
        <v>0</v>
      </c>
      <c r="AE20" s="9" t="str">
        <f t="shared" si="4"/>
        <v xml:space="preserve"> </v>
      </c>
      <c r="AF20" s="3"/>
      <c r="AG20" s="3"/>
      <c r="AH20" s="3"/>
    </row>
    <row r="21" spans="1:34" ht="18.75" x14ac:dyDescent="0.3">
      <c r="A21" s="23">
        <v>11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46"/>
      <c r="P21" s="51">
        <v>34.346400000000003</v>
      </c>
      <c r="Q21" s="52">
        <f t="shared" si="1"/>
        <v>9.5406666666666666</v>
      </c>
      <c r="R21" s="49"/>
      <c r="S21" s="51">
        <v>38.077800000000003</v>
      </c>
      <c r="T21" s="52">
        <f t="shared" si="2"/>
        <v>10.577166666666667</v>
      </c>
      <c r="U21" s="53"/>
      <c r="V21" s="51">
        <v>49.71</v>
      </c>
      <c r="W21" s="52">
        <f t="shared" si="3"/>
        <v>13.808333333333334</v>
      </c>
      <c r="X21" s="32"/>
      <c r="Y21" s="33"/>
      <c r="Z21" s="34"/>
      <c r="AA21" s="34"/>
      <c r="AB21" s="35"/>
      <c r="AC21" s="36">
        <v>1.212</v>
      </c>
      <c r="AD21" s="8">
        <f t="shared" si="0"/>
        <v>0</v>
      </c>
      <c r="AE21" s="9" t="str">
        <f t="shared" si="4"/>
        <v xml:space="preserve"> </v>
      </c>
      <c r="AF21" s="3"/>
      <c r="AG21" s="3"/>
      <c r="AH21" s="3"/>
    </row>
    <row r="22" spans="1:34" ht="18.75" x14ac:dyDescent="0.3">
      <c r="A22" s="23">
        <v>12</v>
      </c>
      <c r="B22" s="24">
        <v>95.340199999999996</v>
      </c>
      <c r="C22" s="24">
        <v>2.4544000000000001</v>
      </c>
      <c r="D22" s="24">
        <v>0.70509999999999995</v>
      </c>
      <c r="E22" s="24">
        <v>9.9099999999999994E-2</v>
      </c>
      <c r="F22" s="24">
        <v>0.1061</v>
      </c>
      <c r="G22" s="24" t="s">
        <v>60</v>
      </c>
      <c r="H22" s="24">
        <v>2.2499999999999999E-2</v>
      </c>
      <c r="I22" s="24">
        <v>1.5900000000000001E-2</v>
      </c>
      <c r="J22" s="24">
        <v>1.3100000000000001E-2</v>
      </c>
      <c r="K22" s="24">
        <v>8.9999999999999993E-3</v>
      </c>
      <c r="L22" s="24">
        <v>1.0646</v>
      </c>
      <c r="M22" s="24">
        <v>0.16919999999999999</v>
      </c>
      <c r="N22" s="25">
        <v>0.70309999999999995</v>
      </c>
      <c r="O22" s="46"/>
      <c r="P22" s="47">
        <v>34.240299999999998</v>
      </c>
      <c r="Q22" s="48">
        <f t="shared" si="1"/>
        <v>9.5111944444444436</v>
      </c>
      <c r="R22" s="49"/>
      <c r="S22" s="47">
        <v>37.965299999999999</v>
      </c>
      <c r="T22" s="48">
        <f t="shared" si="2"/>
        <v>10.545916666666667</v>
      </c>
      <c r="U22" s="50"/>
      <c r="V22" s="47">
        <v>49.689599999999999</v>
      </c>
      <c r="W22" s="48">
        <f t="shared" si="3"/>
        <v>13.802666666666665</v>
      </c>
      <c r="X22" s="32">
        <v>-20.100000000000001</v>
      </c>
      <c r="Y22" s="33">
        <v>-5.0999999999999996</v>
      </c>
      <c r="Z22" s="34"/>
      <c r="AA22" s="34"/>
      <c r="AB22" s="35"/>
      <c r="AC22" s="36">
        <v>1.609</v>
      </c>
      <c r="AD22" s="8">
        <f t="shared" si="0"/>
        <v>99.999200000000002</v>
      </c>
      <c r="AE22" s="9" t="str">
        <f t="shared" si="4"/>
        <v xml:space="preserve"> </v>
      </c>
      <c r="AF22" s="3"/>
      <c r="AG22" s="3"/>
      <c r="AH22" s="3"/>
    </row>
    <row r="23" spans="1:34" ht="18.75" x14ac:dyDescent="0.3">
      <c r="A23" s="23">
        <v>13</v>
      </c>
      <c r="B23" s="24">
        <v>95.303299999999993</v>
      </c>
      <c r="C23" s="24">
        <v>2.4937999999999998</v>
      </c>
      <c r="D23" s="24">
        <v>0.72060000000000002</v>
      </c>
      <c r="E23" s="24">
        <v>0.1036</v>
      </c>
      <c r="F23" s="24">
        <v>0.1086</v>
      </c>
      <c r="G23" s="24" t="s">
        <v>60</v>
      </c>
      <c r="H23" s="24">
        <v>2.1899999999999999E-2</v>
      </c>
      <c r="I23" s="24">
        <v>1.55E-2</v>
      </c>
      <c r="J23" s="24">
        <v>1.5900000000000001E-2</v>
      </c>
      <c r="K23" s="24">
        <v>9.4000000000000004E-3</v>
      </c>
      <c r="L23" s="24">
        <v>1.034</v>
      </c>
      <c r="M23" s="24">
        <v>0.17299999999999999</v>
      </c>
      <c r="N23" s="25">
        <v>0.7036</v>
      </c>
      <c r="O23" s="46"/>
      <c r="P23" s="47">
        <v>34.275100000000002</v>
      </c>
      <c r="Q23" s="48">
        <f t="shared" si="1"/>
        <v>9.5208611111111114</v>
      </c>
      <c r="R23" s="49"/>
      <c r="S23" s="47">
        <v>38.003</v>
      </c>
      <c r="T23" s="48">
        <f t="shared" si="2"/>
        <v>10.556388888888888</v>
      </c>
      <c r="U23" s="50"/>
      <c r="V23" s="47">
        <v>49.721899999999998</v>
      </c>
      <c r="W23" s="48">
        <f t="shared" si="3"/>
        <v>13.811638888888888</v>
      </c>
      <c r="X23" s="32">
        <v>-20.7</v>
      </c>
      <c r="Y23" s="33">
        <v>-6</v>
      </c>
      <c r="Z23" s="34"/>
      <c r="AA23" s="34"/>
      <c r="AB23" s="35"/>
      <c r="AC23" s="36">
        <v>2.2749999999999999</v>
      </c>
      <c r="AD23" s="8">
        <f t="shared" si="0"/>
        <v>99.999600000000001</v>
      </c>
      <c r="AE23" s="9" t="str">
        <f t="shared" si="4"/>
        <v xml:space="preserve"> </v>
      </c>
      <c r="AF23" s="3"/>
      <c r="AG23" s="3"/>
      <c r="AH23" s="3"/>
    </row>
    <row r="24" spans="1:34" ht="18.75" x14ac:dyDescent="0.3">
      <c r="A24" s="23">
        <v>14</v>
      </c>
      <c r="B24" s="24">
        <v>95.885800000000003</v>
      </c>
      <c r="C24" s="24">
        <v>2.2286999999999999</v>
      </c>
      <c r="D24" s="24">
        <v>0.68169999999999997</v>
      </c>
      <c r="E24" s="24">
        <v>0.1026</v>
      </c>
      <c r="F24" s="24">
        <v>0.10440000000000001</v>
      </c>
      <c r="G24" s="24" t="s">
        <v>60</v>
      </c>
      <c r="H24" s="24">
        <v>2.1299999999999999E-2</v>
      </c>
      <c r="I24" s="24">
        <v>1.46E-2</v>
      </c>
      <c r="J24" s="24">
        <v>9.5999999999999992E-3</v>
      </c>
      <c r="K24" s="24">
        <v>8.8000000000000005E-3</v>
      </c>
      <c r="L24" s="24">
        <v>0.7903</v>
      </c>
      <c r="M24" s="24">
        <v>0.1515</v>
      </c>
      <c r="N24" s="25">
        <v>0.69979999999999998</v>
      </c>
      <c r="O24" s="46"/>
      <c r="P24" s="47">
        <v>34.261000000000003</v>
      </c>
      <c r="Q24" s="48">
        <f t="shared" si="1"/>
        <v>9.5169444444444444</v>
      </c>
      <c r="R24" s="49"/>
      <c r="S24" s="47">
        <v>37.991300000000003</v>
      </c>
      <c r="T24" s="48">
        <f t="shared" si="2"/>
        <v>10.55313888888889</v>
      </c>
      <c r="U24" s="50"/>
      <c r="V24" s="47">
        <v>49.840899999999998</v>
      </c>
      <c r="W24" s="48">
        <f t="shared" si="3"/>
        <v>13.844694444444443</v>
      </c>
      <c r="X24" s="32">
        <v>-19.8</v>
      </c>
      <c r="Y24" s="33">
        <v>-4.9000000000000004</v>
      </c>
      <c r="Z24" s="34"/>
      <c r="AA24" s="34"/>
      <c r="AB24" s="35"/>
      <c r="AC24" s="36">
        <v>2.0870000000000002</v>
      </c>
      <c r="AD24" s="8">
        <f t="shared" si="0"/>
        <v>99.999300000000005</v>
      </c>
      <c r="AE24" s="9" t="str">
        <f t="shared" si="4"/>
        <v xml:space="preserve"> </v>
      </c>
      <c r="AF24" s="3"/>
      <c r="AG24" s="3"/>
      <c r="AH24" s="3"/>
    </row>
    <row r="25" spans="1:34" ht="18.75" x14ac:dyDescent="0.3">
      <c r="A25" s="23">
        <v>15</v>
      </c>
      <c r="B25" s="24">
        <v>95.155199999999994</v>
      </c>
      <c r="C25" s="24">
        <v>2.6185</v>
      </c>
      <c r="D25" s="24">
        <v>0.81079999999999997</v>
      </c>
      <c r="E25" s="24">
        <v>0.114</v>
      </c>
      <c r="F25" s="24">
        <v>0.1333</v>
      </c>
      <c r="G25" s="24" t="s">
        <v>60</v>
      </c>
      <c r="H25" s="24">
        <v>2.86E-2</v>
      </c>
      <c r="I25" s="24">
        <v>2.1299999999999999E-2</v>
      </c>
      <c r="J25" s="24">
        <v>1.6799999999999999E-2</v>
      </c>
      <c r="K25" s="24">
        <v>9.4000000000000004E-3</v>
      </c>
      <c r="L25" s="24">
        <v>0.91679999999999995</v>
      </c>
      <c r="M25" s="24">
        <v>0.17460000000000001</v>
      </c>
      <c r="N25" s="25">
        <v>0.70579999999999998</v>
      </c>
      <c r="O25" s="46"/>
      <c r="P25" s="27">
        <v>34.435000000000002</v>
      </c>
      <c r="Q25" s="30">
        <f t="shared" si="1"/>
        <v>9.5652777777777782</v>
      </c>
      <c r="R25" s="49"/>
      <c r="S25" s="27">
        <v>38.175800000000002</v>
      </c>
      <c r="T25" s="30">
        <f t="shared" si="2"/>
        <v>10.60438888888889</v>
      </c>
      <c r="U25" s="40"/>
      <c r="V25" s="27">
        <v>49.871099999999998</v>
      </c>
      <c r="W25" s="30">
        <f t="shared" si="3"/>
        <v>13.853083333333332</v>
      </c>
      <c r="X25" s="32">
        <v>-19.8</v>
      </c>
      <c r="Y25" s="33">
        <v>-5.3</v>
      </c>
      <c r="Z25" s="34"/>
      <c r="AA25" s="34"/>
      <c r="AB25" s="35"/>
      <c r="AC25" s="36">
        <v>1.871</v>
      </c>
      <c r="AD25" s="8">
        <f t="shared" si="0"/>
        <v>99.999299999999991</v>
      </c>
      <c r="AE25" s="9" t="str">
        <f t="shared" si="4"/>
        <v xml:space="preserve"> </v>
      </c>
      <c r="AF25" s="3"/>
      <c r="AG25" s="3"/>
      <c r="AH25" s="3"/>
    </row>
    <row r="26" spans="1:34" ht="18.75" x14ac:dyDescent="0.3">
      <c r="A26" s="23">
        <v>16</v>
      </c>
      <c r="B26" s="24">
        <v>94.927099999999996</v>
      </c>
      <c r="C26" s="24">
        <v>2.8227000000000002</v>
      </c>
      <c r="D26" s="24">
        <v>0.80810000000000004</v>
      </c>
      <c r="E26" s="24">
        <v>0.108</v>
      </c>
      <c r="F26" s="24">
        <v>0.12</v>
      </c>
      <c r="G26" s="24" t="s">
        <v>60</v>
      </c>
      <c r="H26" s="24">
        <v>2.5600000000000001E-2</v>
      </c>
      <c r="I26" s="24">
        <v>1.84E-2</v>
      </c>
      <c r="J26" s="24">
        <v>1.9300000000000001E-2</v>
      </c>
      <c r="K26" s="24">
        <v>8.9999999999999993E-3</v>
      </c>
      <c r="L26" s="24">
        <v>0.97189999999999999</v>
      </c>
      <c r="M26" s="24">
        <v>0.1696</v>
      </c>
      <c r="N26" s="25">
        <v>0.70669999999999999</v>
      </c>
      <c r="O26" s="46"/>
      <c r="P26" s="27">
        <v>34.452399999999997</v>
      </c>
      <c r="Q26" s="30">
        <f t="shared" si="1"/>
        <v>9.5701111111111103</v>
      </c>
      <c r="R26" s="49"/>
      <c r="S26" s="27">
        <v>38.1937</v>
      </c>
      <c r="T26" s="30">
        <f t="shared" si="2"/>
        <v>10.609361111111111</v>
      </c>
      <c r="U26" s="40"/>
      <c r="V26" s="27">
        <v>49.860300000000002</v>
      </c>
      <c r="W26" s="30">
        <f t="shared" si="3"/>
        <v>13.850083333333334</v>
      </c>
      <c r="X26" s="32">
        <v>-21.8</v>
      </c>
      <c r="Y26" s="33">
        <v>-6.4</v>
      </c>
      <c r="Z26" s="34"/>
      <c r="AA26" s="34"/>
      <c r="AB26" s="35"/>
      <c r="AC26" s="36">
        <v>2.3439999999999999</v>
      </c>
      <c r="AD26" s="8">
        <f t="shared" si="0"/>
        <v>99.999700000000004</v>
      </c>
      <c r="AE26" s="9" t="str">
        <f t="shared" si="4"/>
        <v xml:space="preserve"> </v>
      </c>
      <c r="AF26" s="3"/>
      <c r="AG26" s="3"/>
      <c r="AH26" s="3"/>
    </row>
    <row r="27" spans="1:34" ht="18.75" x14ac:dyDescent="0.3">
      <c r="A27" s="23">
        <v>17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/>
      <c r="O27" s="46"/>
      <c r="P27" s="51">
        <v>34.452399999999997</v>
      </c>
      <c r="Q27" s="52">
        <f t="shared" si="1"/>
        <v>9.5701111111111103</v>
      </c>
      <c r="R27" s="49"/>
      <c r="S27" s="51">
        <v>38.1937</v>
      </c>
      <c r="T27" s="52">
        <f t="shared" si="2"/>
        <v>10.609361111111111</v>
      </c>
      <c r="U27" s="53"/>
      <c r="V27" s="51">
        <v>49.860300000000002</v>
      </c>
      <c r="W27" s="52">
        <f t="shared" si="3"/>
        <v>13.850083333333334</v>
      </c>
      <c r="X27" s="32"/>
      <c r="Y27" s="33"/>
      <c r="Z27" s="34"/>
      <c r="AA27" s="34"/>
      <c r="AB27" s="35"/>
      <c r="AC27" s="36">
        <v>1.532</v>
      </c>
      <c r="AD27" s="8">
        <f t="shared" si="0"/>
        <v>0</v>
      </c>
      <c r="AE27" s="9" t="str">
        <f t="shared" si="4"/>
        <v xml:space="preserve"> </v>
      </c>
      <c r="AF27" s="3"/>
      <c r="AG27" s="3"/>
      <c r="AH27" s="3"/>
    </row>
    <row r="28" spans="1:34" ht="18.75" x14ac:dyDescent="0.3">
      <c r="A28" s="23">
        <v>18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5"/>
      <c r="O28" s="46"/>
      <c r="P28" s="51">
        <v>34.452399999999997</v>
      </c>
      <c r="Q28" s="52">
        <f t="shared" si="1"/>
        <v>9.5701111111111103</v>
      </c>
      <c r="R28" s="49"/>
      <c r="S28" s="51">
        <v>38.1937</v>
      </c>
      <c r="T28" s="52">
        <f t="shared" si="2"/>
        <v>10.609361111111111</v>
      </c>
      <c r="U28" s="53"/>
      <c r="V28" s="51">
        <v>49.860300000000002</v>
      </c>
      <c r="W28" s="52">
        <f t="shared" si="3"/>
        <v>13.850083333333334</v>
      </c>
      <c r="X28" s="32"/>
      <c r="Y28" s="33"/>
      <c r="Z28" s="34"/>
      <c r="AA28" s="34"/>
      <c r="AB28" s="35"/>
      <c r="AC28" s="36">
        <v>1.1100000000000001</v>
      </c>
      <c r="AD28" s="8">
        <f t="shared" si="0"/>
        <v>0</v>
      </c>
      <c r="AE28" s="9" t="str">
        <f t="shared" si="4"/>
        <v xml:space="preserve"> </v>
      </c>
      <c r="AF28" s="3"/>
      <c r="AG28" s="3"/>
      <c r="AH28" s="3"/>
    </row>
    <row r="29" spans="1:34" ht="18.75" x14ac:dyDescent="0.3">
      <c r="A29" s="23">
        <v>19</v>
      </c>
      <c r="B29" s="24">
        <v>94.000299999999996</v>
      </c>
      <c r="C29" s="24">
        <v>3.1368</v>
      </c>
      <c r="D29" s="24">
        <v>0.84240000000000004</v>
      </c>
      <c r="E29" s="24">
        <v>0.10440000000000001</v>
      </c>
      <c r="F29" s="24">
        <v>0.12590000000000001</v>
      </c>
      <c r="G29" s="24" t="s">
        <v>60</v>
      </c>
      <c r="H29" s="24">
        <v>2.6599999999999999E-2</v>
      </c>
      <c r="I29" s="24">
        <v>1.9900000000000001E-2</v>
      </c>
      <c r="J29" s="24">
        <v>2.2499999999999999E-2</v>
      </c>
      <c r="K29" s="24">
        <v>9.7000000000000003E-3</v>
      </c>
      <c r="L29" s="24">
        <v>1.5516000000000001</v>
      </c>
      <c r="M29" s="24">
        <v>0.15909999999999999</v>
      </c>
      <c r="N29" s="25">
        <v>0.71199999999999997</v>
      </c>
      <c r="O29" s="46"/>
      <c r="P29" s="27">
        <v>34.370399999999997</v>
      </c>
      <c r="Q29" s="30">
        <f t="shared" si="1"/>
        <v>9.5473333333333326</v>
      </c>
      <c r="R29" s="49"/>
      <c r="S29" s="27">
        <v>38.098399999999998</v>
      </c>
      <c r="T29" s="30">
        <f t="shared" si="2"/>
        <v>10.582888888888888</v>
      </c>
      <c r="U29" s="40"/>
      <c r="V29" s="27">
        <v>49.5535</v>
      </c>
      <c r="W29" s="30">
        <f t="shared" si="3"/>
        <v>13.764861111111111</v>
      </c>
      <c r="X29" s="32">
        <v>-23.5</v>
      </c>
      <c r="Y29" s="33">
        <v>-9.1999999999999993</v>
      </c>
      <c r="Z29" s="34"/>
      <c r="AA29" s="34"/>
      <c r="AB29" s="35"/>
      <c r="AC29" s="36">
        <v>1.869</v>
      </c>
      <c r="AD29" s="8">
        <f t="shared" si="0"/>
        <v>99.999199999999973</v>
      </c>
      <c r="AE29" s="9" t="str">
        <f t="shared" si="4"/>
        <v xml:space="preserve"> </v>
      </c>
      <c r="AF29" s="3"/>
      <c r="AG29" s="3"/>
      <c r="AH29" s="3"/>
    </row>
    <row r="30" spans="1:34" ht="18.75" x14ac:dyDescent="0.3">
      <c r="A30" s="23">
        <v>20</v>
      </c>
      <c r="B30" s="24">
        <v>93.5745</v>
      </c>
      <c r="C30" s="24">
        <v>3.177</v>
      </c>
      <c r="D30" s="24">
        <v>0.81679999999999997</v>
      </c>
      <c r="E30" s="24">
        <v>9.7000000000000003E-2</v>
      </c>
      <c r="F30" s="24">
        <v>0.124</v>
      </c>
      <c r="G30" s="24" t="s">
        <v>60</v>
      </c>
      <c r="H30" s="24">
        <v>2.7099999999999999E-2</v>
      </c>
      <c r="I30" s="24">
        <v>2.0799999999999999E-2</v>
      </c>
      <c r="J30" s="24">
        <v>2.6200000000000001E-2</v>
      </c>
      <c r="K30" s="24">
        <v>1.03E-2</v>
      </c>
      <c r="L30" s="24">
        <v>1.9886999999999999</v>
      </c>
      <c r="M30" s="54">
        <v>0.1371</v>
      </c>
      <c r="N30" s="55">
        <v>0.71379999999999999</v>
      </c>
      <c r="O30" s="46"/>
      <c r="P30" s="47">
        <v>34.2271</v>
      </c>
      <c r="Q30" s="48">
        <f t="shared" si="1"/>
        <v>9.5075277777777778</v>
      </c>
      <c r="R30" s="49"/>
      <c r="S30" s="47">
        <v>37.939399999999999</v>
      </c>
      <c r="T30" s="48">
        <f t="shared" si="2"/>
        <v>10.538722222222221</v>
      </c>
      <c r="U30" s="50"/>
      <c r="V30" s="47">
        <v>49.283499999999997</v>
      </c>
      <c r="W30" s="48">
        <f t="shared" si="3"/>
        <v>13.68986111111111</v>
      </c>
      <c r="X30" s="32">
        <v>-23.3</v>
      </c>
      <c r="Y30" s="33">
        <v>-9.1</v>
      </c>
      <c r="Z30" s="24" t="s">
        <v>61</v>
      </c>
      <c r="AA30" s="34">
        <v>1.1000000000000001</v>
      </c>
      <c r="AB30" s="35"/>
      <c r="AC30" s="36">
        <v>1.62</v>
      </c>
      <c r="AD30" s="8">
        <f t="shared" si="0"/>
        <v>99.999499999999998</v>
      </c>
      <c r="AE30" s="9" t="str">
        <f t="shared" si="4"/>
        <v xml:space="preserve"> </v>
      </c>
      <c r="AF30" s="3"/>
      <c r="AG30" s="3"/>
      <c r="AH30" s="3"/>
    </row>
    <row r="31" spans="1:34" ht="18.75" x14ac:dyDescent="0.3">
      <c r="A31" s="23">
        <v>21</v>
      </c>
      <c r="B31" s="24">
        <v>94.1066</v>
      </c>
      <c r="C31" s="24">
        <v>2.9634</v>
      </c>
      <c r="D31" s="24">
        <v>0.78890000000000005</v>
      </c>
      <c r="E31" s="24">
        <v>0.1004</v>
      </c>
      <c r="F31" s="24">
        <v>0.12139999999999999</v>
      </c>
      <c r="G31" s="24" t="s">
        <v>60</v>
      </c>
      <c r="H31" s="24">
        <v>2.6499999999999999E-2</v>
      </c>
      <c r="I31" s="24">
        <v>1.9699999999999999E-2</v>
      </c>
      <c r="J31" s="24">
        <v>2.1999999999999999E-2</v>
      </c>
      <c r="K31" s="24">
        <v>1.03E-2</v>
      </c>
      <c r="L31" s="24">
        <v>1.696</v>
      </c>
      <c r="M31" s="54">
        <v>0.14419999999999999</v>
      </c>
      <c r="N31" s="55">
        <v>0.7107</v>
      </c>
      <c r="O31" s="46"/>
      <c r="P31" s="47">
        <v>34.245699999999999</v>
      </c>
      <c r="Q31" s="48">
        <f t="shared" si="1"/>
        <v>9.5126944444444437</v>
      </c>
      <c r="R31" s="49"/>
      <c r="S31" s="47">
        <v>37.963200000000001</v>
      </c>
      <c r="T31" s="48">
        <f t="shared" si="2"/>
        <v>10.545333333333334</v>
      </c>
      <c r="U31" s="50"/>
      <c r="V31" s="47">
        <v>49.421900000000001</v>
      </c>
      <c r="W31" s="48">
        <f t="shared" si="3"/>
        <v>13.728305555555556</v>
      </c>
      <c r="X31" s="32">
        <v>-23.1</v>
      </c>
      <c r="Y31" s="33">
        <v>-8.6999999999999993</v>
      </c>
      <c r="Z31" s="34"/>
      <c r="AA31" s="34"/>
      <c r="AB31" s="35"/>
      <c r="AC31" s="36">
        <v>1.7829999999999999</v>
      </c>
      <c r="AD31" s="8">
        <f t="shared" si="0"/>
        <v>99.99939999999998</v>
      </c>
      <c r="AE31" s="9" t="str">
        <f t="shared" si="4"/>
        <v xml:space="preserve"> </v>
      </c>
      <c r="AF31" s="3"/>
      <c r="AG31" s="3"/>
      <c r="AH31" s="3"/>
    </row>
    <row r="32" spans="1:34" ht="18.75" x14ac:dyDescent="0.3">
      <c r="A32" s="23">
        <v>22</v>
      </c>
      <c r="B32" s="24">
        <v>95.052599999999998</v>
      </c>
      <c r="C32" s="24">
        <v>2.5104000000000002</v>
      </c>
      <c r="D32" s="24">
        <v>0.69810000000000005</v>
      </c>
      <c r="E32" s="24">
        <v>9.6500000000000002E-2</v>
      </c>
      <c r="F32" s="24">
        <v>0.1074</v>
      </c>
      <c r="G32" s="24" t="s">
        <v>60</v>
      </c>
      <c r="H32" s="24">
        <v>2.29E-2</v>
      </c>
      <c r="I32" s="24">
        <v>1.6500000000000001E-2</v>
      </c>
      <c r="J32" s="24">
        <v>1.7500000000000002E-2</v>
      </c>
      <c r="K32" s="24">
        <v>9.7000000000000003E-3</v>
      </c>
      <c r="L32" s="24">
        <v>1.3367</v>
      </c>
      <c r="M32" s="54">
        <v>0.13109999999999999</v>
      </c>
      <c r="N32" s="55">
        <v>0.70440000000000003</v>
      </c>
      <c r="O32" s="46"/>
      <c r="P32" s="47">
        <v>34.178100000000001</v>
      </c>
      <c r="Q32" s="48">
        <f t="shared" si="1"/>
        <v>9.4939166666666672</v>
      </c>
      <c r="R32" s="49"/>
      <c r="S32" s="47">
        <v>37.895600000000002</v>
      </c>
      <c r="T32" s="48">
        <f t="shared" si="2"/>
        <v>10.526555555555555</v>
      </c>
      <c r="U32" s="50"/>
      <c r="V32" s="47">
        <v>49.553199999999997</v>
      </c>
      <c r="W32" s="48">
        <f t="shared" si="3"/>
        <v>13.764777777777777</v>
      </c>
      <c r="X32" s="32">
        <v>-20.399999999999999</v>
      </c>
      <c r="Y32" s="33">
        <v>-9.5</v>
      </c>
      <c r="Z32" s="34"/>
      <c r="AA32" s="34"/>
      <c r="AB32" s="35"/>
      <c r="AC32" s="36">
        <v>2.4260000000000002</v>
      </c>
      <c r="AD32" s="8">
        <f t="shared" si="0"/>
        <v>99.999399999999994</v>
      </c>
      <c r="AE32" s="9" t="str">
        <f t="shared" si="4"/>
        <v xml:space="preserve"> </v>
      </c>
      <c r="AF32" s="3"/>
      <c r="AG32" s="3"/>
      <c r="AH32" s="3"/>
    </row>
    <row r="33" spans="1:34" ht="18.75" x14ac:dyDescent="0.3">
      <c r="A33" s="23">
        <v>23</v>
      </c>
      <c r="B33" s="24">
        <v>95.007000000000005</v>
      </c>
      <c r="C33" s="24">
        <v>2.5992000000000002</v>
      </c>
      <c r="D33" s="24">
        <v>0.71450000000000002</v>
      </c>
      <c r="E33" s="24">
        <v>9.6199999999999994E-2</v>
      </c>
      <c r="F33" s="24">
        <v>0.1069</v>
      </c>
      <c r="G33" s="24" t="s">
        <v>60</v>
      </c>
      <c r="H33" s="24">
        <v>2.2599999999999999E-2</v>
      </c>
      <c r="I33" s="24">
        <v>1.61E-2</v>
      </c>
      <c r="J33" s="24">
        <v>1.7000000000000001E-2</v>
      </c>
      <c r="K33" s="24">
        <v>1.0200000000000001E-2</v>
      </c>
      <c r="L33" s="24">
        <v>1.2741</v>
      </c>
      <c r="M33" s="54">
        <v>0.13569999999999999</v>
      </c>
      <c r="N33" s="55">
        <v>0.70479999999999998</v>
      </c>
      <c r="O33" s="46"/>
      <c r="P33" s="47">
        <v>34.2271</v>
      </c>
      <c r="Q33" s="48">
        <f t="shared" si="1"/>
        <v>9.5075277777777778</v>
      </c>
      <c r="R33" s="49"/>
      <c r="S33" s="47">
        <v>37.948900000000002</v>
      </c>
      <c r="T33" s="48">
        <f t="shared" si="2"/>
        <v>10.541361111111112</v>
      </c>
      <c r="U33" s="50"/>
      <c r="V33" s="47">
        <v>49.6083</v>
      </c>
      <c r="W33" s="30">
        <f t="shared" si="3"/>
        <v>13.780083333333334</v>
      </c>
      <c r="X33" s="32">
        <v>-18.5</v>
      </c>
      <c r="Y33" s="33">
        <v>-5.7</v>
      </c>
      <c r="Z33" s="34"/>
      <c r="AA33" s="34"/>
      <c r="AB33" s="35"/>
      <c r="AC33" s="36">
        <v>1.6659999999999999</v>
      </c>
      <c r="AD33" s="8">
        <f>SUM(B33:M33)+$K$42+$N$42</f>
        <v>99.999499999999983</v>
      </c>
      <c r="AE33" s="9" t="str">
        <f>IF(AD33=100,"ОК"," ")</f>
        <v xml:space="preserve"> </v>
      </c>
      <c r="AF33" s="3"/>
      <c r="AG33" s="3"/>
      <c r="AH33" s="3"/>
    </row>
    <row r="34" spans="1:34" ht="18.75" x14ac:dyDescent="0.3">
      <c r="A34" s="23">
        <v>24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5"/>
      <c r="O34" s="46"/>
      <c r="P34" s="51">
        <v>34.2271</v>
      </c>
      <c r="Q34" s="52">
        <f t="shared" si="1"/>
        <v>9.5075277777777778</v>
      </c>
      <c r="R34" s="49"/>
      <c r="S34" s="51">
        <v>37.948900000000002</v>
      </c>
      <c r="T34" s="52">
        <f t="shared" si="2"/>
        <v>10.541361111111112</v>
      </c>
      <c r="U34" s="53"/>
      <c r="V34" s="51">
        <v>49.6083</v>
      </c>
      <c r="W34" s="52">
        <f t="shared" si="3"/>
        <v>13.780083333333334</v>
      </c>
      <c r="X34" s="32"/>
      <c r="Y34" s="33"/>
      <c r="Z34" s="34"/>
      <c r="AA34" s="34"/>
      <c r="AB34" s="35"/>
      <c r="AC34" s="36">
        <v>1.5</v>
      </c>
      <c r="AD34" s="8">
        <f t="shared" si="0"/>
        <v>0</v>
      </c>
      <c r="AE34" s="9" t="str">
        <f t="shared" si="4"/>
        <v xml:space="preserve"> </v>
      </c>
      <c r="AF34" s="3"/>
      <c r="AG34" s="3"/>
      <c r="AH34" s="3"/>
    </row>
    <row r="35" spans="1:34" ht="18.75" x14ac:dyDescent="0.3">
      <c r="A35" s="23">
        <v>25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5"/>
      <c r="O35" s="46"/>
      <c r="P35" s="51">
        <v>34.2271</v>
      </c>
      <c r="Q35" s="52">
        <f t="shared" si="1"/>
        <v>9.5075277777777778</v>
      </c>
      <c r="R35" s="49"/>
      <c r="S35" s="51">
        <v>37.948900000000002</v>
      </c>
      <c r="T35" s="52">
        <f t="shared" si="2"/>
        <v>10.541361111111112</v>
      </c>
      <c r="U35" s="53"/>
      <c r="V35" s="51">
        <v>49.6083</v>
      </c>
      <c r="W35" s="52">
        <f t="shared" si="3"/>
        <v>13.780083333333334</v>
      </c>
      <c r="X35" s="32"/>
      <c r="Y35" s="33"/>
      <c r="Z35" s="34"/>
      <c r="AA35" s="34"/>
      <c r="AB35" s="35"/>
      <c r="AC35" s="36">
        <v>1.0209999999999999</v>
      </c>
      <c r="AD35" s="8">
        <f t="shared" si="0"/>
        <v>0</v>
      </c>
      <c r="AE35" s="9" t="str">
        <f t="shared" si="4"/>
        <v xml:space="preserve"> </v>
      </c>
      <c r="AF35" s="3"/>
      <c r="AG35" s="3"/>
      <c r="AH35" s="3"/>
    </row>
    <row r="36" spans="1:34" ht="18.75" x14ac:dyDescent="0.3">
      <c r="A36" s="23">
        <v>26</v>
      </c>
      <c r="B36" s="24">
        <v>95.209500000000006</v>
      </c>
      <c r="C36" s="24">
        <v>2.5872999999999999</v>
      </c>
      <c r="D36" s="24">
        <v>0.74270000000000003</v>
      </c>
      <c r="E36" s="24">
        <v>0.10340000000000001</v>
      </c>
      <c r="F36" s="24">
        <v>0.112</v>
      </c>
      <c r="G36" s="24" t="s">
        <v>60</v>
      </c>
      <c r="H36" s="24">
        <v>2.2100000000000002E-2</v>
      </c>
      <c r="I36" s="24">
        <v>1.5299999999999999E-2</v>
      </c>
      <c r="J36" s="24">
        <v>1.41E-2</v>
      </c>
      <c r="K36" s="24">
        <v>9.1000000000000004E-3</v>
      </c>
      <c r="L36" s="24">
        <v>1.0221</v>
      </c>
      <c r="M36" s="24">
        <v>0.16189999999999999</v>
      </c>
      <c r="N36" s="25">
        <v>0.70420000000000005</v>
      </c>
      <c r="O36" s="46"/>
      <c r="P36" s="47">
        <v>34.319299999999998</v>
      </c>
      <c r="Q36" s="48">
        <v>9.51</v>
      </c>
      <c r="R36" s="49"/>
      <c r="S36" s="47">
        <v>38.0505</v>
      </c>
      <c r="T36" s="48">
        <f t="shared" si="2"/>
        <v>10.569583333333332</v>
      </c>
      <c r="U36" s="50"/>
      <c r="V36" s="47">
        <v>49.762099999999997</v>
      </c>
      <c r="W36" s="48">
        <f t="shared" si="3"/>
        <v>13.822805555555554</v>
      </c>
      <c r="X36" s="32">
        <v>-17.600000000000001</v>
      </c>
      <c r="Y36" s="33">
        <v>-5.0999999999999996</v>
      </c>
      <c r="Z36" s="34"/>
      <c r="AA36" s="34"/>
      <c r="AB36" s="35" t="s">
        <v>51</v>
      </c>
      <c r="AC36" s="36">
        <v>1.4550000000000001</v>
      </c>
      <c r="AD36" s="8">
        <f t="shared" si="0"/>
        <v>99.999499999999983</v>
      </c>
      <c r="AE36" s="9" t="str">
        <f t="shared" si="4"/>
        <v xml:space="preserve"> </v>
      </c>
      <c r="AF36" s="3"/>
      <c r="AG36" s="3"/>
      <c r="AH36" s="3"/>
    </row>
    <row r="37" spans="1:34" ht="18.75" x14ac:dyDescent="0.3">
      <c r="A37" s="23">
        <v>27</v>
      </c>
      <c r="B37" s="24">
        <v>95.739099999999993</v>
      </c>
      <c r="C37" s="24">
        <v>2.3218999999999999</v>
      </c>
      <c r="D37" s="24">
        <v>0.70020000000000004</v>
      </c>
      <c r="E37" s="24">
        <v>0.1046</v>
      </c>
      <c r="F37" s="24">
        <v>0.1066</v>
      </c>
      <c r="G37" s="24" t="s">
        <v>60</v>
      </c>
      <c r="H37" s="24">
        <v>2.1700000000000001E-2</v>
      </c>
      <c r="I37" s="24">
        <v>1.47E-2</v>
      </c>
      <c r="J37" s="24">
        <v>1.03E-2</v>
      </c>
      <c r="K37" s="24">
        <v>9.1000000000000004E-3</v>
      </c>
      <c r="L37" s="24">
        <v>0.82</v>
      </c>
      <c r="M37" s="24">
        <v>0.15140000000000001</v>
      </c>
      <c r="N37" s="25">
        <v>0.70079999999999998</v>
      </c>
      <c r="O37" s="46"/>
      <c r="P37" s="47">
        <v>34.289400000000001</v>
      </c>
      <c r="Q37" s="48">
        <f t="shared" si="1"/>
        <v>9.5248333333333335</v>
      </c>
      <c r="R37" s="49"/>
      <c r="S37" s="47">
        <v>38.0214</v>
      </c>
      <c r="T37" s="48">
        <f t="shared" si="2"/>
        <v>10.561500000000001</v>
      </c>
      <c r="U37" s="50"/>
      <c r="V37" s="47">
        <v>49.844299999999997</v>
      </c>
      <c r="W37" s="48">
        <f t="shared" si="3"/>
        <v>13.845638888888887</v>
      </c>
      <c r="X37" s="32">
        <v>-19.399999999999999</v>
      </c>
      <c r="Y37" s="33">
        <v>-5.7</v>
      </c>
      <c r="Z37" s="34"/>
      <c r="AA37" s="34"/>
      <c r="AB37" s="35"/>
      <c r="AC37" s="36">
        <v>1.6060000000000001</v>
      </c>
      <c r="AD37" s="8">
        <f t="shared" si="0"/>
        <v>99.999599999999987</v>
      </c>
      <c r="AE37" s="9" t="str">
        <f t="shared" si="4"/>
        <v xml:space="preserve"> </v>
      </c>
      <c r="AF37" s="3"/>
      <c r="AG37" s="3"/>
      <c r="AH37" s="3"/>
    </row>
    <row r="38" spans="1:34" ht="18.75" x14ac:dyDescent="0.3">
      <c r="A38" s="23">
        <v>28</v>
      </c>
      <c r="B38" s="24">
        <v>96.119399999999999</v>
      </c>
      <c r="C38" s="24">
        <v>2.0872000000000002</v>
      </c>
      <c r="D38" s="24">
        <v>0.67</v>
      </c>
      <c r="E38" s="24">
        <v>0.1056</v>
      </c>
      <c r="F38" s="24">
        <v>0.1062</v>
      </c>
      <c r="G38" s="24" t="s">
        <v>60</v>
      </c>
      <c r="H38" s="24">
        <v>2.1600000000000001E-2</v>
      </c>
      <c r="I38" s="24">
        <v>1.46E-2</v>
      </c>
      <c r="J38" s="24">
        <v>9.4000000000000004E-3</v>
      </c>
      <c r="K38" s="24">
        <v>1.01E-2</v>
      </c>
      <c r="L38" s="24">
        <v>0.70879999999999999</v>
      </c>
      <c r="M38" s="24">
        <v>0.14660000000000001</v>
      </c>
      <c r="N38" s="25">
        <v>0.69850000000000001</v>
      </c>
      <c r="O38" s="46"/>
      <c r="P38" s="47">
        <v>34.249899999999997</v>
      </c>
      <c r="Q38" s="48">
        <f t="shared" si="1"/>
        <v>9.51386111111111</v>
      </c>
      <c r="R38" s="49"/>
      <c r="S38" s="47">
        <v>37.980600000000003</v>
      </c>
      <c r="T38" s="48">
        <f t="shared" si="2"/>
        <v>10.550166666666668</v>
      </c>
      <c r="U38" s="50"/>
      <c r="V38" s="47">
        <v>49.874600000000001</v>
      </c>
      <c r="W38" s="48">
        <f t="shared" si="3"/>
        <v>13.854055555555556</v>
      </c>
      <c r="X38" s="32">
        <v>-17.899999999999999</v>
      </c>
      <c r="Y38" s="33">
        <v>-6.2</v>
      </c>
      <c r="Z38" s="34"/>
      <c r="AA38" s="34"/>
      <c r="AB38" s="35"/>
      <c r="AC38" s="36">
        <v>2.298</v>
      </c>
      <c r="AD38" s="8">
        <f t="shared" si="0"/>
        <v>99.999499999999998</v>
      </c>
      <c r="AE38" s="9" t="str">
        <f t="shared" si="4"/>
        <v xml:space="preserve"> </v>
      </c>
      <c r="AF38" s="3"/>
      <c r="AG38" s="3"/>
      <c r="AH38" s="3"/>
    </row>
    <row r="39" spans="1:34" ht="18.75" x14ac:dyDescent="0.3">
      <c r="A39" s="23">
        <v>29</v>
      </c>
      <c r="B39" s="24">
        <v>95.936499999999995</v>
      </c>
      <c r="C39" s="24">
        <v>2.1591999999999998</v>
      </c>
      <c r="D39" s="24">
        <v>0.69989999999999997</v>
      </c>
      <c r="E39" s="24">
        <v>0.10920000000000001</v>
      </c>
      <c r="F39" s="24">
        <v>0.1135</v>
      </c>
      <c r="G39" s="24" t="s">
        <v>60</v>
      </c>
      <c r="H39" s="24">
        <v>2.35E-2</v>
      </c>
      <c r="I39" s="24">
        <v>1.6299999999999999E-2</v>
      </c>
      <c r="J39" s="24">
        <v>1.21E-2</v>
      </c>
      <c r="K39" s="24">
        <v>1.43E-2</v>
      </c>
      <c r="L39" s="24">
        <v>0.76070000000000004</v>
      </c>
      <c r="M39" s="24">
        <v>0.15409999999999999</v>
      </c>
      <c r="N39" s="25">
        <v>0.7</v>
      </c>
      <c r="O39" s="46"/>
      <c r="P39" s="27">
        <v>34.278700000000001</v>
      </c>
      <c r="Q39" s="30">
        <f t="shared" si="1"/>
        <v>9.5218611111111109</v>
      </c>
      <c r="R39" s="49"/>
      <c r="S39" s="27">
        <v>38.010599999999997</v>
      </c>
      <c r="T39" s="30">
        <f t="shared" si="2"/>
        <v>10.558499999999999</v>
      </c>
      <c r="U39" s="40"/>
      <c r="V39" s="27">
        <v>49.860300000000002</v>
      </c>
      <c r="W39" s="30">
        <f t="shared" si="3"/>
        <v>13.850083333333334</v>
      </c>
      <c r="X39" s="32">
        <v>-16.8</v>
      </c>
      <c r="Y39" s="33">
        <v>-7</v>
      </c>
      <c r="Z39" s="34"/>
      <c r="AA39" s="34"/>
      <c r="AB39" s="35"/>
      <c r="AC39" s="36">
        <v>1.9470000000000001</v>
      </c>
      <c r="AD39" s="8">
        <f t="shared" si="0"/>
        <v>99.999300000000005</v>
      </c>
      <c r="AE39" s="9" t="str">
        <f t="shared" si="4"/>
        <v xml:space="preserve"> </v>
      </c>
      <c r="AF39" s="3"/>
      <c r="AG39" s="3"/>
      <c r="AH39" s="3"/>
    </row>
    <row r="40" spans="1:34" ht="18.75" x14ac:dyDescent="0.3">
      <c r="A40" s="23">
        <v>30</v>
      </c>
      <c r="B40" s="56">
        <v>95.868700000000004</v>
      </c>
      <c r="C40" s="24">
        <v>2.1974</v>
      </c>
      <c r="D40" s="24">
        <v>0.7228</v>
      </c>
      <c r="E40" s="24">
        <v>0.11210000000000001</v>
      </c>
      <c r="F40" s="24">
        <v>0.122</v>
      </c>
      <c r="G40" s="24" t="s">
        <v>60</v>
      </c>
      <c r="H40" s="24">
        <v>2.6100000000000002E-2</v>
      </c>
      <c r="I40" s="24">
        <v>1.89E-2</v>
      </c>
      <c r="J40" s="24">
        <v>1.6E-2</v>
      </c>
      <c r="K40" s="24">
        <v>1.12E-2</v>
      </c>
      <c r="L40" s="24">
        <v>0.74519999999999997</v>
      </c>
      <c r="M40" s="57">
        <v>0.15890000000000001</v>
      </c>
      <c r="N40" s="25">
        <v>0.70089999999999997</v>
      </c>
      <c r="O40" s="46"/>
      <c r="P40" s="27">
        <v>34.3247</v>
      </c>
      <c r="Q40" s="30">
        <f t="shared" si="1"/>
        <v>9.5346388888888889</v>
      </c>
      <c r="R40" s="49"/>
      <c r="S40" s="27">
        <v>38.06</v>
      </c>
      <c r="T40" s="30">
        <f t="shared" si="2"/>
        <v>10.572222222222223</v>
      </c>
      <c r="U40" s="40"/>
      <c r="V40" s="27">
        <v>49.8934</v>
      </c>
      <c r="W40" s="30">
        <f t="shared" si="3"/>
        <v>13.859277777777777</v>
      </c>
      <c r="X40" s="32">
        <v>-15.5</v>
      </c>
      <c r="Y40" s="33">
        <v>-6.8</v>
      </c>
      <c r="Z40" s="34"/>
      <c r="AA40" s="34"/>
      <c r="AB40" s="35"/>
      <c r="AC40" s="36">
        <v>1.9159999999999999</v>
      </c>
      <c r="AD40" s="8">
        <f t="shared" si="0"/>
        <v>99.999300000000019</v>
      </c>
      <c r="AE40" s="9" t="str">
        <f t="shared" si="4"/>
        <v xml:space="preserve"> </v>
      </c>
      <c r="AF40" s="3"/>
      <c r="AG40" s="3"/>
      <c r="AH40" s="3"/>
    </row>
    <row r="41" spans="1:34" ht="19.5" thickBot="1" x14ac:dyDescent="0.35">
      <c r="A41" s="58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1"/>
      <c r="N41" s="62"/>
      <c r="O41" s="63"/>
      <c r="P41" s="64">
        <v>34.3247</v>
      </c>
      <c r="Q41" s="52">
        <f t="shared" si="1"/>
        <v>9.5346388888888889</v>
      </c>
      <c r="R41" s="65"/>
      <c r="S41" s="64">
        <v>38.06</v>
      </c>
      <c r="T41" s="52">
        <f t="shared" si="2"/>
        <v>10.572222222222223</v>
      </c>
      <c r="U41" s="66"/>
      <c r="V41" s="64">
        <v>49.8934</v>
      </c>
      <c r="W41" s="52">
        <f t="shared" si="3"/>
        <v>13.859277777777777</v>
      </c>
      <c r="X41" s="67"/>
      <c r="Y41" s="68"/>
      <c r="Z41" s="69"/>
      <c r="AA41" s="70"/>
      <c r="AB41" s="71"/>
      <c r="AC41" s="36">
        <f>0.891+0.093</f>
        <v>0.98399999999999999</v>
      </c>
      <c r="AD41" s="8">
        <f t="shared" si="0"/>
        <v>0</v>
      </c>
      <c r="AE41" s="9" t="str">
        <f t="shared" si="4"/>
        <v xml:space="preserve"> </v>
      </c>
      <c r="AF41" s="3"/>
      <c r="AG41" s="3"/>
      <c r="AH41" s="3"/>
    </row>
    <row r="42" spans="1:34" ht="15" customHeight="1" thickBot="1" x14ac:dyDescent="0.35">
      <c r="A42" s="99" t="s">
        <v>23</v>
      </c>
      <c r="B42" s="99"/>
      <c r="C42" s="99"/>
      <c r="D42" s="99"/>
      <c r="E42" s="99"/>
      <c r="F42" s="99"/>
      <c r="G42" s="99"/>
      <c r="H42" s="100"/>
      <c r="I42" s="101" t="s">
        <v>21</v>
      </c>
      <c r="J42" s="102"/>
      <c r="K42" s="72">
        <v>0</v>
      </c>
      <c r="L42" s="105" t="s">
        <v>22</v>
      </c>
      <c r="M42" s="106"/>
      <c r="N42" s="73">
        <v>0</v>
      </c>
      <c r="O42" s="107"/>
      <c r="P42" s="95">
        <f>SUMPRODUCT(P11:P41,AC11:AC41)/SUM(AC11:AC41)</f>
        <v>34.291924321826002</v>
      </c>
      <c r="Q42" s="95">
        <f>SUMPRODUCT(Q11:Q41,AC11:AC41)/SUM(AC11:AC41)</f>
        <v>9.5249360504734479</v>
      </c>
      <c r="R42" s="95"/>
      <c r="S42" s="95">
        <f>SUMPRODUCT(S11:S41,AC11:AC41)/SUM(AC11:AC41)</f>
        <v>38.020799836456071</v>
      </c>
      <c r="T42" s="97">
        <f>SUMPRODUCT(T11:T41,AC11:AC41)/SUM(AC11:AC41)</f>
        <v>10.561333287904464</v>
      </c>
      <c r="U42" s="74"/>
      <c r="V42" s="75"/>
      <c r="W42" s="75"/>
      <c r="X42" s="76"/>
      <c r="Y42" s="76"/>
      <c r="Z42" s="76"/>
      <c r="AA42" s="116" t="s">
        <v>44</v>
      </c>
      <c r="AB42" s="117"/>
      <c r="AC42" s="17">
        <f>SUM(AC11:AC41)</f>
        <v>56.253999999999998</v>
      </c>
      <c r="AD42" s="4"/>
      <c r="AE42" s="5"/>
      <c r="AF42" s="3"/>
      <c r="AG42" s="3"/>
      <c r="AH42" s="3"/>
    </row>
    <row r="43" spans="1:34" ht="19.5" customHeight="1" thickBot="1" x14ac:dyDescent="0.35">
      <c r="A43" s="77"/>
      <c r="B43" s="78"/>
      <c r="C43" s="78"/>
      <c r="D43" s="78"/>
      <c r="E43" s="78"/>
      <c r="F43" s="78"/>
      <c r="G43" s="78"/>
      <c r="H43" s="86" t="s">
        <v>3</v>
      </c>
      <c r="I43" s="87"/>
      <c r="J43" s="87"/>
      <c r="K43" s="87"/>
      <c r="L43" s="87"/>
      <c r="M43" s="87"/>
      <c r="N43" s="88"/>
      <c r="O43" s="108"/>
      <c r="P43" s="96"/>
      <c r="Q43" s="96"/>
      <c r="R43" s="96"/>
      <c r="S43" s="96"/>
      <c r="T43" s="98"/>
      <c r="U43" s="74"/>
      <c r="V43" s="79"/>
      <c r="W43" s="79"/>
      <c r="X43" s="78"/>
      <c r="Y43" s="78"/>
      <c r="Z43" s="78"/>
      <c r="AA43" s="78"/>
      <c r="AB43" s="78"/>
      <c r="AC43" s="2"/>
    </row>
    <row r="44" spans="1:34" ht="63.75" customHeight="1" x14ac:dyDescent="0.25">
      <c r="B44" s="16" t="s">
        <v>58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34" ht="31.5" x14ac:dyDescent="0.5">
      <c r="B45" s="80" t="s">
        <v>64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 t="s">
        <v>52</v>
      </c>
      <c r="O45" s="81"/>
      <c r="P45" s="81"/>
      <c r="Q45" s="81"/>
      <c r="R45" s="81"/>
      <c r="S45" s="81"/>
      <c r="T45" s="81"/>
      <c r="U45" s="82"/>
      <c r="V45" s="136">
        <v>42738</v>
      </c>
      <c r="W45" s="136"/>
      <c r="X45" s="81"/>
    </row>
    <row r="46" spans="1:34" ht="38.25" customHeight="1" x14ac:dyDescent="0.5">
      <c r="B46" s="83"/>
      <c r="C46" s="83"/>
      <c r="D46" s="84" t="s">
        <v>5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4" t="s">
        <v>6</v>
      </c>
      <c r="P46" s="83"/>
      <c r="Q46" s="83"/>
      <c r="R46" s="84" t="s">
        <v>7</v>
      </c>
      <c r="S46" s="83"/>
      <c r="T46" s="83"/>
      <c r="U46" s="83"/>
      <c r="V46" s="84" t="s">
        <v>8</v>
      </c>
      <c r="W46" s="83"/>
      <c r="X46" s="83"/>
    </row>
    <row r="47" spans="1:34" ht="31.5" x14ac:dyDescent="0.5">
      <c r="B47" s="80" t="s">
        <v>10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 t="s">
        <v>53</v>
      </c>
      <c r="O47" s="81"/>
      <c r="P47" s="81"/>
      <c r="Q47" s="81"/>
      <c r="R47" s="81"/>
      <c r="S47" s="81"/>
      <c r="T47" s="81"/>
      <c r="U47" s="81"/>
      <c r="V47" s="136">
        <v>42738</v>
      </c>
      <c r="W47" s="136"/>
      <c r="X47" s="81"/>
    </row>
    <row r="48" spans="1:34" ht="29.25" customHeight="1" x14ac:dyDescent="0.5">
      <c r="B48" s="83"/>
      <c r="C48" s="83"/>
      <c r="D48" s="83"/>
      <c r="E48" s="84" t="s">
        <v>9</v>
      </c>
      <c r="F48" s="83"/>
      <c r="G48" s="83"/>
      <c r="H48" s="83"/>
      <c r="I48" s="83"/>
      <c r="J48" s="83"/>
      <c r="K48" s="83"/>
      <c r="L48" s="83"/>
      <c r="M48" s="83"/>
      <c r="N48" s="83"/>
      <c r="O48" s="84" t="s">
        <v>6</v>
      </c>
      <c r="P48" s="83"/>
      <c r="Q48" s="83"/>
      <c r="R48" s="84" t="s">
        <v>7</v>
      </c>
      <c r="S48" s="83"/>
      <c r="T48" s="83"/>
      <c r="U48" s="83"/>
      <c r="V48" s="84" t="s">
        <v>8</v>
      </c>
      <c r="W48" s="83"/>
      <c r="X48" s="83"/>
    </row>
    <row r="49" spans="2:24" ht="31.5" x14ac:dyDescent="0.5">
      <c r="B49" s="80" t="s">
        <v>45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 t="s">
        <v>54</v>
      </c>
      <c r="O49" s="81"/>
      <c r="P49" s="81"/>
      <c r="Q49" s="81"/>
      <c r="R49" s="81"/>
      <c r="S49" s="81"/>
      <c r="T49" s="81"/>
      <c r="U49" s="81"/>
      <c r="V49" s="136">
        <v>42738</v>
      </c>
      <c r="W49" s="136"/>
      <c r="X49" s="81"/>
    </row>
    <row r="50" spans="2:24" ht="31.5" x14ac:dyDescent="0.5">
      <c r="B50" s="83"/>
      <c r="C50" s="83"/>
      <c r="D50" s="83"/>
      <c r="E50" s="84" t="s">
        <v>46</v>
      </c>
      <c r="F50" s="83"/>
      <c r="G50" s="83"/>
      <c r="H50" s="83"/>
      <c r="I50" s="83"/>
      <c r="J50" s="83"/>
      <c r="K50" s="83"/>
      <c r="L50" s="83"/>
      <c r="M50" s="83"/>
      <c r="N50" s="83"/>
      <c r="O50" s="84" t="s">
        <v>6</v>
      </c>
      <c r="P50" s="83"/>
      <c r="Q50" s="83"/>
      <c r="R50" s="84" t="s">
        <v>7</v>
      </c>
      <c r="S50" s="83"/>
      <c r="T50" s="83"/>
      <c r="U50" s="83"/>
      <c r="V50" s="84" t="s">
        <v>8</v>
      </c>
      <c r="W50" s="83"/>
      <c r="X50" s="83"/>
    </row>
    <row r="51" spans="2:24" ht="21" x14ac:dyDescent="0.3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3" spans="2:24" x14ac:dyDescent="0.25">
      <c r="B53" s="1" t="s">
        <v>47</v>
      </c>
    </row>
  </sheetData>
  <mergeCells count="45">
    <mergeCell ref="V45:W45"/>
    <mergeCell ref="V47:W47"/>
    <mergeCell ref="V49:W49"/>
    <mergeCell ref="AA7:AA10"/>
    <mergeCell ref="AB7:AB10"/>
    <mergeCell ref="G9:G10"/>
    <mergeCell ref="B7:M8"/>
    <mergeCell ref="N7:W7"/>
    <mergeCell ref="X7:X10"/>
    <mergeCell ref="Y7:Y10"/>
    <mergeCell ref="H9:H10"/>
    <mergeCell ref="R9:R10"/>
    <mergeCell ref="M9:M10"/>
    <mergeCell ref="B9:B10"/>
    <mergeCell ref="C9:C10"/>
    <mergeCell ref="D9:D10"/>
    <mergeCell ref="E9:E10"/>
    <mergeCell ref="F9:F10"/>
    <mergeCell ref="J9:J10"/>
    <mergeCell ref="K9:K10"/>
    <mergeCell ref="L9:L10"/>
    <mergeCell ref="AC7:AC10"/>
    <mergeCell ref="N8:N10"/>
    <mergeCell ref="Z7:Z10"/>
    <mergeCell ref="Q9:Q10"/>
    <mergeCell ref="AA42:AB42"/>
    <mergeCell ref="W9:W10"/>
    <mergeCell ref="O9:O10"/>
    <mergeCell ref="P9:P10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A42:H42"/>
    <mergeCell ref="I42:J42"/>
    <mergeCell ref="A7:A10"/>
    <mergeCell ref="I9:I10"/>
    <mergeCell ref="L42:M42"/>
    <mergeCell ref="O42:O43"/>
    <mergeCell ref="P42:P4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Камышанова Елена Сергеевна</cp:lastModifiedBy>
  <cp:lastPrinted>2017-01-03T14:15:09Z</cp:lastPrinted>
  <dcterms:created xsi:type="dcterms:W3CDTF">2016-10-07T07:24:19Z</dcterms:created>
  <dcterms:modified xsi:type="dcterms:W3CDTF">2017-01-03T14:15:44Z</dcterms:modified>
</cp:coreProperties>
</file>