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I34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" i="2"/>
  <c r="Q37" i="1"/>
  <c r="Q11" i="1"/>
  <c r="T11" i="1"/>
  <c r="W11" i="1"/>
  <c r="AD11" i="1"/>
  <c r="AE11" i="1" s="1"/>
  <c r="Q12" i="1"/>
  <c r="Q42" i="1" s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<sst xmlns="http://schemas.openxmlformats.org/spreadsheetml/2006/main" count="87" uniqueCount="75">
  <si>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</si>
  <si>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</si>
  <si>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</si>
  <si>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</si>
  <si>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</si>
  <si>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</si>
  <si>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</si>
  <si>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</si>
  <si>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</si>
  <si>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</si>
  <si>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</si>
  <si>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</si>
  <si>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</si>
  <si>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</si>
  <si>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</si>
  <si>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</si>
  <si>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</si>
  <si>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</si>
  <si>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</si>
  <si>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</si>
  <si>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</si>
  <si>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</si>
  <si>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</si>
  <si>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</si>
  <si>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</si>
  <si>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</si>
  <si>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</si>
  <si>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</si>
  <si>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</si>
  <si>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</si>
  <si>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</si>
  <si>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</si>
  <si>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</si>
  <si>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</si>
  <si>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</si>
  <si>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</si>
  <si>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</si>
  <si>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</si>
  <si>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</si>
  <si>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</si>
  <si>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</si>
  <si>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</si>
  <si>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</si>
  <si>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</si>
  <si>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</si>
  <si>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</si>
  <si>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</si>
  <si>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</si>
  <si>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</si>
  <si>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</si>
  <si>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</si>
  <si>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переданого Харківським ЛВУМГ  та прийнятого ПАТ "Харківгаз"  по  ГРС Зміїв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</si>
  <si>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</si>
  <si>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</si>
  <si>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</si>
  <si>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</si>
  <si>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</si>
  <si>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 xml:space="preserve"> V, м3</t>
  </si>
  <si>
    <t>Маршрут № 673</t>
  </si>
  <si>
    <t>з газопроводу  ШХ  за період з 01.12.2016 по 31.12.2016</t>
  </si>
  <si>
    <t>&lt; 0,2</t>
  </si>
  <si>
    <t>відсутні</t>
  </si>
  <si>
    <t>Данные по объекту 19-7 (осн.) за 12/16.</t>
  </si>
  <si>
    <t>День</t>
  </si>
  <si>
    <t xml:space="preserve"> Vру,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</si>
  <si>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</si>
  <si>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</si>
  <si>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</si>
  <si>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</si>
  <si>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</si>
  <si>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</si>
  <si>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</si>
  <si>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>AB</t>
  </si>
  <si>
    <t>Всього* :</t>
  </si>
  <si>
    <t>* Обсяг природного газу за місяць без урахування ВТВ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</si>
</sst>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7" xfId="0" applyNumberFormat="1" applyFont="1" applyFill="1" applyBorder="1" applyAlignment="1" applyProtection="1">
      <alignment horizontal="center" vertical="center" wrapText="1"/>
    </xf>
    <xf numFmtId="2" fontId="28" fillId="2" borderId="10" xfId="0" applyNumberFormat="1" applyFont="1" applyFill="1" applyBorder="1" applyAlignment="1" applyProtection="1">
      <alignment horizontal="center" vertical="center" wrapText="1"/>
    </xf>
    <xf numFmtId="2" fontId="28" fillId="3" borderId="7" xfId="0" applyNumberFormat="1" applyFont="1" applyFill="1" applyBorder="1" applyAlignment="1" applyProtection="1">
      <alignment horizontal="center" vertical="center" wrapText="1"/>
    </xf>
    <xf numFmtId="2" fontId="28" fillId="3" borderId="10" xfId="0" applyNumberFormat="1" applyFont="1" applyFill="1" applyBorder="1" applyAlignment="1" applyProtection="1">
      <alignment horizontal="center" vertical="center" wrapText="1"/>
    </xf>
    <xf numFmtId="2" fontId="28" fillId="4" borderId="8" xfId="0" applyNumberFormat="1" applyFont="1" applyFill="1" applyBorder="1" applyAlignment="1" applyProtection="1">
      <alignment horizontal="center" vertical="center" wrapText="1"/>
    </xf>
    <xf numFmtId="2" fontId="28" fillId="4" borderId="11" xfId="0" applyNumberFormat="1" applyFont="1" applyFill="1" applyBorder="1" applyAlignment="1" applyProtection="1">
      <alignment horizontal="center" vertical="center" wrapText="1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7" xfId="0" applyFont="1" applyFill="1" applyBorder="1" applyAlignment="1" applyProtection="1">
      <alignment horizontal="center" vertical="center" wrapText="1"/>
      <protection locked="0"/>
    </xf>
    <xf numFmtId="2" fontId="28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0" xfId="0" applyFont="1" applyFill="1" applyBorder="1" applyAlignment="1" applyProtection="1">
      <alignment horizontal="center" vertical="center" wrapText="1"/>
      <protection locked="0"/>
    </xf>
    <xf numFmtId="2" fontId="28" fillId="5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wrapText="1"/>
      <protection locked="0"/>
    </xf>
    <xf numFmtId="2" fontId="28" fillId="5" borderId="7" xfId="0" applyNumberFormat="1" applyFont="1" applyFill="1" applyBorder="1" applyAlignment="1" applyProtection="1">
      <alignment horizont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0" fontId="31" fillId="0" borderId="0" xfId="0" applyFont="1" applyBorder="1" applyAlignment="1" applyProtection="1">
      <alignment horizontal="center"/>
      <protection locked="0"/>
    </xf>
    <xf numFmtId="2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5" fillId="0" borderId="2" xfId="0" applyFont="1" applyBorder="1" applyAlignment="1" applyProtection="1">
      <protection locked="0"/>
    </xf>
    <xf numFmtId="164" fontId="26" fillId="0" borderId="36" xfId="0" applyNumberFormat="1" applyFont="1" applyBorder="1" applyAlignment="1" applyProtection="1">
      <alignment horizontal="center" vertical="center" wrapText="1"/>
      <protection locked="0"/>
    </xf>
    <xf numFmtId="166" fontId="3" fillId="0" borderId="6" xfId="0" applyNumberFormat="1" applyFont="1" applyBorder="1" applyAlignment="1" applyProtection="1">
      <alignment horizontal="center" wrapText="1"/>
      <protection locked="0"/>
    </xf>
    <xf numFmtId="166" fontId="3" fillId="0" borderId="7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28" fillId="2" borderId="17" xfId="0" applyNumberFormat="1" applyFont="1" applyFill="1" applyBorder="1" applyAlignment="1" applyProtection="1">
      <alignment horizontal="center" vertical="center" wrapText="1"/>
    </xf>
    <xf numFmtId="0" fontId="28" fillId="5" borderId="17" xfId="0" applyFont="1" applyFill="1" applyBorder="1" applyAlignment="1" applyProtection="1">
      <alignment horizontal="center" vertical="center" wrapText="1"/>
      <protection locked="0"/>
    </xf>
    <xf numFmtId="2" fontId="28" fillId="5" borderId="17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7" xfId="0" applyNumberFormat="1" applyFont="1" applyFill="1" applyBorder="1" applyAlignment="1" applyProtection="1">
      <alignment horizontal="center" vertical="center" wrapText="1"/>
    </xf>
    <xf numFmtId="2" fontId="28" fillId="5" borderId="17" xfId="0" applyNumberFormat="1" applyFont="1" applyFill="1" applyBorder="1" applyAlignment="1" applyProtection="1">
      <alignment horizontal="center" wrapText="1"/>
      <protection locked="0"/>
    </xf>
    <xf numFmtId="2" fontId="28" fillId="4" borderId="22" xfId="0" applyNumberFormat="1" applyFont="1" applyFill="1" applyBorder="1" applyAlignment="1" applyProtection="1">
      <alignment horizontal="center" vertical="center" wrapText="1"/>
    </xf>
    <xf numFmtId="166" fontId="3" fillId="0" borderId="23" xfId="0" applyNumberFormat="1" applyFont="1" applyBorder="1" applyAlignment="1" applyProtection="1">
      <alignment horizontal="center" wrapText="1"/>
      <protection locked="0"/>
    </xf>
    <xf numFmtId="166" fontId="3" fillId="0" borderId="17" xfId="0" applyNumberFormat="1" applyFont="1" applyBorder="1" applyAlignment="1" applyProtection="1">
      <alignment horizontal="center" wrapText="1"/>
      <protection locked="0"/>
    </xf>
    <xf numFmtId="166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2" fontId="28" fillId="5" borderId="10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7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left" vertical="center" textRotation="90" wrapText="1"/>
      <protection locked="0"/>
    </xf>
    <xf numFmtId="0" fontId="5" fillId="4" borderId="18" xfId="0" applyFont="1" applyFill="1" applyBorder="1" applyAlignment="1" applyProtection="1">
      <alignment horizontal="center" vertical="center" textRotation="90" wrapText="1"/>
      <protection locked="0"/>
    </xf>
    <xf numFmtId="0" fontId="5" fillId="4" borderId="19" xfId="0" applyFont="1" applyFill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7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right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3" borderId="20" xfId="0" applyFont="1" applyFill="1" applyBorder="1" applyAlignment="1" applyProtection="1">
      <alignment horizontal="center" vertical="center" textRotation="90" wrapText="1"/>
      <protection locked="0"/>
    </xf>
    <xf numFmtId="0" fontId="5" fillId="3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2" borderId="20" xfId="0" applyFont="1" applyFill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7" fillId="0" borderId="20" xfId="0" applyFont="1" applyBorder="1" applyAlignment="1" applyProtection="1">
      <alignment horizontal="center" wrapText="1"/>
    </xf>
    <xf numFmtId="0" fontId="27" fillId="0" borderId="12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3" borderId="20" xfId="0" applyFont="1" applyFill="1" applyBorder="1" applyAlignment="1" applyProtection="1">
      <alignment horizontal="center" wrapText="1"/>
    </xf>
    <xf numFmtId="0" fontId="27" fillId="3" borderId="12" xfId="0" applyFont="1" applyFill="1" applyBorder="1" applyAlignment="1" applyProtection="1">
      <alignment horizontal="center" wrapText="1"/>
    </xf>
    <xf numFmtId="0" fontId="27" fillId="2" borderId="20" xfId="0" applyFont="1" applyFill="1" applyBorder="1" applyAlignment="1" applyProtection="1">
      <alignment horizontal="center" wrapText="1"/>
    </xf>
    <xf numFmtId="0" fontId="27" fillId="2" borderId="12" xfId="0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" fontId="0" fillId="0" borderId="0" xfId="0" applyNumberFormat="1"/>
    <xf numFmtId="165" fontId="32" fillId="0" borderId="0" xfId="0" applyNumberFormat="1" applyFont="1"/>
    <xf numFmtId="165" fontId="29" fillId="0" borderId="38" xfId="0" applyNumberFormat="1" applyFont="1" applyBorder="1" applyAlignment="1" applyProtection="1">
      <alignment horizontal="center" vertical="center" wrapText="1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34" zoomScaleNormal="90" zoomScaleSheetLayoutView="100" workbookViewId="0">
      <selection activeCell="AC45" sqref="AC45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21"/>
      <c r="AB1" s="69" t="s">
        <v>58</v>
      </c>
      <c r="AC1" s="70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56" t="s">
        <v>50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57" t="s">
        <v>51</v>
      </c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65"/>
      <c r="Z4" s="65"/>
      <c r="AA4" s="68"/>
      <c r="AB4" s="65"/>
      <c r="AC4" s="6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58" t="s">
        <v>59</v>
      </c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65"/>
      <c r="Z5" s="66"/>
      <c r="AA5" s="68"/>
      <c r="AB5" s="66"/>
      <c r="AC5" s="66"/>
      <c r="AD5" s="26"/>
      <c r="AE5" s="26"/>
      <c r="AF5" s="26"/>
      <c r="AG5" s="26"/>
      <c r="AH5" s="26"/>
    </row>
    <row r="6" spans="1:34" ht="5.25" customHeight="1" thickBot="1" x14ac:dyDescent="0.3"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</row>
    <row r="7" spans="1:34" ht="26.25" customHeight="1" x14ac:dyDescent="0.25">
      <c r="A7" s="132" t="s">
        <v>0</v>
      </c>
      <c r="B7" s="136" t="s">
        <v>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  <c r="N7" s="111" t="s">
        <v>21</v>
      </c>
      <c r="O7" s="112"/>
      <c r="P7" s="112"/>
      <c r="Q7" s="112"/>
      <c r="R7" s="112"/>
      <c r="S7" s="112"/>
      <c r="T7" s="112"/>
      <c r="U7" s="112"/>
      <c r="V7" s="112"/>
      <c r="W7" s="113"/>
      <c r="X7" s="108" t="s">
        <v>55</v>
      </c>
      <c r="Y7" s="105" t="s">
        <v>56</v>
      </c>
      <c r="Z7" s="100" t="s">
        <v>13</v>
      </c>
      <c r="AA7" s="100" t="s">
        <v>14</v>
      </c>
      <c r="AB7" s="129" t="s">
        <v>15</v>
      </c>
      <c r="AC7" s="97" t="s">
        <v>38</v>
      </c>
    </row>
    <row r="8" spans="1:34" ht="16.5" customHeight="1" thickBot="1" x14ac:dyDescent="0.3">
      <c r="A8" s="133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14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09"/>
      <c r="Y8" s="106"/>
      <c r="Z8" s="101"/>
      <c r="AA8" s="101"/>
      <c r="AB8" s="130"/>
      <c r="AC8" s="98"/>
    </row>
    <row r="9" spans="1:34" ht="15" customHeight="1" x14ac:dyDescent="0.25">
      <c r="A9" s="133"/>
      <c r="B9" s="135" t="s">
        <v>24</v>
      </c>
      <c r="C9" s="123" t="s">
        <v>25</v>
      </c>
      <c r="D9" s="123" t="s">
        <v>26</v>
      </c>
      <c r="E9" s="123" t="s">
        <v>27</v>
      </c>
      <c r="F9" s="123" t="s">
        <v>28</v>
      </c>
      <c r="G9" s="123" t="s">
        <v>29</v>
      </c>
      <c r="H9" s="123" t="s">
        <v>30</v>
      </c>
      <c r="I9" s="123" t="s">
        <v>31</v>
      </c>
      <c r="J9" s="123" t="s">
        <v>32</v>
      </c>
      <c r="K9" s="123" t="s">
        <v>33</v>
      </c>
      <c r="L9" s="123" t="s">
        <v>34</v>
      </c>
      <c r="M9" s="124" t="s">
        <v>35</v>
      </c>
      <c r="N9" s="115"/>
      <c r="O9" s="119" t="s">
        <v>22</v>
      </c>
      <c r="P9" s="119" t="s">
        <v>7</v>
      </c>
      <c r="Q9" s="121" t="s">
        <v>8</v>
      </c>
      <c r="R9" s="119" t="s">
        <v>23</v>
      </c>
      <c r="S9" s="119" t="s">
        <v>9</v>
      </c>
      <c r="T9" s="117" t="s">
        <v>10</v>
      </c>
      <c r="U9" s="119" t="s">
        <v>19</v>
      </c>
      <c r="V9" s="119" t="s">
        <v>11</v>
      </c>
      <c r="W9" s="103" t="s">
        <v>12</v>
      </c>
      <c r="X9" s="109"/>
      <c r="Y9" s="106"/>
      <c r="Z9" s="101"/>
      <c r="AA9" s="101"/>
      <c r="AB9" s="130"/>
      <c r="AC9" s="98"/>
    </row>
    <row r="10" spans="1:34" ht="119.25" customHeight="1" thickBot="1" x14ac:dyDescent="0.3">
      <c r="A10" s="134"/>
      <c r="B10" s="116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5"/>
      <c r="N10" s="116"/>
      <c r="O10" s="120"/>
      <c r="P10" s="120"/>
      <c r="Q10" s="122"/>
      <c r="R10" s="120"/>
      <c r="S10" s="120"/>
      <c r="T10" s="118"/>
      <c r="U10" s="120"/>
      <c r="V10" s="120"/>
      <c r="W10" s="104"/>
      <c r="X10" s="110"/>
      <c r="Y10" s="107"/>
      <c r="Z10" s="102"/>
      <c r="AA10" s="102"/>
      <c r="AB10" s="131"/>
      <c r="AC10" s="99"/>
    </row>
    <row r="11" spans="1:34" x14ac:dyDescent="0.25">
      <c r="A11" s="80">
        <v>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81"/>
      <c r="O11" s="84"/>
      <c r="P11" s="85">
        <v>34.57</v>
      </c>
      <c r="Q11" s="86">
        <f>P11/3.6</f>
        <v>9.6027777777777779</v>
      </c>
      <c r="R11" s="87"/>
      <c r="S11" s="88">
        <v>38.270000000000003</v>
      </c>
      <c r="T11" s="89">
        <f>S11/3.6</f>
        <v>10.630555555555556</v>
      </c>
      <c r="U11" s="88"/>
      <c r="V11" s="90">
        <v>48.41</v>
      </c>
      <c r="W11" s="91">
        <f>V11/3.6</f>
        <v>13.447222222222221</v>
      </c>
      <c r="X11" s="92"/>
      <c r="Y11" s="93"/>
      <c r="Z11" s="94"/>
      <c r="AA11" s="94"/>
      <c r="AB11" s="95"/>
      <c r="AC11" s="164">
        <v>186.82567</v>
      </c>
      <c r="AD11" s="10">
        <f>SUM(B11:M11)+$K$42+$N$42</f>
        <v>0</v>
      </c>
      <c r="AE11" s="64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7"/>
      <c r="O12" s="40"/>
      <c r="P12" s="48">
        <v>34.57</v>
      </c>
      <c r="Q12" s="50">
        <f t="shared" ref="Q12:Q41" si="0">P12/3.6</f>
        <v>9.6027777777777779</v>
      </c>
      <c r="R12" s="57"/>
      <c r="S12" s="56">
        <v>38.270000000000003</v>
      </c>
      <c r="T12" s="52">
        <f t="shared" ref="T12:T41" si="1">S12/3.6</f>
        <v>10.630555555555556</v>
      </c>
      <c r="U12" s="57"/>
      <c r="V12" s="61">
        <v>48.41</v>
      </c>
      <c r="W12" s="54">
        <f t="shared" ref="W12:W41" si="2">V12/3.6</f>
        <v>13.447222222222221</v>
      </c>
      <c r="X12" s="72"/>
      <c r="Y12" s="73"/>
      <c r="Z12" s="76"/>
      <c r="AA12" s="76"/>
      <c r="AB12" s="63"/>
      <c r="AC12" s="165">
        <v>175.59645999999998</v>
      </c>
      <c r="AD12" s="10">
        <f t="shared" ref="AD12:AD41" si="3">SUM(B12:M12)+$K$42+$N$42</f>
        <v>0</v>
      </c>
      <c r="AE12" s="64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7"/>
      <c r="O13" s="40"/>
      <c r="P13" s="48">
        <v>34.57</v>
      </c>
      <c r="Q13" s="50">
        <f t="shared" si="0"/>
        <v>9.6027777777777779</v>
      </c>
      <c r="R13" s="57"/>
      <c r="S13" s="56">
        <v>38.270000000000003</v>
      </c>
      <c r="T13" s="52">
        <f t="shared" si="1"/>
        <v>10.630555555555556</v>
      </c>
      <c r="U13" s="57"/>
      <c r="V13" s="61">
        <v>48.41</v>
      </c>
      <c r="W13" s="54">
        <f t="shared" si="2"/>
        <v>13.447222222222221</v>
      </c>
      <c r="X13" s="72"/>
      <c r="Y13" s="73"/>
      <c r="Z13" s="76"/>
      <c r="AA13" s="76"/>
      <c r="AB13" s="63"/>
      <c r="AC13" s="165">
        <v>173.08445999999998</v>
      </c>
      <c r="AD13" s="10">
        <f t="shared" si="3"/>
        <v>0</v>
      </c>
      <c r="AE13" s="64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7"/>
      <c r="O14" s="40"/>
      <c r="P14" s="48">
        <v>34.57</v>
      </c>
      <c r="Q14" s="50">
        <f t="shared" si="0"/>
        <v>9.6027777777777779</v>
      </c>
      <c r="R14" s="57"/>
      <c r="S14" s="56">
        <v>38.270000000000003</v>
      </c>
      <c r="T14" s="52">
        <f t="shared" si="1"/>
        <v>10.630555555555556</v>
      </c>
      <c r="U14" s="57"/>
      <c r="V14" s="61">
        <v>48.41</v>
      </c>
      <c r="W14" s="54">
        <f t="shared" si="2"/>
        <v>13.447222222222221</v>
      </c>
      <c r="X14" s="72"/>
      <c r="Y14" s="73"/>
      <c r="Z14" s="76"/>
      <c r="AA14" s="76"/>
      <c r="AB14" s="63"/>
      <c r="AC14" s="165">
        <v>179.98963000000001</v>
      </c>
      <c r="AD14" s="10">
        <f t="shared" si="3"/>
        <v>0</v>
      </c>
      <c r="AE14" s="64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37">
        <v>89.159899999999993</v>
      </c>
      <c r="C15" s="38">
        <v>4.6711</v>
      </c>
      <c r="D15" s="38">
        <v>1.4849000000000001</v>
      </c>
      <c r="E15" s="38">
        <v>0.1409</v>
      </c>
      <c r="F15" s="38">
        <v>0.26829999999999998</v>
      </c>
      <c r="G15" s="38">
        <v>2.8E-3</v>
      </c>
      <c r="H15" s="38">
        <v>5.5300000000000002E-2</v>
      </c>
      <c r="I15" s="38">
        <v>4.4600000000000001E-2</v>
      </c>
      <c r="J15" s="38">
        <v>6.3E-2</v>
      </c>
      <c r="K15" s="38">
        <v>0.14069999999999999</v>
      </c>
      <c r="L15" s="38">
        <v>2.8589000000000002</v>
      </c>
      <c r="M15" s="39">
        <v>1.1096999999999999</v>
      </c>
      <c r="N15" s="37">
        <v>0.75260000000000005</v>
      </c>
      <c r="O15" s="40"/>
      <c r="P15" s="41">
        <v>34.553800000000003</v>
      </c>
      <c r="Q15" s="50">
        <f t="shared" si="0"/>
        <v>9.5982777777777777</v>
      </c>
      <c r="R15" s="57"/>
      <c r="S15" s="56">
        <v>38.246699999999997</v>
      </c>
      <c r="T15" s="52">
        <f t="shared" si="1"/>
        <v>10.624083333333333</v>
      </c>
      <c r="U15" s="57"/>
      <c r="V15" s="61">
        <v>48.383899999999997</v>
      </c>
      <c r="W15" s="54">
        <f t="shared" si="2"/>
        <v>13.43997222222222</v>
      </c>
      <c r="X15" s="72">
        <v>-8.6</v>
      </c>
      <c r="Y15" s="73">
        <v>-2.7</v>
      </c>
      <c r="Z15" s="76">
        <v>1.2</v>
      </c>
      <c r="AA15" s="76" t="s">
        <v>60</v>
      </c>
      <c r="AB15" s="63" t="s">
        <v>61</v>
      </c>
      <c r="AC15" s="165">
        <v>189.43360000000001</v>
      </c>
      <c r="AD15" s="10">
        <f t="shared" si="3"/>
        <v>100.00009999999999</v>
      </c>
      <c r="AE15" s="64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7"/>
      <c r="O16" s="40"/>
      <c r="P16" s="41">
        <v>34.553800000000003</v>
      </c>
      <c r="Q16" s="50">
        <f t="shared" si="0"/>
        <v>9.5982777777777777</v>
      </c>
      <c r="R16" s="57"/>
      <c r="S16" s="56">
        <v>38.246699999999997</v>
      </c>
      <c r="T16" s="52">
        <f t="shared" si="1"/>
        <v>10.624083333333333</v>
      </c>
      <c r="U16" s="57"/>
      <c r="V16" s="61">
        <v>48.383899999999997</v>
      </c>
      <c r="W16" s="54">
        <f t="shared" si="2"/>
        <v>13.43997222222222</v>
      </c>
      <c r="X16" s="72"/>
      <c r="Y16" s="73"/>
      <c r="Z16" s="76"/>
      <c r="AA16" s="76"/>
      <c r="AB16" s="63"/>
      <c r="AC16" s="165">
        <v>182.83319</v>
      </c>
      <c r="AD16" s="10">
        <f t="shared" si="3"/>
        <v>0</v>
      </c>
      <c r="AE16" s="64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37"/>
      <c r="O17" s="40"/>
      <c r="P17" s="41">
        <v>34.553800000000003</v>
      </c>
      <c r="Q17" s="50">
        <f t="shared" si="0"/>
        <v>9.5982777777777777</v>
      </c>
      <c r="R17" s="57"/>
      <c r="S17" s="56">
        <v>38.246699999999997</v>
      </c>
      <c r="T17" s="52">
        <f t="shared" si="1"/>
        <v>10.624083333333333</v>
      </c>
      <c r="U17" s="57"/>
      <c r="V17" s="61">
        <v>48.383899999999997</v>
      </c>
      <c r="W17" s="54">
        <f t="shared" si="2"/>
        <v>13.43997222222222</v>
      </c>
      <c r="X17" s="72"/>
      <c r="Y17" s="73"/>
      <c r="Z17" s="76"/>
      <c r="AA17" s="76"/>
      <c r="AB17" s="63"/>
      <c r="AC17" s="165">
        <v>201.46419</v>
      </c>
      <c r="AD17" s="10">
        <f t="shared" si="3"/>
        <v>0</v>
      </c>
      <c r="AE17" s="64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37"/>
      <c r="O18" s="40"/>
      <c r="P18" s="41">
        <v>34.553800000000003</v>
      </c>
      <c r="Q18" s="50">
        <f t="shared" si="0"/>
        <v>9.5982777777777777</v>
      </c>
      <c r="R18" s="57"/>
      <c r="S18" s="56">
        <v>38.246699999999997</v>
      </c>
      <c r="T18" s="52">
        <f t="shared" si="1"/>
        <v>10.624083333333333</v>
      </c>
      <c r="U18" s="57"/>
      <c r="V18" s="61">
        <v>48.383899999999997</v>
      </c>
      <c r="W18" s="54">
        <f t="shared" si="2"/>
        <v>13.43997222222222</v>
      </c>
      <c r="X18" s="72"/>
      <c r="Y18" s="73"/>
      <c r="Z18" s="76"/>
      <c r="AA18" s="76"/>
      <c r="AB18" s="63"/>
      <c r="AC18" s="165">
        <v>198.55136999999999</v>
      </c>
      <c r="AD18" s="10">
        <f t="shared" si="3"/>
        <v>0</v>
      </c>
      <c r="AE18" s="64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37"/>
      <c r="O19" s="40"/>
      <c r="P19" s="41">
        <v>34.553800000000003</v>
      </c>
      <c r="Q19" s="50">
        <f t="shared" si="0"/>
        <v>9.5982777777777777</v>
      </c>
      <c r="R19" s="57"/>
      <c r="S19" s="56">
        <v>38.246699999999997</v>
      </c>
      <c r="T19" s="52">
        <f t="shared" si="1"/>
        <v>10.624083333333333</v>
      </c>
      <c r="U19" s="57"/>
      <c r="V19" s="61">
        <v>48.383899999999997</v>
      </c>
      <c r="W19" s="54">
        <f t="shared" si="2"/>
        <v>13.43997222222222</v>
      </c>
      <c r="X19" s="72"/>
      <c r="Y19" s="73"/>
      <c r="Z19" s="76"/>
      <c r="AA19" s="76"/>
      <c r="AB19" s="63"/>
      <c r="AC19" s="165">
        <v>171.43523999999999</v>
      </c>
      <c r="AD19" s="10">
        <f t="shared" si="3"/>
        <v>0</v>
      </c>
      <c r="AE19" s="64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37"/>
      <c r="O20" s="40"/>
      <c r="P20" s="41">
        <v>34.553800000000003</v>
      </c>
      <c r="Q20" s="50">
        <f t="shared" si="0"/>
        <v>9.5982777777777777</v>
      </c>
      <c r="R20" s="57"/>
      <c r="S20" s="56">
        <v>38.246699999999997</v>
      </c>
      <c r="T20" s="52">
        <f t="shared" si="1"/>
        <v>10.624083333333333</v>
      </c>
      <c r="U20" s="57"/>
      <c r="V20" s="61">
        <v>48.383899999999997</v>
      </c>
      <c r="W20" s="54">
        <f t="shared" si="2"/>
        <v>13.43997222222222</v>
      </c>
      <c r="X20" s="72"/>
      <c r="Y20" s="73"/>
      <c r="Z20" s="76"/>
      <c r="AA20" s="76"/>
      <c r="AB20" s="63"/>
      <c r="AC20" s="165">
        <v>161.74894</v>
      </c>
      <c r="AD20" s="10">
        <f t="shared" si="3"/>
        <v>0</v>
      </c>
      <c r="AE20" s="64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7"/>
      <c r="O21" s="40"/>
      <c r="P21" s="41">
        <v>34.553800000000003</v>
      </c>
      <c r="Q21" s="50">
        <f t="shared" si="0"/>
        <v>9.5982777777777777</v>
      </c>
      <c r="R21" s="57"/>
      <c r="S21" s="56">
        <v>38.246699999999997</v>
      </c>
      <c r="T21" s="52">
        <f t="shared" si="1"/>
        <v>10.624083333333333</v>
      </c>
      <c r="U21" s="57"/>
      <c r="V21" s="61">
        <v>48.383899999999997</v>
      </c>
      <c r="W21" s="54">
        <f t="shared" si="2"/>
        <v>13.43997222222222</v>
      </c>
      <c r="X21" s="72"/>
      <c r="Y21" s="73"/>
      <c r="Z21" s="76"/>
      <c r="AA21" s="76"/>
      <c r="AB21" s="63"/>
      <c r="AC21" s="165">
        <v>164.19752</v>
      </c>
      <c r="AD21" s="10">
        <f t="shared" si="3"/>
        <v>0</v>
      </c>
      <c r="AE21" s="64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7"/>
      <c r="O22" s="40"/>
      <c r="P22" s="41">
        <v>34.553800000000003</v>
      </c>
      <c r="Q22" s="50">
        <f t="shared" si="0"/>
        <v>9.5982777777777777</v>
      </c>
      <c r="R22" s="57"/>
      <c r="S22" s="56">
        <v>38.246699999999997</v>
      </c>
      <c r="T22" s="52">
        <f t="shared" si="1"/>
        <v>10.624083333333333</v>
      </c>
      <c r="U22" s="57"/>
      <c r="V22" s="61">
        <v>48.383899999999997</v>
      </c>
      <c r="W22" s="54">
        <f t="shared" si="2"/>
        <v>13.43997222222222</v>
      </c>
      <c r="X22" s="72"/>
      <c r="Y22" s="73"/>
      <c r="Z22" s="76"/>
      <c r="AA22" s="76"/>
      <c r="AB22" s="63"/>
      <c r="AC22" s="165">
        <v>176.27391</v>
      </c>
      <c r="AD22" s="10">
        <f t="shared" si="3"/>
        <v>0</v>
      </c>
      <c r="AE22" s="64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37">
        <v>89.132800000000003</v>
      </c>
      <c r="C23" s="38">
        <v>4.6436000000000002</v>
      </c>
      <c r="D23" s="38">
        <v>1.4849000000000001</v>
      </c>
      <c r="E23" s="38">
        <v>0.14330000000000001</v>
      </c>
      <c r="F23" s="38">
        <v>0.27739999999999998</v>
      </c>
      <c r="G23" s="38">
        <v>3.0000000000000001E-3</v>
      </c>
      <c r="H23" s="38">
        <v>6.1899999999999997E-2</v>
      </c>
      <c r="I23" s="38">
        <v>5.1900000000000002E-2</v>
      </c>
      <c r="J23" s="38">
        <v>6.7299999999999999E-2</v>
      </c>
      <c r="K23" s="38">
        <v>0.12559999999999999</v>
      </c>
      <c r="L23" s="38">
        <v>2.9028999999999998</v>
      </c>
      <c r="M23" s="39">
        <v>1.1052999999999999</v>
      </c>
      <c r="N23" s="37">
        <v>0.75319999999999998</v>
      </c>
      <c r="O23" s="40"/>
      <c r="P23" s="41">
        <v>34.567599999999999</v>
      </c>
      <c r="Q23" s="50">
        <f t="shared" si="0"/>
        <v>9.6021111111111104</v>
      </c>
      <c r="R23" s="57"/>
      <c r="S23" s="67">
        <v>38.261299999999999</v>
      </c>
      <c r="T23" s="52">
        <f t="shared" si="1"/>
        <v>10.628138888888888</v>
      </c>
      <c r="U23" s="57"/>
      <c r="V23" s="62">
        <v>48.383899999999997</v>
      </c>
      <c r="W23" s="54">
        <f t="shared" si="2"/>
        <v>13.43997222222222</v>
      </c>
      <c r="X23" s="72">
        <v>-8.3000000000000007</v>
      </c>
      <c r="Y23" s="73">
        <v>-2.4</v>
      </c>
      <c r="Z23" s="76"/>
      <c r="AA23" s="76"/>
      <c r="AB23" s="63"/>
      <c r="AC23" s="165">
        <v>201.1541</v>
      </c>
      <c r="AD23" s="10">
        <f t="shared" si="3"/>
        <v>99.999900000000011</v>
      </c>
      <c r="AE23" s="64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37"/>
      <c r="O24" s="40"/>
      <c r="P24" s="41">
        <v>34.567599999999999</v>
      </c>
      <c r="Q24" s="50">
        <f t="shared" si="0"/>
        <v>9.6021111111111104</v>
      </c>
      <c r="R24" s="57"/>
      <c r="S24" s="67">
        <v>38.261299999999999</v>
      </c>
      <c r="T24" s="52">
        <f t="shared" si="1"/>
        <v>10.628138888888888</v>
      </c>
      <c r="U24" s="57"/>
      <c r="V24" s="62">
        <v>48.383899999999997</v>
      </c>
      <c r="W24" s="54">
        <f t="shared" si="2"/>
        <v>13.43997222222222</v>
      </c>
      <c r="X24" s="72"/>
      <c r="Y24" s="73"/>
      <c r="Z24" s="76"/>
      <c r="AA24" s="76"/>
      <c r="AB24" s="63"/>
      <c r="AC24" s="165">
        <v>199.78749999999999</v>
      </c>
      <c r="AD24" s="10">
        <f t="shared" si="3"/>
        <v>0</v>
      </c>
      <c r="AE24" s="64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37"/>
      <c r="O25" s="40"/>
      <c r="P25" s="41">
        <v>34.567599999999999</v>
      </c>
      <c r="Q25" s="50">
        <f t="shared" si="0"/>
        <v>9.6021111111111104</v>
      </c>
      <c r="R25" s="57"/>
      <c r="S25" s="67">
        <v>38.261299999999999</v>
      </c>
      <c r="T25" s="52">
        <f t="shared" si="1"/>
        <v>10.628138888888888</v>
      </c>
      <c r="U25" s="57"/>
      <c r="V25" s="62">
        <v>48.383899999999997</v>
      </c>
      <c r="W25" s="54">
        <f t="shared" si="2"/>
        <v>13.43997222222222</v>
      </c>
      <c r="X25" s="72"/>
      <c r="Y25" s="73"/>
      <c r="Z25" s="76"/>
      <c r="AA25" s="76"/>
      <c r="AB25" s="63"/>
      <c r="AC25" s="165">
        <v>199.12289000000001</v>
      </c>
      <c r="AD25" s="10">
        <f t="shared" si="3"/>
        <v>0</v>
      </c>
      <c r="AE25" s="64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7"/>
      <c r="O26" s="40"/>
      <c r="P26" s="41">
        <v>34.567599999999999</v>
      </c>
      <c r="Q26" s="50">
        <f t="shared" si="0"/>
        <v>9.6021111111111104</v>
      </c>
      <c r="R26" s="57"/>
      <c r="S26" s="67">
        <v>38.261299999999999</v>
      </c>
      <c r="T26" s="52">
        <f t="shared" si="1"/>
        <v>10.628138888888888</v>
      </c>
      <c r="U26" s="57"/>
      <c r="V26" s="62">
        <v>48.383899999999997</v>
      </c>
      <c r="W26" s="54">
        <f t="shared" si="2"/>
        <v>13.43997222222222</v>
      </c>
      <c r="X26" s="72"/>
      <c r="Y26" s="73"/>
      <c r="Z26" s="76"/>
      <c r="AA26" s="76"/>
      <c r="AB26" s="63"/>
      <c r="AC26" s="165">
        <v>213.94092999999998</v>
      </c>
      <c r="AD26" s="10">
        <f t="shared" si="3"/>
        <v>0</v>
      </c>
      <c r="AE26" s="64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7"/>
      <c r="O27" s="40"/>
      <c r="P27" s="41">
        <v>34.567599999999999</v>
      </c>
      <c r="Q27" s="50">
        <f t="shared" si="0"/>
        <v>9.6021111111111104</v>
      </c>
      <c r="R27" s="57"/>
      <c r="S27" s="67">
        <v>38.261299999999999</v>
      </c>
      <c r="T27" s="52">
        <f t="shared" si="1"/>
        <v>10.628138888888888</v>
      </c>
      <c r="U27" s="57"/>
      <c r="V27" s="62">
        <v>48.383899999999997</v>
      </c>
      <c r="W27" s="54">
        <f t="shared" si="2"/>
        <v>13.43997222222222</v>
      </c>
      <c r="X27" s="72"/>
      <c r="Y27" s="73"/>
      <c r="Z27" s="76"/>
      <c r="AA27" s="76"/>
      <c r="AB27" s="63"/>
      <c r="AC27" s="165">
        <v>211.70999</v>
      </c>
      <c r="AD27" s="10">
        <f t="shared" si="3"/>
        <v>0</v>
      </c>
      <c r="AE27" s="64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7"/>
      <c r="O28" s="40"/>
      <c r="P28" s="41">
        <v>34.567599999999999</v>
      </c>
      <c r="Q28" s="50">
        <f t="shared" si="0"/>
        <v>9.6021111111111104</v>
      </c>
      <c r="R28" s="57"/>
      <c r="S28" s="67">
        <v>38.261299999999999</v>
      </c>
      <c r="T28" s="52">
        <f t="shared" si="1"/>
        <v>10.628138888888888</v>
      </c>
      <c r="U28" s="57"/>
      <c r="V28" s="62">
        <v>48.383899999999997</v>
      </c>
      <c r="W28" s="54">
        <f t="shared" si="2"/>
        <v>13.43997222222222</v>
      </c>
      <c r="X28" s="72"/>
      <c r="Y28" s="73"/>
      <c r="Z28" s="76"/>
      <c r="AA28" s="76"/>
      <c r="AB28" s="63"/>
      <c r="AC28" s="165">
        <v>190.26693</v>
      </c>
      <c r="AD28" s="10">
        <f t="shared" si="3"/>
        <v>0</v>
      </c>
      <c r="AE28" s="64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7"/>
      <c r="O29" s="40"/>
      <c r="P29" s="41">
        <v>34.567599999999999</v>
      </c>
      <c r="Q29" s="50">
        <f t="shared" si="0"/>
        <v>9.6021111111111104</v>
      </c>
      <c r="R29" s="57"/>
      <c r="S29" s="67">
        <v>38.261299999999999</v>
      </c>
      <c r="T29" s="52">
        <f t="shared" si="1"/>
        <v>10.628138888888888</v>
      </c>
      <c r="U29" s="57"/>
      <c r="V29" s="62">
        <v>48.383899999999997</v>
      </c>
      <c r="W29" s="54">
        <f t="shared" si="2"/>
        <v>13.43997222222222</v>
      </c>
      <c r="X29" s="72"/>
      <c r="Y29" s="73"/>
      <c r="Z29" s="76"/>
      <c r="AA29" s="76"/>
      <c r="AB29" s="63"/>
      <c r="AC29" s="165">
        <v>179.83229999999998</v>
      </c>
      <c r="AD29" s="10">
        <f t="shared" si="3"/>
        <v>0</v>
      </c>
      <c r="AE29" s="64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37">
        <v>89.004900000000006</v>
      </c>
      <c r="C30" s="38">
        <v>4.6463999999999999</v>
      </c>
      <c r="D30" s="38">
        <v>1.4777</v>
      </c>
      <c r="E30" s="38">
        <v>0.1406</v>
      </c>
      <c r="F30" s="38">
        <v>0.26939999999999997</v>
      </c>
      <c r="G30" s="38">
        <v>2.8E-3</v>
      </c>
      <c r="H30" s="38">
        <v>5.7000000000000002E-2</v>
      </c>
      <c r="I30" s="38">
        <v>4.6300000000000001E-2</v>
      </c>
      <c r="J30" s="38">
        <v>6.7100000000000007E-2</v>
      </c>
      <c r="K30" s="38">
        <v>0.18479999999999999</v>
      </c>
      <c r="L30" s="38">
        <v>2.9984999999999999</v>
      </c>
      <c r="M30" s="39">
        <v>1.1045</v>
      </c>
      <c r="N30" s="37">
        <v>0.75349999999999995</v>
      </c>
      <c r="O30" s="40"/>
      <c r="P30" s="41">
        <v>34.493299999999998</v>
      </c>
      <c r="Q30" s="50">
        <f t="shared" si="0"/>
        <v>9.5814722222222208</v>
      </c>
      <c r="R30" s="57"/>
      <c r="S30" s="58">
        <v>38.179699999999997</v>
      </c>
      <c r="T30" s="52">
        <f t="shared" si="1"/>
        <v>10.605472222222222</v>
      </c>
      <c r="U30" s="57"/>
      <c r="V30" s="62">
        <v>48.2697</v>
      </c>
      <c r="W30" s="54">
        <f t="shared" si="2"/>
        <v>13.408249999999999</v>
      </c>
      <c r="X30" s="72">
        <v>-8.9</v>
      </c>
      <c r="Y30" s="73">
        <v>-3.1</v>
      </c>
      <c r="Z30" s="76">
        <v>1.4</v>
      </c>
      <c r="AA30" s="76" t="s">
        <v>60</v>
      </c>
      <c r="AB30" s="63" t="s">
        <v>61</v>
      </c>
      <c r="AC30" s="165">
        <v>188.98379</v>
      </c>
      <c r="AD30" s="10">
        <f t="shared" si="3"/>
        <v>100</v>
      </c>
      <c r="AE30" s="64" t="str">
        <f>IF(AD30=100,"ОК"," ")</f>
        <v>ОК</v>
      </c>
      <c r="AF30" s="6"/>
      <c r="AG30" s="6"/>
      <c r="AH30" s="6"/>
    </row>
    <row r="31" spans="1:34" x14ac:dyDescent="0.25">
      <c r="A31" s="29">
        <v>21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37"/>
      <c r="O31" s="40"/>
      <c r="P31" s="41">
        <v>34.493299999999998</v>
      </c>
      <c r="Q31" s="50">
        <f t="shared" si="0"/>
        <v>9.5814722222222208</v>
      </c>
      <c r="R31" s="57"/>
      <c r="S31" s="58">
        <v>38.179699999999997</v>
      </c>
      <c r="T31" s="52">
        <f t="shared" si="1"/>
        <v>10.605472222222222</v>
      </c>
      <c r="U31" s="57"/>
      <c r="V31" s="62">
        <v>48.2697</v>
      </c>
      <c r="W31" s="54">
        <f t="shared" si="2"/>
        <v>13.408249999999999</v>
      </c>
      <c r="X31" s="72"/>
      <c r="Y31" s="73"/>
      <c r="Z31" s="76"/>
      <c r="AA31" s="76"/>
      <c r="AB31" s="63"/>
      <c r="AC31" s="165">
        <v>198.45023999999998</v>
      </c>
      <c r="AD31" s="10">
        <f t="shared" si="3"/>
        <v>0</v>
      </c>
      <c r="AE31" s="64" t="str">
        <f t="shared" si="4"/>
        <v xml:space="preserve"> </v>
      </c>
      <c r="AF31" s="6"/>
      <c r="AG31" s="6"/>
      <c r="AH31" s="6"/>
    </row>
    <row r="32" spans="1:34" x14ac:dyDescent="0.25">
      <c r="A32" s="29">
        <v>22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7"/>
      <c r="O32" s="40"/>
      <c r="P32" s="41">
        <v>34.493299999999998</v>
      </c>
      <c r="Q32" s="50">
        <f t="shared" si="0"/>
        <v>9.5814722222222208</v>
      </c>
      <c r="R32" s="57"/>
      <c r="S32" s="58">
        <v>38.179699999999997</v>
      </c>
      <c r="T32" s="52">
        <f t="shared" si="1"/>
        <v>10.605472222222222</v>
      </c>
      <c r="U32" s="57"/>
      <c r="V32" s="62">
        <v>48.2697</v>
      </c>
      <c r="W32" s="54">
        <f t="shared" si="2"/>
        <v>13.408249999999999</v>
      </c>
      <c r="X32" s="72"/>
      <c r="Y32" s="73"/>
      <c r="Z32" s="76"/>
      <c r="AA32" s="76"/>
      <c r="AB32" s="63"/>
      <c r="AC32" s="165">
        <v>179.13248000000002</v>
      </c>
      <c r="AD32" s="10">
        <f t="shared" si="3"/>
        <v>0</v>
      </c>
      <c r="AE32" s="64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37"/>
      <c r="O33" s="40"/>
      <c r="P33" s="41">
        <v>34.493299999999998</v>
      </c>
      <c r="Q33" s="50">
        <f t="shared" si="0"/>
        <v>9.5814722222222208</v>
      </c>
      <c r="R33" s="57"/>
      <c r="S33" s="58">
        <v>38.179699999999997</v>
      </c>
      <c r="T33" s="52">
        <f t="shared" si="1"/>
        <v>10.605472222222222</v>
      </c>
      <c r="U33" s="57"/>
      <c r="V33" s="62">
        <v>48.2697</v>
      </c>
      <c r="W33" s="54">
        <f t="shared" si="2"/>
        <v>13.408249999999999</v>
      </c>
      <c r="X33" s="72"/>
      <c r="Y33" s="73"/>
      <c r="Z33" s="76"/>
      <c r="AA33" s="76"/>
      <c r="AB33" s="63"/>
      <c r="AC33" s="165">
        <v>174.73227</v>
      </c>
      <c r="AD33" s="10">
        <f>SUM(B33:M33)+$K$42+$N$42</f>
        <v>0</v>
      </c>
      <c r="AE33" s="64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37"/>
      <c r="O34" s="40"/>
      <c r="P34" s="41">
        <v>34.493299999999998</v>
      </c>
      <c r="Q34" s="50">
        <f t="shared" si="0"/>
        <v>9.5814722222222208</v>
      </c>
      <c r="R34" s="57"/>
      <c r="S34" s="58">
        <v>38.179699999999997</v>
      </c>
      <c r="T34" s="52">
        <f t="shared" si="1"/>
        <v>10.605472222222222</v>
      </c>
      <c r="U34" s="57"/>
      <c r="V34" s="62">
        <v>48.2697</v>
      </c>
      <c r="W34" s="54">
        <f t="shared" si="2"/>
        <v>13.408249999999999</v>
      </c>
      <c r="X34" s="72"/>
      <c r="Y34" s="73"/>
      <c r="Z34" s="76"/>
      <c r="AA34" s="76"/>
      <c r="AB34" s="63"/>
      <c r="AC34" s="165">
        <v>174.66363000000001</v>
      </c>
      <c r="AD34" s="10">
        <f t="shared" si="3"/>
        <v>0</v>
      </c>
      <c r="AE34" s="64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7"/>
      <c r="O35" s="40"/>
      <c r="P35" s="41">
        <v>34.493299999999998</v>
      </c>
      <c r="Q35" s="50">
        <f t="shared" si="0"/>
        <v>9.5814722222222208</v>
      </c>
      <c r="R35" s="57"/>
      <c r="S35" s="58">
        <v>38.179699999999997</v>
      </c>
      <c r="T35" s="52">
        <f t="shared" si="1"/>
        <v>10.605472222222222</v>
      </c>
      <c r="U35" s="57"/>
      <c r="V35" s="62">
        <v>48.2697</v>
      </c>
      <c r="W35" s="54">
        <f t="shared" si="2"/>
        <v>13.408249999999999</v>
      </c>
      <c r="X35" s="72"/>
      <c r="Y35" s="73"/>
      <c r="Z35" s="76"/>
      <c r="AA35" s="76"/>
      <c r="AB35" s="63"/>
      <c r="AC35" s="165">
        <v>170.40448000000001</v>
      </c>
      <c r="AD35" s="10">
        <f t="shared" si="3"/>
        <v>0</v>
      </c>
      <c r="AE35" s="64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7"/>
      <c r="O36" s="40"/>
      <c r="P36" s="41">
        <v>34.493299999999998</v>
      </c>
      <c r="Q36" s="50">
        <f t="shared" si="0"/>
        <v>9.5814722222222208</v>
      </c>
      <c r="R36" s="57"/>
      <c r="S36" s="58">
        <v>38.179699999999997</v>
      </c>
      <c r="T36" s="52">
        <f t="shared" si="1"/>
        <v>10.605472222222222</v>
      </c>
      <c r="U36" s="57"/>
      <c r="V36" s="62">
        <v>48.2697</v>
      </c>
      <c r="W36" s="54">
        <f t="shared" si="2"/>
        <v>13.408249999999999</v>
      </c>
      <c r="X36" s="72"/>
      <c r="Y36" s="73"/>
      <c r="Z36" s="76"/>
      <c r="AA36" s="76"/>
      <c r="AB36" s="63"/>
      <c r="AC36" s="165">
        <v>162.42492000000001</v>
      </c>
      <c r="AD36" s="10">
        <f t="shared" si="3"/>
        <v>0</v>
      </c>
      <c r="AE36" s="64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37">
        <v>88.844800000000006</v>
      </c>
      <c r="C37" s="38">
        <v>4.7348999999999997</v>
      </c>
      <c r="D37" s="38">
        <v>1.5730999999999999</v>
      </c>
      <c r="E37" s="38">
        <v>0.1535</v>
      </c>
      <c r="F37" s="38">
        <v>0.29980000000000001</v>
      </c>
      <c r="G37" s="38">
        <v>2.8999999999999998E-3</v>
      </c>
      <c r="H37" s="38">
        <v>6.4500000000000002E-2</v>
      </c>
      <c r="I37" s="38">
        <v>5.3800000000000001E-2</v>
      </c>
      <c r="J37" s="38">
        <v>7.1099999999999997E-2</v>
      </c>
      <c r="K37" s="38">
        <v>0.16550000000000001</v>
      </c>
      <c r="L37" s="38">
        <v>2.9275000000000002</v>
      </c>
      <c r="M37" s="39">
        <v>1.1087</v>
      </c>
      <c r="N37" s="37">
        <v>0.75600000000000001</v>
      </c>
      <c r="O37" s="40"/>
      <c r="P37" s="41">
        <v>34.649299999999997</v>
      </c>
      <c r="Q37" s="50">
        <f>P37/3.6</f>
        <v>9.6248055555555538</v>
      </c>
      <c r="R37" s="57"/>
      <c r="S37" s="58">
        <v>38.347900000000003</v>
      </c>
      <c r="T37" s="52">
        <f t="shared" si="1"/>
        <v>10.652194444444445</v>
      </c>
      <c r="U37" s="57"/>
      <c r="V37" s="62">
        <v>48.404000000000003</v>
      </c>
      <c r="W37" s="54">
        <f t="shared" si="2"/>
        <v>13.445555555555556</v>
      </c>
      <c r="X37" s="72">
        <v>-8.6</v>
      </c>
      <c r="Y37" s="73">
        <v>-2.8</v>
      </c>
      <c r="Z37" s="76"/>
      <c r="AA37" s="76"/>
      <c r="AB37" s="63"/>
      <c r="AC37" s="165">
        <v>164.50753</v>
      </c>
      <c r="AD37" s="10">
        <f t="shared" si="3"/>
        <v>100.00009999999997</v>
      </c>
      <c r="AE37" s="64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7"/>
      <c r="O38" s="40"/>
      <c r="P38" s="41">
        <v>34.649299999999997</v>
      </c>
      <c r="Q38" s="50">
        <f t="shared" si="0"/>
        <v>9.6248055555555538</v>
      </c>
      <c r="R38" s="57"/>
      <c r="S38" s="58">
        <v>38.347900000000003</v>
      </c>
      <c r="T38" s="52">
        <f t="shared" si="1"/>
        <v>10.652194444444445</v>
      </c>
      <c r="U38" s="57"/>
      <c r="V38" s="62">
        <v>48.404000000000003</v>
      </c>
      <c r="W38" s="54">
        <f t="shared" si="2"/>
        <v>13.445555555555556</v>
      </c>
      <c r="X38" s="72"/>
      <c r="Y38" s="73"/>
      <c r="Z38" s="76"/>
      <c r="AA38" s="76"/>
      <c r="AB38" s="63"/>
      <c r="AC38" s="165">
        <v>162.48160999999999</v>
      </c>
      <c r="AD38" s="10">
        <f t="shared" si="3"/>
        <v>0</v>
      </c>
      <c r="AE38" s="64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7"/>
      <c r="O39" s="40"/>
      <c r="P39" s="41">
        <v>34.649299999999997</v>
      </c>
      <c r="Q39" s="50">
        <f t="shared" si="0"/>
        <v>9.6248055555555538</v>
      </c>
      <c r="R39" s="57"/>
      <c r="S39" s="58">
        <v>38.347900000000003</v>
      </c>
      <c r="T39" s="52">
        <f t="shared" si="1"/>
        <v>10.652194444444445</v>
      </c>
      <c r="U39" s="57"/>
      <c r="V39" s="62">
        <v>48.404000000000003</v>
      </c>
      <c r="W39" s="54">
        <f t="shared" si="2"/>
        <v>13.445555555555556</v>
      </c>
      <c r="X39" s="72"/>
      <c r="Y39" s="73"/>
      <c r="Z39" s="76"/>
      <c r="AA39" s="76"/>
      <c r="AB39" s="63"/>
      <c r="AC39" s="165">
        <v>158.51176999999998</v>
      </c>
      <c r="AD39" s="10">
        <f t="shared" si="3"/>
        <v>0</v>
      </c>
      <c r="AE39" s="64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7"/>
      <c r="O40" s="40"/>
      <c r="P40" s="41">
        <v>34.649299999999997</v>
      </c>
      <c r="Q40" s="50">
        <f t="shared" si="0"/>
        <v>9.6248055555555538</v>
      </c>
      <c r="R40" s="57"/>
      <c r="S40" s="58">
        <v>38.347900000000003</v>
      </c>
      <c r="T40" s="52">
        <f t="shared" si="1"/>
        <v>10.652194444444445</v>
      </c>
      <c r="U40" s="57"/>
      <c r="V40" s="62">
        <v>48.404000000000003</v>
      </c>
      <c r="W40" s="54">
        <f t="shared" si="2"/>
        <v>13.445555555555556</v>
      </c>
      <c r="X40" s="72"/>
      <c r="Y40" s="73"/>
      <c r="Z40" s="76"/>
      <c r="AA40" s="76"/>
      <c r="AB40" s="63"/>
      <c r="AC40" s="165">
        <v>166.35776999999999</v>
      </c>
      <c r="AD40" s="10">
        <f t="shared" si="3"/>
        <v>0</v>
      </c>
      <c r="AE40" s="64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2"/>
      <c r="O41" s="45"/>
      <c r="P41" s="46">
        <v>34.649299999999997</v>
      </c>
      <c r="Q41" s="51">
        <f t="shared" si="0"/>
        <v>9.6248055555555538</v>
      </c>
      <c r="R41" s="59"/>
      <c r="S41" s="60">
        <v>38.347900000000003</v>
      </c>
      <c r="T41" s="53">
        <f t="shared" si="1"/>
        <v>10.652194444444445</v>
      </c>
      <c r="U41" s="59"/>
      <c r="V41" s="96">
        <v>48.404000000000003</v>
      </c>
      <c r="W41" s="55">
        <f t="shared" si="2"/>
        <v>13.445555555555556</v>
      </c>
      <c r="X41" s="74"/>
      <c r="Y41" s="75"/>
      <c r="Z41" s="77"/>
      <c r="AA41" s="77"/>
      <c r="AB41" s="71"/>
      <c r="AC41" s="163">
        <v>184.90342000000001</v>
      </c>
      <c r="AD41" s="10">
        <f t="shared" si="3"/>
        <v>0</v>
      </c>
      <c r="AE41" s="64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44" t="s">
        <v>18</v>
      </c>
      <c r="B42" s="145"/>
      <c r="C42" s="145"/>
      <c r="D42" s="145"/>
      <c r="E42" s="145"/>
      <c r="F42" s="145"/>
      <c r="G42" s="145"/>
      <c r="H42" s="146"/>
      <c r="I42" s="143" t="s">
        <v>16</v>
      </c>
      <c r="J42" s="143"/>
      <c r="K42" s="78">
        <v>0</v>
      </c>
      <c r="L42" s="144" t="s">
        <v>17</v>
      </c>
      <c r="M42" s="146"/>
      <c r="N42" s="79">
        <v>0</v>
      </c>
      <c r="O42" s="127"/>
      <c r="P42" s="127">
        <f>SUMPRODUCT(P11:P41,AC11:AC41)/SUM(AC11:AC41)</f>
        <v>34.560040189233234</v>
      </c>
      <c r="Q42" s="154">
        <f>SUMPRODUCT(Q11:Q41,AC11:AC41)/SUM(AC11:AC41)</f>
        <v>9.6000111636758962</v>
      </c>
      <c r="R42" s="127"/>
      <c r="S42" s="127">
        <f>SUMPRODUCT(S11:S41,AC11:AC41)/SUM(AC11:AC41)</f>
        <v>38.253445092951353</v>
      </c>
      <c r="T42" s="152">
        <f>SUMPRODUCT(T11:T41,AC11:AC41)/SUM(AC11:AC41)</f>
        <v>10.625956970264262</v>
      </c>
      <c r="U42" s="14"/>
      <c r="V42" s="7"/>
      <c r="W42" s="4"/>
      <c r="X42" s="4"/>
      <c r="Y42" s="4"/>
      <c r="Z42" s="4"/>
      <c r="AA42" s="159" t="s">
        <v>73</v>
      </c>
      <c r="AB42" s="126"/>
      <c r="AC42" s="162">
        <v>5642.8027300000003</v>
      </c>
      <c r="AD42" s="10"/>
      <c r="AE42" s="11"/>
      <c r="AF42" s="6"/>
      <c r="AG42" s="6"/>
      <c r="AH42" s="6"/>
    </row>
    <row r="43" spans="1:34" ht="15.75" customHeight="1" x14ac:dyDescent="0.25">
      <c r="A43" s="32"/>
      <c r="B43" s="4"/>
      <c r="C43" s="4"/>
      <c r="D43" s="4"/>
      <c r="E43" s="4"/>
      <c r="F43" s="4"/>
      <c r="G43" s="4"/>
      <c r="H43" s="142" t="s">
        <v>2</v>
      </c>
      <c r="I43" s="142"/>
      <c r="J43" s="142"/>
      <c r="K43" s="142"/>
      <c r="L43" s="142"/>
      <c r="M43" s="142"/>
      <c r="N43" s="142"/>
      <c r="O43" s="128"/>
      <c r="P43" s="128"/>
      <c r="Q43" s="155"/>
      <c r="R43" s="128"/>
      <c r="S43" s="128"/>
      <c r="T43" s="153"/>
      <c r="U43" s="14"/>
      <c r="V43" s="4"/>
      <c r="W43" s="4"/>
      <c r="X43" s="4"/>
      <c r="Y43" s="4"/>
      <c r="Z43" s="4"/>
      <c r="AA43" s="4"/>
      <c r="AB43" s="4"/>
      <c r="AC43" s="49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9"/>
    </row>
    <row r="45" spans="1:34" ht="15.75" customHeight="1" x14ac:dyDescent="0.25">
      <c r="A45" s="3"/>
      <c r="B45" s="33" t="s">
        <v>39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 t="s">
        <v>40</v>
      </c>
      <c r="P45" s="33"/>
      <c r="Q45" s="33"/>
      <c r="R45" s="33"/>
      <c r="S45" s="34"/>
      <c r="T45" s="35"/>
      <c r="U45" s="35"/>
      <c r="V45" s="147">
        <v>42738</v>
      </c>
      <c r="W45" s="148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6" t="s">
        <v>3</v>
      </c>
      <c r="O46" s="36" t="s">
        <v>4</v>
      </c>
      <c r="R46" s="36"/>
      <c r="S46" s="36" t="s">
        <v>5</v>
      </c>
      <c r="V46" s="36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3" t="s">
        <v>41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 t="s">
        <v>42</v>
      </c>
      <c r="O47" s="33" t="s">
        <v>43</v>
      </c>
      <c r="P47" s="33"/>
      <c r="Q47" s="33"/>
      <c r="R47" s="33"/>
      <c r="S47" s="33"/>
      <c r="T47" s="35"/>
      <c r="U47" s="35"/>
      <c r="V47" s="147">
        <v>42738</v>
      </c>
      <c r="W47" s="148"/>
    </row>
    <row r="48" spans="1:34" x14ac:dyDescent="0.25">
      <c r="E48" s="36" t="s">
        <v>44</v>
      </c>
      <c r="O48" s="36" t="s">
        <v>4</v>
      </c>
      <c r="R48" s="36"/>
      <c r="S48" s="36" t="s">
        <v>5</v>
      </c>
      <c r="V48" s="36"/>
      <c r="W48" s="4" t="s">
        <v>6</v>
      </c>
    </row>
    <row r="49" spans="2:23" x14ac:dyDescent="0.25">
      <c r="B49" s="33" t="s">
        <v>53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 t="s">
        <v>42</v>
      </c>
      <c r="O49" s="33" t="s">
        <v>54</v>
      </c>
      <c r="P49" s="33"/>
      <c r="Q49" s="33"/>
      <c r="R49" s="33"/>
      <c r="S49" s="33"/>
      <c r="T49" s="35"/>
      <c r="U49" s="35"/>
      <c r="V49" s="147">
        <v>42738</v>
      </c>
      <c r="W49" s="148"/>
    </row>
    <row r="50" spans="2:23" x14ac:dyDescent="0.25">
      <c r="E50" s="47" t="s">
        <v>52</v>
      </c>
      <c r="O50" s="36" t="s">
        <v>4</v>
      </c>
      <c r="R50" s="36"/>
      <c r="S50" s="36" t="s">
        <v>5</v>
      </c>
      <c r="V50" s="36"/>
      <c r="W50" s="4" t="s">
        <v>6</v>
      </c>
    </row>
    <row r="51" spans="2:23" x14ac:dyDescent="0.25">
      <c r="B51" s="1" t="s">
        <v>74</v>
      </c>
    </row>
  </sheetData>
  <mergeCells count="50">
    <mergeCell ref="V49:W49"/>
    <mergeCell ref="J2:X2"/>
    <mergeCell ref="J4:X4"/>
    <mergeCell ref="J5:X5"/>
    <mergeCell ref="U9:U10"/>
    <mergeCell ref="S9:S10"/>
    <mergeCell ref="V47:W47"/>
    <mergeCell ref="K3:AH3"/>
    <mergeCell ref="K6:AH6"/>
    <mergeCell ref="S42:S43"/>
    <mergeCell ref="E9:E10"/>
    <mergeCell ref="L9:L10"/>
    <mergeCell ref="I9:I10"/>
    <mergeCell ref="J9:J10"/>
    <mergeCell ref="K9:K10"/>
    <mergeCell ref="H9:H10"/>
    <mergeCell ref="V45:W45"/>
    <mergeCell ref="T42:T43"/>
    <mergeCell ref="P42:P43"/>
    <mergeCell ref="Q42:Q43"/>
    <mergeCell ref="A7:A10"/>
    <mergeCell ref="B9:B10"/>
    <mergeCell ref="C9:C10"/>
    <mergeCell ref="D9:D10"/>
    <mergeCell ref="B7:M8"/>
    <mergeCell ref="F9:F10"/>
    <mergeCell ref="G9:G10"/>
    <mergeCell ref="M9:M10"/>
    <mergeCell ref="AA42:AB42"/>
    <mergeCell ref="R42:R43"/>
    <mergeCell ref="O42:O43"/>
    <mergeCell ref="O9:O10"/>
    <mergeCell ref="V9:V10"/>
    <mergeCell ref="AB7:AB10"/>
    <mergeCell ref="H43:N43"/>
    <mergeCell ref="I42:J42"/>
    <mergeCell ref="A42:H42"/>
    <mergeCell ref="L42:M42"/>
    <mergeCell ref="AC7:AC10"/>
    <mergeCell ref="Z7:Z10"/>
    <mergeCell ref="AA7:AA10"/>
    <mergeCell ref="W9:W10"/>
    <mergeCell ref="Y7:Y10"/>
    <mergeCell ref="X7:X10"/>
    <mergeCell ref="N7:W7"/>
    <mergeCell ref="N8:N10"/>
    <mergeCell ref="T9:T10"/>
    <mergeCell ref="R9:R10"/>
    <mergeCell ref="P9:P10"/>
    <mergeCell ref="Q9:Q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workbookViewId="0">
      <selection activeCell="I34" sqref="I3:I34"/>
    </sheetView>
  </sheetViews>
  <sheetFormatPr defaultRowHeight="15" x14ac:dyDescent="0.25"/>
  <cols>
    <col min="1" max="1" width="6" customWidth="1"/>
    <col min="2" max="2" width="11.140625" customWidth="1"/>
    <col min="9" max="9" width="12.28515625" style="10" customWidth="1"/>
  </cols>
  <sheetData>
    <row r="1" spans="1:9" x14ac:dyDescent="0.25">
      <c r="A1" t="s">
        <v>62</v>
      </c>
    </row>
    <row r="2" spans="1:9" x14ac:dyDescent="0.25">
      <c r="A2" t="s">
        <v>63</v>
      </c>
      <c r="B2" t="s">
        <v>57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9" x14ac:dyDescent="0.25">
      <c r="A3" s="160">
        <v>1</v>
      </c>
      <c r="B3">
        <v>186825.67</v>
      </c>
      <c r="C3">
        <v>40028.6</v>
      </c>
      <c r="D3">
        <v>879.61300000000006</v>
      </c>
      <c r="E3">
        <v>3.09</v>
      </c>
      <c r="F3">
        <v>3.43</v>
      </c>
      <c r="I3" s="10">
        <f>B3/1000</f>
        <v>186.82567</v>
      </c>
    </row>
    <row r="4" spans="1:9" x14ac:dyDescent="0.25">
      <c r="A4" s="160">
        <v>2</v>
      </c>
      <c r="B4">
        <v>175596.46</v>
      </c>
      <c r="C4">
        <v>37443.9</v>
      </c>
      <c r="D4">
        <v>775.69299999999998</v>
      </c>
      <c r="E4">
        <v>3.09</v>
      </c>
      <c r="F4">
        <v>3.78</v>
      </c>
      <c r="I4" s="10">
        <f t="shared" ref="I4:I33" si="0">B4/1000</f>
        <v>175.59645999999998</v>
      </c>
    </row>
    <row r="5" spans="1:9" x14ac:dyDescent="0.25">
      <c r="A5" s="160">
        <v>3</v>
      </c>
      <c r="B5">
        <v>173084.46</v>
      </c>
      <c r="C5">
        <v>37597.4</v>
      </c>
      <c r="D5">
        <v>739.04100000000005</v>
      </c>
      <c r="E5">
        <v>3.09</v>
      </c>
      <c r="F5">
        <v>3.32</v>
      </c>
      <c r="I5" s="10">
        <f t="shared" si="0"/>
        <v>173.08445999999998</v>
      </c>
    </row>
    <row r="6" spans="1:9" x14ac:dyDescent="0.25">
      <c r="A6" s="160">
        <v>4</v>
      </c>
      <c r="B6">
        <v>179989.63</v>
      </c>
      <c r="C6">
        <v>38899.199999999997</v>
      </c>
      <c r="D6">
        <v>791.46699999999998</v>
      </c>
      <c r="E6">
        <v>3.11</v>
      </c>
      <c r="F6">
        <v>2.92</v>
      </c>
      <c r="I6" s="10">
        <f t="shared" si="0"/>
        <v>179.98963000000001</v>
      </c>
    </row>
    <row r="7" spans="1:9" x14ac:dyDescent="0.25">
      <c r="A7" s="160">
        <v>5</v>
      </c>
      <c r="B7">
        <v>189433.60000000001</v>
      </c>
      <c r="C7">
        <v>41212.699999999997</v>
      </c>
      <c r="D7">
        <v>861.08600000000001</v>
      </c>
      <c r="E7">
        <v>3.11</v>
      </c>
      <c r="F7">
        <v>2.11</v>
      </c>
      <c r="G7" t="s">
        <v>69</v>
      </c>
      <c r="I7" s="10">
        <f t="shared" si="0"/>
        <v>189.43360000000001</v>
      </c>
    </row>
    <row r="8" spans="1:9" x14ac:dyDescent="0.25">
      <c r="A8" s="160">
        <v>6</v>
      </c>
      <c r="B8">
        <v>182833.19</v>
      </c>
      <c r="C8">
        <v>39847.599999999999</v>
      </c>
      <c r="D8">
        <v>832.04499999999996</v>
      </c>
      <c r="E8">
        <v>3.1</v>
      </c>
      <c r="F8">
        <v>3.23</v>
      </c>
      <c r="I8" s="10">
        <f t="shared" si="0"/>
        <v>182.83319</v>
      </c>
    </row>
    <row r="9" spans="1:9" x14ac:dyDescent="0.25">
      <c r="A9" s="160">
        <v>7</v>
      </c>
      <c r="B9">
        <v>201464.19</v>
      </c>
      <c r="C9">
        <v>43651.9</v>
      </c>
      <c r="D9">
        <v>993.45500000000004</v>
      </c>
      <c r="E9">
        <v>3.11</v>
      </c>
      <c r="F9">
        <v>1.02</v>
      </c>
      <c r="I9" s="10">
        <f t="shared" si="0"/>
        <v>201.46419</v>
      </c>
    </row>
    <row r="10" spans="1:9" x14ac:dyDescent="0.25">
      <c r="A10" s="160">
        <v>8</v>
      </c>
      <c r="B10">
        <v>198551.37</v>
      </c>
      <c r="C10">
        <v>42222</v>
      </c>
      <c r="D10">
        <v>1034.546</v>
      </c>
      <c r="E10">
        <v>3.09</v>
      </c>
      <c r="F10">
        <v>3.82</v>
      </c>
      <c r="I10" s="10">
        <f t="shared" si="0"/>
        <v>198.55136999999999</v>
      </c>
    </row>
    <row r="11" spans="1:9" x14ac:dyDescent="0.25">
      <c r="A11" s="160">
        <v>9</v>
      </c>
      <c r="B11">
        <v>171435.24</v>
      </c>
      <c r="C11">
        <v>35528.199999999997</v>
      </c>
      <c r="D11">
        <v>777.05</v>
      </c>
      <c r="E11">
        <v>3.09</v>
      </c>
      <c r="F11">
        <v>5.96</v>
      </c>
      <c r="I11" s="10">
        <f t="shared" si="0"/>
        <v>171.43523999999999</v>
      </c>
    </row>
    <row r="12" spans="1:9" x14ac:dyDescent="0.25">
      <c r="A12" s="160">
        <v>10</v>
      </c>
      <c r="B12">
        <v>161748.94</v>
      </c>
      <c r="C12">
        <v>33044.9</v>
      </c>
      <c r="D12">
        <v>725.55499999999995</v>
      </c>
      <c r="E12">
        <v>3.09</v>
      </c>
      <c r="F12">
        <v>5.88</v>
      </c>
      <c r="I12" s="10">
        <f t="shared" si="0"/>
        <v>161.74894</v>
      </c>
    </row>
    <row r="13" spans="1:9" x14ac:dyDescent="0.25">
      <c r="A13" s="160">
        <v>11</v>
      </c>
      <c r="B13">
        <v>164197.51999999999</v>
      </c>
      <c r="C13">
        <v>33697.9</v>
      </c>
      <c r="D13">
        <v>705.23400000000004</v>
      </c>
      <c r="E13">
        <v>3.09</v>
      </c>
      <c r="F13">
        <v>4.4800000000000004</v>
      </c>
      <c r="I13" s="10">
        <f t="shared" si="0"/>
        <v>164.19752</v>
      </c>
    </row>
    <row r="14" spans="1:9" x14ac:dyDescent="0.25">
      <c r="A14" s="160">
        <v>12</v>
      </c>
      <c r="B14">
        <v>176273.91</v>
      </c>
      <c r="C14">
        <v>36741.599999999999</v>
      </c>
      <c r="D14">
        <v>821.14700000000005</v>
      </c>
      <c r="E14">
        <v>3.09</v>
      </c>
      <c r="F14">
        <v>3.23</v>
      </c>
      <c r="G14" t="s">
        <v>70</v>
      </c>
      <c r="I14" s="10">
        <f t="shared" si="0"/>
        <v>176.27391</v>
      </c>
    </row>
    <row r="15" spans="1:9" x14ac:dyDescent="0.25">
      <c r="A15" s="160">
        <v>13</v>
      </c>
      <c r="B15">
        <v>201154.1</v>
      </c>
      <c r="C15">
        <v>42077.9</v>
      </c>
      <c r="D15">
        <v>1069.0630000000001</v>
      </c>
      <c r="E15">
        <v>3.1</v>
      </c>
      <c r="F15">
        <v>3.24</v>
      </c>
      <c r="G15" t="s">
        <v>69</v>
      </c>
      <c r="I15" s="10">
        <f t="shared" si="0"/>
        <v>201.1541</v>
      </c>
    </row>
    <row r="16" spans="1:9" x14ac:dyDescent="0.25">
      <c r="A16" s="160">
        <v>14</v>
      </c>
      <c r="B16">
        <v>199787.5</v>
      </c>
      <c r="C16">
        <v>41687.300000000003</v>
      </c>
      <c r="D16">
        <v>1090.748</v>
      </c>
      <c r="E16">
        <v>3.09</v>
      </c>
      <c r="F16">
        <v>5.0599999999999996</v>
      </c>
      <c r="I16" s="10">
        <f t="shared" si="0"/>
        <v>199.78749999999999</v>
      </c>
    </row>
    <row r="17" spans="1:9" x14ac:dyDescent="0.25">
      <c r="A17" s="160">
        <v>15</v>
      </c>
      <c r="B17">
        <v>199122.89</v>
      </c>
      <c r="C17">
        <v>41150.1</v>
      </c>
      <c r="D17">
        <v>1070.29</v>
      </c>
      <c r="E17">
        <v>3.1</v>
      </c>
      <c r="F17">
        <v>4.2300000000000004</v>
      </c>
      <c r="I17" s="10">
        <f t="shared" si="0"/>
        <v>199.12289000000001</v>
      </c>
    </row>
    <row r="18" spans="1:9" x14ac:dyDescent="0.25">
      <c r="A18" s="160">
        <v>16</v>
      </c>
      <c r="B18">
        <v>213940.93</v>
      </c>
      <c r="C18">
        <v>46313</v>
      </c>
      <c r="D18">
        <v>1178.0319999999999</v>
      </c>
      <c r="E18">
        <v>3.11</v>
      </c>
      <c r="F18">
        <v>3.02</v>
      </c>
      <c r="I18" s="10">
        <f t="shared" si="0"/>
        <v>213.94092999999998</v>
      </c>
    </row>
    <row r="19" spans="1:9" x14ac:dyDescent="0.25">
      <c r="A19" s="160">
        <v>17</v>
      </c>
      <c r="B19">
        <v>211709.99</v>
      </c>
      <c r="C19">
        <v>46529.9</v>
      </c>
      <c r="D19">
        <v>1174.5229999999999</v>
      </c>
      <c r="E19">
        <v>3.1</v>
      </c>
      <c r="F19">
        <v>4.5</v>
      </c>
      <c r="I19" s="10">
        <f t="shared" si="0"/>
        <v>211.70999</v>
      </c>
    </row>
    <row r="20" spans="1:9" x14ac:dyDescent="0.25">
      <c r="A20" s="160">
        <v>18</v>
      </c>
      <c r="B20">
        <v>190266.93</v>
      </c>
      <c r="C20">
        <v>41590.300000000003</v>
      </c>
      <c r="D20">
        <v>900.03399999999999</v>
      </c>
      <c r="E20">
        <v>3.11</v>
      </c>
      <c r="F20">
        <v>4.58</v>
      </c>
      <c r="I20" s="10">
        <f t="shared" si="0"/>
        <v>190.26693</v>
      </c>
    </row>
    <row r="21" spans="1:9" x14ac:dyDescent="0.25">
      <c r="A21" s="160">
        <v>19</v>
      </c>
      <c r="B21">
        <v>179832.3</v>
      </c>
      <c r="C21">
        <v>38948.400000000001</v>
      </c>
      <c r="D21">
        <v>820.80899999999997</v>
      </c>
      <c r="E21">
        <v>3.1</v>
      </c>
      <c r="F21">
        <v>4.9800000000000004</v>
      </c>
      <c r="I21" s="10">
        <f t="shared" si="0"/>
        <v>179.83229999999998</v>
      </c>
    </row>
    <row r="22" spans="1:9" x14ac:dyDescent="0.25">
      <c r="A22" s="160">
        <v>20</v>
      </c>
      <c r="B22">
        <v>188983.79</v>
      </c>
      <c r="C22">
        <v>40251.199999999997</v>
      </c>
      <c r="D22">
        <v>924.8</v>
      </c>
      <c r="E22">
        <v>3.11</v>
      </c>
      <c r="F22">
        <v>4.09</v>
      </c>
      <c r="G22" t="s">
        <v>69</v>
      </c>
      <c r="I22" s="10">
        <f t="shared" si="0"/>
        <v>188.98379</v>
      </c>
    </row>
    <row r="23" spans="1:9" x14ac:dyDescent="0.25">
      <c r="A23" s="160">
        <v>21</v>
      </c>
      <c r="B23">
        <v>198450.24</v>
      </c>
      <c r="C23">
        <v>42713</v>
      </c>
      <c r="D23">
        <v>1018.669</v>
      </c>
      <c r="E23">
        <v>3.11</v>
      </c>
      <c r="F23">
        <v>4.3600000000000003</v>
      </c>
      <c r="I23" s="10">
        <f t="shared" si="0"/>
        <v>198.45023999999998</v>
      </c>
    </row>
    <row r="24" spans="1:9" x14ac:dyDescent="0.25">
      <c r="A24" s="160">
        <v>22</v>
      </c>
      <c r="B24">
        <v>179132.48</v>
      </c>
      <c r="C24">
        <v>38501.1</v>
      </c>
      <c r="D24">
        <v>827.40800000000002</v>
      </c>
      <c r="E24">
        <v>3.11</v>
      </c>
      <c r="F24">
        <v>5.81</v>
      </c>
      <c r="I24" s="10">
        <f t="shared" si="0"/>
        <v>179.13248000000002</v>
      </c>
    </row>
    <row r="25" spans="1:9" x14ac:dyDescent="0.25">
      <c r="A25" s="160">
        <v>23</v>
      </c>
      <c r="B25">
        <v>174732.27</v>
      </c>
      <c r="C25">
        <v>37863.199999999997</v>
      </c>
      <c r="D25">
        <v>784.29600000000005</v>
      </c>
      <c r="E25">
        <v>3.11</v>
      </c>
      <c r="F25">
        <v>4.92</v>
      </c>
      <c r="I25" s="10">
        <f t="shared" si="0"/>
        <v>174.73227</v>
      </c>
    </row>
    <row r="26" spans="1:9" x14ac:dyDescent="0.25">
      <c r="A26" s="160">
        <v>24</v>
      </c>
      <c r="B26">
        <v>174663.63</v>
      </c>
      <c r="C26">
        <v>37036.699999999997</v>
      </c>
      <c r="D26">
        <v>825.10400000000004</v>
      </c>
      <c r="E26">
        <v>3.1</v>
      </c>
      <c r="F26">
        <v>6.06</v>
      </c>
      <c r="I26" s="10">
        <f t="shared" si="0"/>
        <v>174.66363000000001</v>
      </c>
    </row>
    <row r="27" spans="1:9" x14ac:dyDescent="0.25">
      <c r="A27" s="160">
        <v>25</v>
      </c>
      <c r="B27">
        <v>170404.48000000001</v>
      </c>
      <c r="C27">
        <v>36685.1</v>
      </c>
      <c r="D27">
        <v>739.226</v>
      </c>
      <c r="E27">
        <v>3.1</v>
      </c>
      <c r="F27">
        <v>5</v>
      </c>
      <c r="I27" s="10">
        <f t="shared" si="0"/>
        <v>170.40448000000001</v>
      </c>
    </row>
    <row r="28" spans="1:9" x14ac:dyDescent="0.25">
      <c r="A28" s="160">
        <v>26</v>
      </c>
      <c r="B28">
        <v>162424.92000000001</v>
      </c>
      <c r="C28">
        <v>34472.400000000001</v>
      </c>
      <c r="D28">
        <v>709.67700000000002</v>
      </c>
      <c r="E28">
        <v>3.1</v>
      </c>
      <c r="F28">
        <v>5.65</v>
      </c>
      <c r="I28" s="10">
        <f t="shared" si="0"/>
        <v>162.42492000000001</v>
      </c>
    </row>
    <row r="29" spans="1:9" x14ac:dyDescent="0.25">
      <c r="A29" s="160">
        <v>27</v>
      </c>
      <c r="B29">
        <v>164507.53</v>
      </c>
      <c r="C29">
        <v>35471.4</v>
      </c>
      <c r="D29">
        <v>680.45699999999999</v>
      </c>
      <c r="E29">
        <v>3.09</v>
      </c>
      <c r="F29">
        <v>5.0999999999999996</v>
      </c>
      <c r="G29" t="s">
        <v>69</v>
      </c>
      <c r="I29" s="10">
        <f t="shared" si="0"/>
        <v>164.50753</v>
      </c>
    </row>
    <row r="30" spans="1:9" x14ac:dyDescent="0.25">
      <c r="A30" s="160">
        <v>28</v>
      </c>
      <c r="B30">
        <v>162481.60999999999</v>
      </c>
      <c r="C30">
        <v>34261.800000000003</v>
      </c>
      <c r="D30">
        <v>700.06399999999996</v>
      </c>
      <c r="E30">
        <v>3.1</v>
      </c>
      <c r="F30">
        <v>6.02</v>
      </c>
      <c r="I30" s="10">
        <f t="shared" si="0"/>
        <v>162.48160999999999</v>
      </c>
    </row>
    <row r="31" spans="1:9" x14ac:dyDescent="0.25">
      <c r="A31" s="160">
        <v>29</v>
      </c>
      <c r="B31">
        <v>158511.76999999999</v>
      </c>
      <c r="C31">
        <v>33993.699999999997</v>
      </c>
      <c r="D31">
        <v>641.59199999999998</v>
      </c>
      <c r="E31">
        <v>3.11</v>
      </c>
      <c r="F31">
        <v>6.06</v>
      </c>
      <c r="I31" s="10">
        <f t="shared" si="0"/>
        <v>158.51176999999998</v>
      </c>
    </row>
    <row r="32" spans="1:9" x14ac:dyDescent="0.25">
      <c r="A32" s="160">
        <v>30</v>
      </c>
      <c r="B32">
        <v>166357.76999999999</v>
      </c>
      <c r="C32">
        <v>36084.400000000001</v>
      </c>
      <c r="D32">
        <v>709.875</v>
      </c>
      <c r="E32">
        <v>3.11</v>
      </c>
      <c r="F32">
        <v>4.8099999999999996</v>
      </c>
      <c r="I32" s="10">
        <f t="shared" si="0"/>
        <v>166.35776999999999</v>
      </c>
    </row>
    <row r="33" spans="1:9" x14ac:dyDescent="0.25">
      <c r="A33" s="160">
        <v>31</v>
      </c>
      <c r="B33">
        <v>184903.42</v>
      </c>
      <c r="C33">
        <v>40239.300000000003</v>
      </c>
      <c r="D33">
        <v>885.96900000000005</v>
      </c>
      <c r="E33">
        <v>3.1</v>
      </c>
      <c r="F33">
        <v>4.4400000000000004</v>
      </c>
      <c r="I33" s="10">
        <f t="shared" si="0"/>
        <v>184.90342000000001</v>
      </c>
    </row>
    <row r="34" spans="1:9" x14ac:dyDescent="0.25">
      <c r="A34" t="s">
        <v>71</v>
      </c>
      <c r="B34">
        <v>5642802.71</v>
      </c>
      <c r="C34">
        <v>1205786.1000000001</v>
      </c>
      <c r="D34">
        <v>860.85699999999997</v>
      </c>
      <c r="E34">
        <v>3.1</v>
      </c>
      <c r="F34">
        <v>4.3600000000000003</v>
      </c>
      <c r="G34" t="s">
        <v>72</v>
      </c>
      <c r="I34" s="161">
        <f>SUM(I3:I33)</f>
        <v>5642.8027300000003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2017-01-10T09:09:34Z</cp:lastPrinted>
  <dcterms:created xsi:type="dcterms:W3CDTF">2016-10-07T07:24:19Z</dcterms:created>
  <dcterms:modified xsi:type="dcterms:W3CDTF">2017-01-10T09:11:36Z</dcterms:modified>
</cp:coreProperties>
</file>