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J34" i="2" l="1"/>
  <c r="J17" i="2"/>
  <c r="J18" i="2"/>
  <c r="J19" i="2"/>
  <c r="J16" i="2"/>
  <c r="G17" i="2"/>
  <c r="G18" i="2"/>
  <c r="G19" i="2"/>
  <c r="G16" i="2"/>
  <c r="J4" i="2"/>
  <c r="J5" i="2"/>
  <c r="J6" i="2"/>
  <c r="J7" i="2"/>
  <c r="J8" i="2"/>
  <c r="J9" i="2"/>
  <c r="J10" i="2"/>
  <c r="J11" i="2"/>
  <c r="J12" i="2"/>
  <c r="J13" i="2"/>
  <c r="J14" i="2"/>
  <c r="J15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" i="2"/>
  <c r="H3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T12" i="1"/>
  <c r="T13" i="1"/>
  <c r="T42" i="1" s="1"/>
  <c r="T14" i="1"/>
  <c r="T15" i="1"/>
  <c r="T16" i="1"/>
  <c r="T17" i="1"/>
  <c r="T18" i="1"/>
  <c r="AD11" i="1"/>
  <c r="AE11" i="1"/>
  <c r="Q11" i="1"/>
  <c r="Q42" i="1" s="1"/>
  <c r="T11" i="1"/>
  <c r="T19" i="1"/>
  <c r="T20" i="1"/>
  <c r="T24" i="1"/>
  <c r="T25" i="1"/>
  <c r="T26" i="1"/>
  <c r="T27" i="1"/>
  <c r="T28" i="1"/>
  <c r="T29" i="1"/>
  <c r="T30" i="1"/>
  <c r="T31" i="1"/>
  <c r="T32" i="1"/>
  <c r="T33" i="1"/>
  <c r="T34" i="1"/>
  <c r="T40" i="1"/>
  <c r="T41" i="1"/>
  <c r="W11" i="1"/>
  <c r="Q12" i="1"/>
  <c r="W12" i="1"/>
  <c r="AD12" i="1"/>
  <c r="AE12" i="1"/>
  <c r="Q13" i="1"/>
  <c r="W13" i="1"/>
  <c r="AD13" i="1"/>
  <c r="AE13" i="1"/>
  <c r="Q14" i="1"/>
  <c r="W14" i="1"/>
  <c r="AD14" i="1"/>
  <c r="AE14" i="1"/>
  <c r="Q15" i="1"/>
  <c r="W15" i="1"/>
  <c r="AD15" i="1"/>
  <c r="AE15" i="1"/>
  <c r="Q16" i="1"/>
  <c r="W16" i="1"/>
  <c r="AD16" i="1"/>
  <c r="AE16" i="1"/>
  <c r="Q17" i="1"/>
  <c r="W17" i="1"/>
  <c r="AD17" i="1"/>
  <c r="AE17" i="1"/>
  <c r="Q18" i="1"/>
  <c r="W18" i="1"/>
  <c r="AD18" i="1"/>
  <c r="AE18" i="1"/>
  <c r="Q19" i="1"/>
  <c r="W19" i="1"/>
  <c r="AD19" i="1"/>
  <c r="AE19" i="1"/>
  <c r="Q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39" i="1"/>
  <c r="T38" i="1"/>
  <c r="T37" i="1"/>
  <c r="T36" i="1"/>
  <c r="T3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P42" i="1"/>
  <c r="S42" i="1" l="1"/>
</calcChain>
</file>

<file path=xl/sharedStrings.xml><?xml version="1.0" encoding="utf-8"?>
<sst xmlns="http://schemas.openxmlformats.org/spreadsheetml/2006/main" count="133" uniqueCount="92">
  <si>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</si>
  <si>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</si>
  <si>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</si>
  <si>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</si>
  <si>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</si>
  <si>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</si>
  <si>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</si>
  <si>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</si>
  <si>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</si>
  <si>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</si>
  <si>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</si>
  <si>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</si>
  <si>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</si>
  <si>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</si>
  <si>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</si>
  <si>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</si>
  <si>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</si>
  <si>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</si>
  <si>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</si>
  <si>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</si>
  <si>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</si>
  <si>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</si>
  <si>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</si>
  <si>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</si>
  <si>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</si>
  <si>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</si>
  <si>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</si>
  <si>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</si>
  <si>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</si>
  <si>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</si>
  <si>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</si>
  <si>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</si>
  <si>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</si>
  <si>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</si>
  <si>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</si>
  <si>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</si>
  <si>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</si>
  <si>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</si>
  <si>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</si>
  <si>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</si>
  <si>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</si>
  <si>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</si>
  <si>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</si>
  <si>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</si>
  <si>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</si>
  <si>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</si>
  <si>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</si>
  <si>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</si>
  <si>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</si>
  <si>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</si>
  <si>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</si>
  <si>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</si>
  <si>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</si>
  <si>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</si>
  <si>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</si>
  <si>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</si>
  <si>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ГРС-1 м.Харків</t>
  </si>
  <si>
    <t>маршрут №          662</t>
  </si>
  <si>
    <t xml:space="preserve"> V, м3</t>
  </si>
  <si>
    <t>з газопроводу  ШХ  за період з 01.12.2016 по 31.12.2016</t>
  </si>
  <si>
    <t/>
  </si>
  <si>
    <t>&lt; 0,2</t>
  </si>
  <si>
    <t>відсутні</t>
  </si>
  <si>
    <t>* Обсяг природного газу за місяць без урахування ВТВ</t>
  </si>
  <si>
    <t>Всього*:</t>
  </si>
  <si>
    <t>Данные по объекту 19-6 (осн.) за 12/16.</t>
  </si>
  <si>
    <t>День</t>
  </si>
  <si>
    <t xml:space="preserve"> Vру, м3</t>
  </si>
  <si>
    <t xml:space="preserve"> Pабс, кгс/см2</t>
  </si>
  <si>
    <t xml:space="preserve"> T, °C</t>
  </si>
  <si>
    <t>ABC</t>
  </si>
  <si>
    <t xml:space="preserve"> B</t>
  </si>
  <si>
    <t>13533,8*</t>
  </si>
  <si>
    <t>3,55*</t>
  </si>
  <si>
    <t>-1,53*</t>
  </si>
  <si>
    <t>11597,0*</t>
  </si>
  <si>
    <t>0,34*</t>
  </si>
  <si>
    <t>13734,7*</t>
  </si>
  <si>
    <t>3,54*</t>
  </si>
  <si>
    <t>-5,64*</t>
  </si>
  <si>
    <t>13680,0*</t>
  </si>
  <si>
    <t>-5,56*</t>
  </si>
  <si>
    <t>13680,2*</t>
  </si>
  <si>
    <t>14077,5*</t>
  </si>
  <si>
    <t>3,64*</t>
  </si>
  <si>
    <t>-6,89*</t>
  </si>
  <si>
    <t>A</t>
  </si>
  <si>
    <t>AB</t>
  </si>
  <si>
    <t>Итого</t>
  </si>
  <si>
    <t>1458816,33*</t>
  </si>
  <si>
    <t>389227,4*</t>
  </si>
  <si>
    <t>-2,89*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</si>
</sst>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7" xfId="0" applyNumberFormat="1" applyFont="1" applyFill="1" applyBorder="1" applyAlignment="1" applyProtection="1">
      <alignment horizontal="center" vertical="center" wrapText="1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4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14" fontId="0" fillId="0" borderId="0" xfId="0" applyNumberFormat="1"/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66" fontId="28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top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</xf>
    <xf numFmtId="2" fontId="3" fillId="5" borderId="11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Border="1" applyAlignment="1">
      <alignment horizontal="center" vertical="top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4" fontId="26" fillId="0" borderId="12" xfId="0" applyNumberFormat="1" applyFont="1" applyBorder="1" applyAlignment="1" applyProtection="1">
      <alignment horizontal="center" vertical="center" wrapText="1"/>
      <protection locked="0"/>
    </xf>
    <xf numFmtId="164" fontId="23" fillId="0" borderId="11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164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>
      <alignment horizontal="center" vertical="top"/>
    </xf>
    <xf numFmtId="2" fontId="3" fillId="3" borderId="14" xfId="0" applyNumberFormat="1" applyFont="1" applyFill="1" applyBorder="1" applyAlignment="1" applyProtection="1">
      <alignment horizontal="center" vertical="center" wrapText="1"/>
    </xf>
    <xf numFmtId="2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28" fillId="2" borderId="15" xfId="0" applyNumberFormat="1" applyFont="1" applyFill="1" applyBorder="1" applyAlignment="1" applyProtection="1">
      <alignment horizontal="center" vertical="center" wrapText="1"/>
    </xf>
    <xf numFmtId="166" fontId="28" fillId="0" borderId="16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9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21" xfId="0" applyFont="1" applyBorder="1" applyAlignment="1" applyProtection="1">
      <alignment horizontal="center" wrapText="1"/>
    </xf>
    <xf numFmtId="0" fontId="27" fillId="0" borderId="11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4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2" borderId="36" xfId="0" applyFont="1" applyFill="1" applyBorder="1" applyAlignment="1" applyProtection="1">
      <alignment horizontal="center" vertical="center" textRotation="90" wrapText="1"/>
      <protection locked="0"/>
    </xf>
    <xf numFmtId="0" fontId="5" fillId="2" borderId="29" xfId="0" applyFont="1" applyFill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5" borderId="21" xfId="0" applyFont="1" applyFill="1" applyBorder="1" applyAlignment="1" applyProtection="1">
      <alignment horizontal="center" wrapText="1"/>
    </xf>
    <xf numFmtId="0" fontId="27" fillId="5" borderId="11" xfId="0" applyFont="1" applyFill="1" applyBorder="1" applyAlignment="1" applyProtection="1">
      <alignment horizontal="center" wrapText="1"/>
    </xf>
    <xf numFmtId="0" fontId="27" fillId="3" borderId="21" xfId="0" applyFont="1" applyFill="1" applyBorder="1" applyAlignment="1" applyProtection="1">
      <alignment horizontal="center" wrapText="1"/>
    </xf>
    <xf numFmtId="0" fontId="27" fillId="3" borderId="11" xfId="0" applyFont="1" applyFill="1" applyBorder="1" applyAlignment="1" applyProtection="1">
      <alignment horizontal="center" wrapText="1"/>
    </xf>
    <xf numFmtId="0" fontId="5" fillId="3" borderId="21" xfId="0" applyFont="1" applyFill="1" applyBorder="1" applyAlignment="1" applyProtection="1">
      <alignment horizontal="center" vertical="center" textRotation="90" wrapText="1"/>
      <protection locked="0"/>
    </xf>
    <xf numFmtId="0" fontId="5" fillId="3" borderId="23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4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5" borderId="21" xfId="0" applyFont="1" applyFill="1" applyBorder="1" applyAlignment="1" applyProtection="1">
      <alignment horizontal="center" vertical="center" textRotation="90" wrapText="1"/>
      <protection locked="0"/>
    </xf>
    <xf numFmtId="0" fontId="5" fillId="5" borderId="23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0" fillId="6" borderId="0" xfId="0" applyNumberFormat="1" applyFill="1"/>
    <xf numFmtId="165" fontId="29" fillId="0" borderId="13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1" fillId="0" borderId="15" xfId="0" applyNumberFormat="1" applyFont="1" applyBorder="1" applyAlignment="1" applyProtection="1">
      <alignment horizontal="center" vertical="center"/>
      <protection locked="0"/>
    </xf>
    <xf numFmtId="165" fontId="31" fillId="0" borderId="6" xfId="0" applyNumberFormat="1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 applyProtection="1">
      <alignment horizontal="center" vertical="center" wrapText="1"/>
      <protection locked="0"/>
    </xf>
    <xf numFmtId="165" fontId="31" fillId="0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1" zoomScale="90" zoomScaleNormal="90" zoomScaleSheetLayoutView="100" workbookViewId="0">
      <selection activeCell="Y43" sqref="Y43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50" t="s">
        <v>57</v>
      </c>
      <c r="AB1" s="50"/>
      <c r="AC1" s="51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22" t="s">
        <v>50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23" t="s">
        <v>56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24" t="s">
        <v>59</v>
      </c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6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1:34" ht="26.25" customHeight="1" x14ac:dyDescent="0.25">
      <c r="A7" s="150" t="s">
        <v>0</v>
      </c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  <c r="N7" s="139" t="s">
        <v>21</v>
      </c>
      <c r="O7" s="140"/>
      <c r="P7" s="140"/>
      <c r="Q7" s="140"/>
      <c r="R7" s="140"/>
      <c r="S7" s="140"/>
      <c r="T7" s="140"/>
      <c r="U7" s="140"/>
      <c r="V7" s="140"/>
      <c r="W7" s="141"/>
      <c r="X7" s="136" t="s">
        <v>54</v>
      </c>
      <c r="Y7" s="133" t="s">
        <v>55</v>
      </c>
      <c r="Z7" s="102" t="s">
        <v>13</v>
      </c>
      <c r="AA7" s="102" t="s">
        <v>14</v>
      </c>
      <c r="AB7" s="107" t="s">
        <v>15</v>
      </c>
      <c r="AC7" s="92" t="s">
        <v>38</v>
      </c>
    </row>
    <row r="8" spans="1:34" ht="16.5" customHeight="1" thickBot="1" x14ac:dyDescent="0.3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42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37"/>
      <c r="Y8" s="134"/>
      <c r="Z8" s="103"/>
      <c r="AA8" s="103"/>
      <c r="AB8" s="108"/>
      <c r="AC8" s="93"/>
    </row>
    <row r="9" spans="1:34" ht="15" customHeight="1" x14ac:dyDescent="0.25">
      <c r="A9" s="151"/>
      <c r="B9" s="153" t="s">
        <v>24</v>
      </c>
      <c r="C9" s="111" t="s">
        <v>25</v>
      </c>
      <c r="D9" s="111" t="s">
        <v>26</v>
      </c>
      <c r="E9" s="111" t="s">
        <v>27</v>
      </c>
      <c r="F9" s="111" t="s">
        <v>28</v>
      </c>
      <c r="G9" s="111" t="s">
        <v>29</v>
      </c>
      <c r="H9" s="111" t="s">
        <v>30</v>
      </c>
      <c r="I9" s="111" t="s">
        <v>31</v>
      </c>
      <c r="J9" s="111" t="s">
        <v>32</v>
      </c>
      <c r="K9" s="111" t="s">
        <v>33</v>
      </c>
      <c r="L9" s="111" t="s">
        <v>34</v>
      </c>
      <c r="M9" s="131" t="s">
        <v>35</v>
      </c>
      <c r="N9" s="143"/>
      <c r="O9" s="113" t="s">
        <v>22</v>
      </c>
      <c r="P9" s="113" t="s">
        <v>7</v>
      </c>
      <c r="Q9" s="120" t="s">
        <v>8</v>
      </c>
      <c r="R9" s="113" t="s">
        <v>23</v>
      </c>
      <c r="S9" s="113" t="s">
        <v>9</v>
      </c>
      <c r="T9" s="145" t="s">
        <v>10</v>
      </c>
      <c r="U9" s="113" t="s">
        <v>19</v>
      </c>
      <c r="V9" s="113" t="s">
        <v>11</v>
      </c>
      <c r="W9" s="105" t="s">
        <v>12</v>
      </c>
      <c r="X9" s="137"/>
      <c r="Y9" s="134"/>
      <c r="Z9" s="103"/>
      <c r="AA9" s="103"/>
      <c r="AB9" s="108"/>
      <c r="AC9" s="93"/>
    </row>
    <row r="10" spans="1:34" ht="119.25" customHeight="1" thickBot="1" x14ac:dyDescent="0.3">
      <c r="A10" s="152"/>
      <c r="B10" s="144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32"/>
      <c r="N10" s="144"/>
      <c r="O10" s="112"/>
      <c r="P10" s="112"/>
      <c r="Q10" s="121"/>
      <c r="R10" s="112"/>
      <c r="S10" s="112"/>
      <c r="T10" s="146"/>
      <c r="U10" s="112"/>
      <c r="V10" s="112"/>
      <c r="W10" s="106"/>
      <c r="X10" s="138"/>
      <c r="Y10" s="135"/>
      <c r="Z10" s="104"/>
      <c r="AA10" s="104"/>
      <c r="AB10" s="109"/>
      <c r="AC10" s="94"/>
    </row>
    <row r="11" spans="1:34" x14ac:dyDescent="0.25">
      <c r="A11" s="82">
        <v>1</v>
      </c>
      <c r="B11" s="86">
        <v>91.622399999999999</v>
      </c>
      <c r="C11" s="67">
        <v>4.0590000000000002</v>
      </c>
      <c r="D11" s="67">
        <v>1.0542</v>
      </c>
      <c r="E11" s="67">
        <v>0.12280000000000001</v>
      </c>
      <c r="F11" s="67">
        <v>0.20760000000000001</v>
      </c>
      <c r="G11" s="67">
        <v>4.4999999999999997E-3</v>
      </c>
      <c r="H11" s="67">
        <v>5.5300000000000002E-2</v>
      </c>
      <c r="I11" s="67">
        <v>4.4299999999999999E-2</v>
      </c>
      <c r="J11" s="67">
        <v>8.9700000000000002E-2</v>
      </c>
      <c r="K11" s="67">
        <v>4.1599999999999998E-2</v>
      </c>
      <c r="L11" s="67">
        <v>2.1280999999999999</v>
      </c>
      <c r="M11" s="87">
        <v>0.61209999999999998</v>
      </c>
      <c r="N11" s="79">
        <v>0.73299999999999998</v>
      </c>
      <c r="O11" s="68"/>
      <c r="P11" s="69">
        <v>34.6</v>
      </c>
      <c r="Q11" s="70">
        <f>P11/3.6</f>
        <v>9.6111111111111107</v>
      </c>
      <c r="R11" s="71"/>
      <c r="S11" s="69">
        <v>38.340000000000003</v>
      </c>
      <c r="T11" s="72">
        <f>S11/3.6</f>
        <v>10.65</v>
      </c>
      <c r="U11" s="71"/>
      <c r="V11" s="69">
        <v>49.14</v>
      </c>
      <c r="W11" s="73">
        <f>V11/3.6</f>
        <v>13.65</v>
      </c>
      <c r="X11" s="74"/>
      <c r="Y11" s="75"/>
      <c r="Z11" s="76"/>
      <c r="AA11" s="76"/>
      <c r="AB11" s="77"/>
      <c r="AC11" s="158">
        <v>48.460809999999995</v>
      </c>
      <c r="AD11" s="10">
        <f>SUM(B11:M11)+$K$42+$N$42</f>
        <v>100.04159999999999</v>
      </c>
      <c r="AE11" s="48" t="str">
        <f>IF(AD11=100,"ОК"," ")</f>
        <v xml:space="preserve"> </v>
      </c>
      <c r="AF11" s="6"/>
      <c r="AG11" s="6"/>
      <c r="AH11" s="6"/>
    </row>
    <row r="12" spans="1:34" x14ac:dyDescent="0.25">
      <c r="A12" s="83">
        <v>2</v>
      </c>
      <c r="B12" s="8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89"/>
      <c r="N12" s="80"/>
      <c r="O12" s="35"/>
      <c r="P12" s="62">
        <v>34.6</v>
      </c>
      <c r="Q12" s="54">
        <f t="shared" ref="Q12:Q41" si="0">P12/3.6</f>
        <v>9.6111111111111107</v>
      </c>
      <c r="R12" s="55"/>
      <c r="S12" s="62">
        <v>38.340000000000003</v>
      </c>
      <c r="T12" s="61">
        <f t="shared" ref="T12:T18" si="1">S12/3.6</f>
        <v>10.65</v>
      </c>
      <c r="U12" s="55"/>
      <c r="V12" s="62">
        <v>49.19</v>
      </c>
      <c r="W12" s="41">
        <f t="shared" ref="W12:W41" si="2">V12/3.6</f>
        <v>13.663888888888888</v>
      </c>
      <c r="X12" s="43">
        <v>-8.4</v>
      </c>
      <c r="Y12" s="44">
        <v>-1.8</v>
      </c>
      <c r="Z12" s="52">
        <v>1.2</v>
      </c>
      <c r="AA12" s="52" t="s">
        <v>61</v>
      </c>
      <c r="AB12" s="47" t="s">
        <v>62</v>
      </c>
      <c r="AC12" s="159">
        <v>46.150100000000002</v>
      </c>
      <c r="AD12" s="10">
        <f t="shared" ref="AD12:AD41" si="3">SUM(B12:M12)+$K$42+$N$42</f>
        <v>0</v>
      </c>
      <c r="AE12" s="48" t="str">
        <f>IF(AD12=100,"ОК"," ")</f>
        <v xml:space="preserve"> </v>
      </c>
      <c r="AF12" s="6"/>
      <c r="AG12" s="6"/>
      <c r="AH12" s="6"/>
    </row>
    <row r="13" spans="1:34" x14ac:dyDescent="0.25">
      <c r="A13" s="83">
        <v>3</v>
      </c>
      <c r="B13" s="88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89"/>
      <c r="N13" s="80"/>
      <c r="O13" s="35"/>
      <c r="P13" s="62">
        <v>34.6</v>
      </c>
      <c r="Q13" s="54">
        <f t="shared" si="0"/>
        <v>9.6111111111111107</v>
      </c>
      <c r="R13" s="55"/>
      <c r="S13" s="62">
        <v>38.340000000000003</v>
      </c>
      <c r="T13" s="61">
        <f t="shared" si="1"/>
        <v>10.65</v>
      </c>
      <c r="U13" s="55"/>
      <c r="V13" s="62">
        <v>49.19</v>
      </c>
      <c r="W13" s="41">
        <f t="shared" si="2"/>
        <v>13.663888888888888</v>
      </c>
      <c r="X13" s="43"/>
      <c r="Y13" s="44"/>
      <c r="Z13" s="52"/>
      <c r="AA13" s="52"/>
      <c r="AB13" s="47"/>
      <c r="AC13" s="157">
        <v>46.678730000000002</v>
      </c>
      <c r="AD13" s="10">
        <f t="shared" si="3"/>
        <v>0</v>
      </c>
      <c r="AE13" s="48" t="str">
        <f>IF(AD13=100,"ОК"," ")</f>
        <v xml:space="preserve"> </v>
      </c>
      <c r="AF13" s="6"/>
      <c r="AG13" s="6"/>
      <c r="AH13" s="6"/>
    </row>
    <row r="14" spans="1:34" x14ac:dyDescent="0.25">
      <c r="A14" s="83">
        <v>4</v>
      </c>
      <c r="B14" s="88">
        <v>91.625500000000002</v>
      </c>
      <c r="C14" s="53">
        <v>4.1398999999999999</v>
      </c>
      <c r="D14" s="53">
        <v>1.0598000000000001</v>
      </c>
      <c r="E14" s="53">
        <v>0.1211</v>
      </c>
      <c r="F14" s="53">
        <v>0.20130000000000001</v>
      </c>
      <c r="G14" s="53">
        <v>4.8999999999999998E-3</v>
      </c>
      <c r="H14" s="53">
        <v>5.6000000000000001E-2</v>
      </c>
      <c r="I14" s="53">
        <v>4.4999999999999998E-2</v>
      </c>
      <c r="J14" s="53">
        <v>8.9300000000000004E-2</v>
      </c>
      <c r="K14" s="53" t="s">
        <v>60</v>
      </c>
      <c r="L14" s="53">
        <v>2.0390999999999999</v>
      </c>
      <c r="M14" s="89">
        <v>0.6179</v>
      </c>
      <c r="N14" s="80">
        <v>0.73309999999999997</v>
      </c>
      <c r="O14" s="35"/>
      <c r="P14" s="62">
        <v>34.65</v>
      </c>
      <c r="Q14" s="54">
        <f t="shared" si="0"/>
        <v>9.625</v>
      </c>
      <c r="R14" s="55"/>
      <c r="S14" s="62">
        <v>38.39</v>
      </c>
      <c r="T14" s="61">
        <f t="shared" si="1"/>
        <v>10.66388888888889</v>
      </c>
      <c r="U14" s="55"/>
      <c r="V14" s="62">
        <v>49.21</v>
      </c>
      <c r="W14" s="41">
        <f t="shared" si="2"/>
        <v>13.669444444444444</v>
      </c>
      <c r="X14" s="43"/>
      <c r="Y14" s="44"/>
      <c r="Z14" s="52"/>
      <c r="AA14" s="52"/>
      <c r="AB14" s="47"/>
      <c r="AC14" s="159">
        <v>47.109919999999995</v>
      </c>
      <c r="AD14" s="10">
        <f t="shared" si="3"/>
        <v>99.999800000000008</v>
      </c>
      <c r="AE14" s="48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83">
        <v>5</v>
      </c>
      <c r="B15" s="88">
        <v>91.989000000000004</v>
      </c>
      <c r="C15" s="53">
        <v>3.9859</v>
      </c>
      <c r="D15" s="53">
        <v>1.0172000000000001</v>
      </c>
      <c r="E15" s="53">
        <v>0.1164</v>
      </c>
      <c r="F15" s="53">
        <v>0.193</v>
      </c>
      <c r="G15" s="53">
        <v>4.5999999999999999E-3</v>
      </c>
      <c r="H15" s="53">
        <v>5.4600000000000003E-2</v>
      </c>
      <c r="I15" s="53">
        <v>4.3400000000000001E-2</v>
      </c>
      <c r="J15" s="53">
        <v>8.7300000000000003E-2</v>
      </c>
      <c r="K15" s="53" t="s">
        <v>60</v>
      </c>
      <c r="L15" s="53">
        <v>1.9274</v>
      </c>
      <c r="M15" s="89">
        <v>0.58130000000000004</v>
      </c>
      <c r="N15" s="80">
        <v>0.73029999999999995</v>
      </c>
      <c r="O15" s="35"/>
      <c r="P15" s="62">
        <v>34.619999999999997</v>
      </c>
      <c r="Q15" s="54">
        <f t="shared" si="0"/>
        <v>9.6166666666666654</v>
      </c>
      <c r="R15" s="55"/>
      <c r="S15" s="62">
        <v>38.36</v>
      </c>
      <c r="T15" s="61">
        <f t="shared" si="1"/>
        <v>10.655555555555555</v>
      </c>
      <c r="U15" s="55"/>
      <c r="V15" s="62">
        <v>49.26</v>
      </c>
      <c r="W15" s="41">
        <f t="shared" si="2"/>
        <v>13.683333333333332</v>
      </c>
      <c r="X15" s="43"/>
      <c r="Y15" s="44"/>
      <c r="Z15" s="52"/>
      <c r="AA15" s="52"/>
      <c r="AB15" s="47"/>
      <c r="AC15" s="159">
        <v>47.804519999999997</v>
      </c>
      <c r="AD15" s="10">
        <f t="shared" si="3"/>
        <v>100.0001</v>
      </c>
      <c r="AE15" s="48" t="str">
        <f t="shared" si="4"/>
        <v xml:space="preserve"> </v>
      </c>
      <c r="AF15" s="6"/>
      <c r="AG15" s="6"/>
      <c r="AH15" s="6"/>
    </row>
    <row r="16" spans="1:34" x14ac:dyDescent="0.25">
      <c r="A16" s="83">
        <v>6</v>
      </c>
      <c r="B16" s="88">
        <v>92.093599999999995</v>
      </c>
      <c r="C16" s="53">
        <v>3.9685999999999999</v>
      </c>
      <c r="D16" s="53">
        <v>1.0008999999999999</v>
      </c>
      <c r="E16" s="53">
        <v>0.11260000000000001</v>
      </c>
      <c r="F16" s="53">
        <v>0.1852</v>
      </c>
      <c r="G16" s="53">
        <v>4.1999999999999997E-3</v>
      </c>
      <c r="H16" s="53">
        <v>5.2900000000000003E-2</v>
      </c>
      <c r="I16" s="53">
        <v>4.2299999999999997E-2</v>
      </c>
      <c r="J16" s="53">
        <v>8.2000000000000003E-2</v>
      </c>
      <c r="K16" s="53" t="s">
        <v>60</v>
      </c>
      <c r="L16" s="53">
        <v>1.8724000000000001</v>
      </c>
      <c r="M16" s="89">
        <v>0.58530000000000004</v>
      </c>
      <c r="N16" s="80">
        <v>0.72940000000000005</v>
      </c>
      <c r="O16" s="35"/>
      <c r="P16" s="62">
        <v>34.61</v>
      </c>
      <c r="Q16" s="54">
        <f t="shared" si="0"/>
        <v>9.6138888888888889</v>
      </c>
      <c r="R16" s="55"/>
      <c r="S16" s="62">
        <v>38.340000000000003</v>
      </c>
      <c r="T16" s="61">
        <f t="shared" si="1"/>
        <v>10.65</v>
      </c>
      <c r="U16" s="55"/>
      <c r="V16" s="62">
        <v>49.27</v>
      </c>
      <c r="W16" s="41">
        <f t="shared" si="2"/>
        <v>13.686111111111112</v>
      </c>
      <c r="X16" s="43"/>
      <c r="Y16" s="44"/>
      <c r="Z16" s="52"/>
      <c r="AA16" s="52"/>
      <c r="AB16" s="47"/>
      <c r="AC16" s="159">
        <v>47.51728</v>
      </c>
      <c r="AD16" s="10">
        <f t="shared" si="3"/>
        <v>99.999999999999972</v>
      </c>
      <c r="AE16" s="48" t="str">
        <f t="shared" si="4"/>
        <v>ОК</v>
      </c>
      <c r="AF16" s="6"/>
      <c r="AG16" s="6"/>
      <c r="AH16" s="6"/>
    </row>
    <row r="17" spans="1:34" x14ac:dyDescent="0.25">
      <c r="A17" s="83">
        <v>7</v>
      </c>
      <c r="B17" s="88">
        <v>92.282799999999995</v>
      </c>
      <c r="C17" s="53">
        <v>3.8702000000000001</v>
      </c>
      <c r="D17" s="53">
        <v>0.9839</v>
      </c>
      <c r="E17" s="53">
        <v>0.11260000000000001</v>
      </c>
      <c r="F17" s="53">
        <v>0.1794</v>
      </c>
      <c r="G17" s="53">
        <v>3.5999999999999999E-3</v>
      </c>
      <c r="H17" s="53">
        <v>5.1999999999999998E-2</v>
      </c>
      <c r="I17" s="53">
        <v>4.0899999999999999E-2</v>
      </c>
      <c r="J17" s="53">
        <v>7.7700000000000005E-2</v>
      </c>
      <c r="K17" s="53" t="s">
        <v>60</v>
      </c>
      <c r="L17" s="53">
        <v>1.8182</v>
      </c>
      <c r="M17" s="89">
        <v>0.57869999999999999</v>
      </c>
      <c r="N17" s="80">
        <v>0.72789999999999999</v>
      </c>
      <c r="O17" s="35"/>
      <c r="P17" s="62">
        <v>34.58</v>
      </c>
      <c r="Q17" s="54">
        <f t="shared" si="0"/>
        <v>9.6055555555555543</v>
      </c>
      <c r="R17" s="55"/>
      <c r="S17" s="62">
        <v>38.32</v>
      </c>
      <c r="T17" s="61">
        <f t="shared" si="1"/>
        <v>10.644444444444444</v>
      </c>
      <c r="U17" s="55"/>
      <c r="V17" s="62">
        <v>49.29</v>
      </c>
      <c r="W17" s="41">
        <f t="shared" si="2"/>
        <v>13.691666666666666</v>
      </c>
      <c r="X17" s="43"/>
      <c r="Y17" s="44"/>
      <c r="Z17" s="52"/>
      <c r="AA17" s="52"/>
      <c r="AB17" s="47"/>
      <c r="AC17" s="159">
        <v>52.407080000000001</v>
      </c>
      <c r="AD17" s="10">
        <f t="shared" si="3"/>
        <v>100</v>
      </c>
      <c r="AE17" s="48" t="str">
        <f t="shared" si="4"/>
        <v>ОК</v>
      </c>
      <c r="AF17" s="6"/>
      <c r="AG17" s="6"/>
      <c r="AH17" s="6"/>
    </row>
    <row r="18" spans="1:34" x14ac:dyDescent="0.25">
      <c r="A18" s="83">
        <v>8</v>
      </c>
      <c r="B18" s="88">
        <v>92.401300000000006</v>
      </c>
      <c r="C18" s="53">
        <v>3.8311000000000002</v>
      </c>
      <c r="D18" s="53">
        <v>0.96540000000000004</v>
      </c>
      <c r="E18" s="53">
        <v>0.1108</v>
      </c>
      <c r="F18" s="53">
        <v>0.1804</v>
      </c>
      <c r="G18" s="53">
        <v>4.7000000000000002E-3</v>
      </c>
      <c r="H18" s="53">
        <v>4.9799999999999997E-2</v>
      </c>
      <c r="I18" s="53">
        <v>3.9699999999999999E-2</v>
      </c>
      <c r="J18" s="53">
        <v>7.5600000000000001E-2</v>
      </c>
      <c r="K18" s="53" t="s">
        <v>60</v>
      </c>
      <c r="L18" s="53">
        <v>1.7786999999999999</v>
      </c>
      <c r="M18" s="89">
        <v>0.5625</v>
      </c>
      <c r="N18" s="80">
        <v>0.72699999999999998</v>
      </c>
      <c r="O18" s="35"/>
      <c r="P18" s="62">
        <v>34.57</v>
      </c>
      <c r="Q18" s="54">
        <f t="shared" si="0"/>
        <v>9.6027777777777779</v>
      </c>
      <c r="R18" s="55"/>
      <c r="S18" s="62">
        <v>38.31</v>
      </c>
      <c r="T18" s="61">
        <f t="shared" si="1"/>
        <v>10.641666666666667</v>
      </c>
      <c r="U18" s="55"/>
      <c r="V18" s="62">
        <v>49.31</v>
      </c>
      <c r="W18" s="41">
        <f t="shared" si="2"/>
        <v>13.697222222222223</v>
      </c>
      <c r="X18" s="43"/>
      <c r="Y18" s="44"/>
      <c r="Z18" s="52"/>
      <c r="AA18" s="52"/>
      <c r="AB18" s="47"/>
      <c r="AC18" s="159">
        <v>50.616190000000003</v>
      </c>
      <c r="AD18" s="10">
        <f t="shared" si="3"/>
        <v>100.00000000000001</v>
      </c>
      <c r="AE18" s="48" t="str">
        <f t="shared" si="4"/>
        <v>ОК</v>
      </c>
      <c r="AF18" s="6"/>
      <c r="AG18" s="6"/>
      <c r="AH18" s="6"/>
    </row>
    <row r="19" spans="1:34" x14ac:dyDescent="0.25">
      <c r="A19" s="83">
        <v>9</v>
      </c>
      <c r="B19" s="8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89"/>
      <c r="N19" s="80"/>
      <c r="O19" s="35"/>
      <c r="P19" s="62">
        <v>34.57</v>
      </c>
      <c r="Q19" s="54">
        <f t="shared" si="0"/>
        <v>9.6027777777777779</v>
      </c>
      <c r="R19" s="55"/>
      <c r="S19" s="62">
        <v>38.31</v>
      </c>
      <c r="T19" s="56">
        <f t="shared" ref="T19:T41" si="5">S19/3.6</f>
        <v>10.641666666666667</v>
      </c>
      <c r="U19" s="55"/>
      <c r="V19" s="62">
        <v>49.31</v>
      </c>
      <c r="W19" s="41">
        <f t="shared" si="2"/>
        <v>13.697222222222223</v>
      </c>
      <c r="X19" s="43"/>
      <c r="Y19" s="44"/>
      <c r="Z19" s="52"/>
      <c r="AA19" s="52"/>
      <c r="AB19" s="47"/>
      <c r="AC19" s="159">
        <v>43.016370000000002</v>
      </c>
      <c r="AD19" s="10">
        <f t="shared" si="3"/>
        <v>0</v>
      </c>
      <c r="AE19" s="48" t="str">
        <f t="shared" si="4"/>
        <v xml:space="preserve"> </v>
      </c>
      <c r="AF19" s="6"/>
      <c r="AG19" s="6"/>
      <c r="AH19" s="6"/>
    </row>
    <row r="20" spans="1:34" x14ac:dyDescent="0.25">
      <c r="A20" s="83">
        <v>10</v>
      </c>
      <c r="B20" s="8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89"/>
      <c r="N20" s="80"/>
      <c r="O20" s="35"/>
      <c r="P20" s="62">
        <v>34.57</v>
      </c>
      <c r="Q20" s="54">
        <f t="shared" si="0"/>
        <v>9.6027777777777779</v>
      </c>
      <c r="R20" s="55"/>
      <c r="S20" s="62">
        <v>38.31</v>
      </c>
      <c r="T20" s="56">
        <f t="shared" si="5"/>
        <v>10.641666666666667</v>
      </c>
      <c r="U20" s="55"/>
      <c r="V20" s="62">
        <v>49.31</v>
      </c>
      <c r="W20" s="41">
        <f t="shared" si="2"/>
        <v>13.697222222222223</v>
      </c>
      <c r="X20" s="43"/>
      <c r="Y20" s="44"/>
      <c r="Z20" s="52"/>
      <c r="AA20" s="52"/>
      <c r="AB20" s="47"/>
      <c r="AC20" s="159">
        <v>40.948589999999996</v>
      </c>
      <c r="AD20" s="10">
        <f t="shared" si="3"/>
        <v>0</v>
      </c>
      <c r="AE20" s="48" t="str">
        <f t="shared" si="4"/>
        <v xml:space="preserve"> </v>
      </c>
      <c r="AF20" s="6"/>
      <c r="AG20" s="6"/>
      <c r="AH20" s="6"/>
    </row>
    <row r="21" spans="1:34" x14ac:dyDescent="0.25">
      <c r="A21" s="83">
        <v>11</v>
      </c>
      <c r="B21" s="88">
        <v>91.876000000000005</v>
      </c>
      <c r="C21" s="53">
        <v>4.0340999999999996</v>
      </c>
      <c r="D21" s="53">
        <v>1.0333000000000001</v>
      </c>
      <c r="E21" s="53">
        <v>0.1188</v>
      </c>
      <c r="F21" s="53">
        <v>0.19819999999999999</v>
      </c>
      <c r="G21" s="53">
        <v>6.7000000000000002E-3</v>
      </c>
      <c r="H21" s="53">
        <v>5.74E-2</v>
      </c>
      <c r="I21" s="53">
        <v>4.3999999999999997E-2</v>
      </c>
      <c r="J21" s="53">
        <v>9.2999999999999999E-2</v>
      </c>
      <c r="K21" s="53" t="s">
        <v>60</v>
      </c>
      <c r="L21" s="53">
        <v>1.9035</v>
      </c>
      <c r="M21" s="89">
        <v>0.63500000000000001</v>
      </c>
      <c r="N21" s="80">
        <v>0.73170000000000002</v>
      </c>
      <c r="O21" s="35"/>
      <c r="P21" s="62">
        <v>34.65</v>
      </c>
      <c r="Q21" s="54">
        <f t="shared" si="0"/>
        <v>9.625</v>
      </c>
      <c r="R21" s="55"/>
      <c r="S21" s="62">
        <v>38.39</v>
      </c>
      <c r="T21" s="56">
        <f t="shared" si="5"/>
        <v>10.66388888888889</v>
      </c>
      <c r="U21" s="55"/>
      <c r="V21" s="62">
        <v>49.25</v>
      </c>
      <c r="W21" s="41">
        <f t="shared" si="2"/>
        <v>13.680555555555555</v>
      </c>
      <c r="X21" s="43"/>
      <c r="Y21" s="44"/>
      <c r="Z21" s="52"/>
      <c r="AA21" s="52"/>
      <c r="AB21" s="47"/>
      <c r="AC21" s="159">
        <v>42.665910000000004</v>
      </c>
      <c r="AD21" s="10">
        <f t="shared" si="3"/>
        <v>99.999999999999986</v>
      </c>
      <c r="AE21" s="48" t="str">
        <f t="shared" si="4"/>
        <v>ОК</v>
      </c>
      <c r="AF21" s="6"/>
      <c r="AG21" s="6"/>
      <c r="AH21" s="6"/>
    </row>
    <row r="22" spans="1:34" x14ac:dyDescent="0.25">
      <c r="A22" s="83">
        <v>12</v>
      </c>
      <c r="B22" s="88">
        <v>91.825500000000005</v>
      </c>
      <c r="C22" s="53">
        <v>4.0618999999999996</v>
      </c>
      <c r="D22" s="53">
        <v>1.0418000000000001</v>
      </c>
      <c r="E22" s="53">
        <v>0.1202</v>
      </c>
      <c r="F22" s="53">
        <v>0.19869999999999999</v>
      </c>
      <c r="G22" s="53">
        <v>6.7000000000000002E-3</v>
      </c>
      <c r="H22" s="53">
        <v>5.6899999999999999E-2</v>
      </c>
      <c r="I22" s="53">
        <v>4.3400000000000001E-2</v>
      </c>
      <c r="J22" s="53">
        <v>8.9499999999999996E-2</v>
      </c>
      <c r="K22" s="53" t="s">
        <v>60</v>
      </c>
      <c r="L22" s="53">
        <v>1.917</v>
      </c>
      <c r="M22" s="89">
        <v>0.63849999999999996</v>
      </c>
      <c r="N22" s="80">
        <v>0.73199999999999998</v>
      </c>
      <c r="O22" s="35"/>
      <c r="P22" s="62">
        <v>34.65</v>
      </c>
      <c r="Q22" s="54">
        <f t="shared" si="0"/>
        <v>9.625</v>
      </c>
      <c r="R22" s="55"/>
      <c r="S22" s="62">
        <v>38.39</v>
      </c>
      <c r="T22" s="56">
        <f t="shared" si="5"/>
        <v>10.66388888888889</v>
      </c>
      <c r="U22" s="55"/>
      <c r="V22" s="62">
        <v>49.25</v>
      </c>
      <c r="W22" s="41">
        <f t="shared" si="2"/>
        <v>13.680555555555555</v>
      </c>
      <c r="X22" s="43"/>
      <c r="Y22" s="44"/>
      <c r="Z22" s="52"/>
      <c r="AA22" s="52"/>
      <c r="AB22" s="47"/>
      <c r="AC22" s="159">
        <v>46.028760000000005</v>
      </c>
      <c r="AD22" s="10">
        <f t="shared" si="3"/>
        <v>100.00009999999999</v>
      </c>
      <c r="AE22" s="48" t="str">
        <f t="shared" si="4"/>
        <v xml:space="preserve"> </v>
      </c>
      <c r="AF22" s="6"/>
      <c r="AG22" s="6"/>
      <c r="AH22" s="6"/>
    </row>
    <row r="23" spans="1:34" x14ac:dyDescent="0.25">
      <c r="A23" s="83">
        <v>13</v>
      </c>
      <c r="B23" s="88">
        <v>91.879599999999996</v>
      </c>
      <c r="C23" s="53">
        <v>4.0362999999999998</v>
      </c>
      <c r="D23" s="53">
        <v>1.0404</v>
      </c>
      <c r="E23" s="53">
        <v>0.1191</v>
      </c>
      <c r="F23" s="53">
        <v>0.19850000000000001</v>
      </c>
      <c r="G23" s="53">
        <v>6.6E-3</v>
      </c>
      <c r="H23" s="53">
        <v>5.67E-2</v>
      </c>
      <c r="I23" s="53">
        <v>4.3099999999999999E-2</v>
      </c>
      <c r="J23" s="53">
        <v>8.1000000000000003E-2</v>
      </c>
      <c r="K23" s="53" t="s">
        <v>60</v>
      </c>
      <c r="L23" s="53">
        <v>1.9054</v>
      </c>
      <c r="M23" s="89">
        <v>0.63339999999999996</v>
      </c>
      <c r="N23" s="80">
        <v>0.73140000000000005</v>
      </c>
      <c r="O23" s="35"/>
      <c r="P23" s="62">
        <v>34.64</v>
      </c>
      <c r="Q23" s="54">
        <f t="shared" si="0"/>
        <v>9.6222222222222218</v>
      </c>
      <c r="R23" s="55"/>
      <c r="S23" s="62">
        <v>38.380000000000003</v>
      </c>
      <c r="T23" s="56">
        <f t="shared" si="5"/>
        <v>10.661111111111111</v>
      </c>
      <c r="U23" s="55"/>
      <c r="V23" s="62">
        <v>49.25</v>
      </c>
      <c r="W23" s="41">
        <f t="shared" si="2"/>
        <v>13.680555555555555</v>
      </c>
      <c r="X23" s="43"/>
      <c r="Y23" s="44"/>
      <c r="Z23" s="52"/>
      <c r="AA23" s="52"/>
      <c r="AB23" s="47"/>
      <c r="AC23" s="159">
        <v>52.439839999999997</v>
      </c>
      <c r="AD23" s="10">
        <f t="shared" si="3"/>
        <v>100.0001</v>
      </c>
      <c r="AE23" s="48" t="str">
        <f t="shared" si="4"/>
        <v xml:space="preserve"> </v>
      </c>
      <c r="AF23" s="6"/>
      <c r="AG23" s="6"/>
      <c r="AH23" s="6"/>
    </row>
    <row r="24" spans="1:34" x14ac:dyDescent="0.25">
      <c r="A24" s="83">
        <v>14</v>
      </c>
      <c r="B24" s="8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89"/>
      <c r="N24" s="80"/>
      <c r="O24" s="35"/>
      <c r="P24" s="62">
        <v>34.64</v>
      </c>
      <c r="Q24" s="54">
        <f t="shared" si="0"/>
        <v>9.6222222222222218</v>
      </c>
      <c r="R24" s="55"/>
      <c r="S24" s="62">
        <v>38.380000000000003</v>
      </c>
      <c r="T24" s="56">
        <f t="shared" si="5"/>
        <v>10.661111111111111</v>
      </c>
      <c r="U24" s="55"/>
      <c r="V24" s="62">
        <v>49.25</v>
      </c>
      <c r="W24" s="41">
        <f t="shared" si="2"/>
        <v>13.680555555555555</v>
      </c>
      <c r="X24" s="43"/>
      <c r="Y24" s="44"/>
      <c r="Z24" s="52"/>
      <c r="AA24" s="52"/>
      <c r="AB24" s="47"/>
      <c r="AC24" s="161">
        <v>44.097910000000006</v>
      </c>
      <c r="AD24" s="10">
        <f t="shared" si="3"/>
        <v>0</v>
      </c>
      <c r="AE24" s="48" t="str">
        <f t="shared" si="4"/>
        <v xml:space="preserve"> </v>
      </c>
      <c r="AF24" s="6"/>
      <c r="AG24" s="6"/>
      <c r="AH24" s="6"/>
    </row>
    <row r="25" spans="1:34" x14ac:dyDescent="0.25">
      <c r="A25" s="83">
        <v>15</v>
      </c>
      <c r="B25" s="8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89"/>
      <c r="N25" s="80"/>
      <c r="O25" s="35"/>
      <c r="P25" s="62">
        <v>34.64</v>
      </c>
      <c r="Q25" s="54">
        <f t="shared" si="0"/>
        <v>9.6222222222222218</v>
      </c>
      <c r="R25" s="55"/>
      <c r="S25" s="62">
        <v>38.380000000000003</v>
      </c>
      <c r="T25" s="56">
        <f t="shared" si="5"/>
        <v>10.661111111111111</v>
      </c>
      <c r="U25" s="55"/>
      <c r="V25" s="62">
        <v>49.25</v>
      </c>
      <c r="W25" s="41">
        <f t="shared" si="2"/>
        <v>13.680555555555555</v>
      </c>
      <c r="X25" s="43"/>
      <c r="Y25" s="44"/>
      <c r="Z25" s="52"/>
      <c r="AA25" s="52"/>
      <c r="AB25" s="47"/>
      <c r="AC25" s="161">
        <v>43.888680000000001</v>
      </c>
      <c r="AD25" s="10">
        <f t="shared" si="3"/>
        <v>0</v>
      </c>
      <c r="AE25" s="48" t="str">
        <f t="shared" si="4"/>
        <v xml:space="preserve"> </v>
      </c>
      <c r="AF25" s="6"/>
      <c r="AG25" s="6"/>
      <c r="AH25" s="6"/>
    </row>
    <row r="26" spans="1:34" x14ac:dyDescent="0.25">
      <c r="A26" s="83">
        <v>16</v>
      </c>
      <c r="B26" s="8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89"/>
      <c r="N26" s="80"/>
      <c r="O26" s="35"/>
      <c r="P26" s="62">
        <v>34.64</v>
      </c>
      <c r="Q26" s="54">
        <f t="shared" si="0"/>
        <v>9.6222222222222218</v>
      </c>
      <c r="R26" s="55"/>
      <c r="S26" s="62">
        <v>38.380000000000003</v>
      </c>
      <c r="T26" s="56">
        <f t="shared" si="5"/>
        <v>10.661111111111111</v>
      </c>
      <c r="U26" s="55"/>
      <c r="V26" s="62">
        <v>49.25</v>
      </c>
      <c r="W26" s="41">
        <f t="shared" si="2"/>
        <v>13.680555555555555</v>
      </c>
      <c r="X26" s="43"/>
      <c r="Y26" s="44"/>
      <c r="Z26" s="52"/>
      <c r="AA26" s="52"/>
      <c r="AB26" s="47"/>
      <c r="AC26" s="161">
        <v>43.889279999999999</v>
      </c>
      <c r="AD26" s="10">
        <f t="shared" si="3"/>
        <v>0</v>
      </c>
      <c r="AE26" s="48" t="str">
        <f t="shared" si="4"/>
        <v xml:space="preserve"> </v>
      </c>
      <c r="AF26" s="6"/>
      <c r="AG26" s="6"/>
      <c r="AH26" s="6"/>
    </row>
    <row r="27" spans="1:34" x14ac:dyDescent="0.25">
      <c r="A27" s="83">
        <v>17</v>
      </c>
      <c r="B27" s="8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89"/>
      <c r="N27" s="80"/>
      <c r="O27" s="35"/>
      <c r="P27" s="62">
        <v>34.64</v>
      </c>
      <c r="Q27" s="54">
        <f t="shared" si="0"/>
        <v>9.6222222222222218</v>
      </c>
      <c r="R27" s="55"/>
      <c r="S27" s="62">
        <v>38.380000000000003</v>
      </c>
      <c r="T27" s="56">
        <f t="shared" si="5"/>
        <v>10.661111111111111</v>
      </c>
      <c r="U27" s="55"/>
      <c r="V27" s="62">
        <v>49.25</v>
      </c>
      <c r="W27" s="41">
        <f t="shared" si="2"/>
        <v>13.680555555555555</v>
      </c>
      <c r="X27" s="43"/>
      <c r="Y27" s="44"/>
      <c r="Z27" s="52"/>
      <c r="AA27" s="52"/>
      <c r="AB27" s="47"/>
      <c r="AC27" s="161">
        <v>47.138019999999997</v>
      </c>
      <c r="AD27" s="10">
        <f t="shared" si="3"/>
        <v>0</v>
      </c>
      <c r="AE27" s="48" t="str">
        <f t="shared" si="4"/>
        <v xml:space="preserve"> </v>
      </c>
      <c r="AF27" s="6"/>
      <c r="AG27" s="6"/>
      <c r="AH27" s="6"/>
    </row>
    <row r="28" spans="1:34" x14ac:dyDescent="0.25">
      <c r="A28" s="83">
        <v>18</v>
      </c>
      <c r="B28" s="88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89"/>
      <c r="N28" s="80"/>
      <c r="O28" s="35"/>
      <c r="P28" s="62">
        <v>34.64</v>
      </c>
      <c r="Q28" s="54">
        <f t="shared" si="0"/>
        <v>9.6222222222222218</v>
      </c>
      <c r="R28" s="55"/>
      <c r="S28" s="62">
        <v>38.380000000000003</v>
      </c>
      <c r="T28" s="56">
        <f t="shared" si="5"/>
        <v>10.661111111111111</v>
      </c>
      <c r="U28" s="55"/>
      <c r="V28" s="62">
        <v>49.25</v>
      </c>
      <c r="W28" s="41">
        <f t="shared" si="2"/>
        <v>13.680555555555555</v>
      </c>
      <c r="X28" s="43"/>
      <c r="Y28" s="44"/>
      <c r="Z28" s="52"/>
      <c r="AA28" s="52"/>
      <c r="AB28" s="47"/>
      <c r="AC28" s="159">
        <v>52.522919999999999</v>
      </c>
      <c r="AD28" s="10">
        <f t="shared" si="3"/>
        <v>0</v>
      </c>
      <c r="AE28" s="48" t="str">
        <f t="shared" si="4"/>
        <v xml:space="preserve"> </v>
      </c>
      <c r="AF28" s="6"/>
      <c r="AG28" s="6"/>
      <c r="AH28" s="6"/>
    </row>
    <row r="29" spans="1:34" ht="15" customHeight="1" x14ac:dyDescent="0.25">
      <c r="A29" s="83">
        <v>19</v>
      </c>
      <c r="B29" s="8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89"/>
      <c r="N29" s="80"/>
      <c r="O29" s="35"/>
      <c r="P29" s="62">
        <v>34.64</v>
      </c>
      <c r="Q29" s="54">
        <f t="shared" si="0"/>
        <v>9.6222222222222218</v>
      </c>
      <c r="R29" s="55"/>
      <c r="S29" s="62">
        <v>38.380000000000003</v>
      </c>
      <c r="T29" s="56">
        <f t="shared" si="5"/>
        <v>10.661111111111111</v>
      </c>
      <c r="U29" s="55"/>
      <c r="V29" s="62">
        <v>49.25</v>
      </c>
      <c r="W29" s="41">
        <f t="shared" si="2"/>
        <v>13.680555555555555</v>
      </c>
      <c r="X29" s="43"/>
      <c r="Y29" s="44"/>
      <c r="Z29" s="52"/>
      <c r="AA29" s="52"/>
      <c r="AB29" s="47"/>
      <c r="AC29" s="159">
        <v>47.390120000000003</v>
      </c>
      <c r="AD29" s="10">
        <f t="shared" si="3"/>
        <v>0</v>
      </c>
      <c r="AE29" s="48" t="str">
        <f t="shared" si="4"/>
        <v xml:space="preserve"> </v>
      </c>
      <c r="AF29" s="6"/>
      <c r="AG29" s="6"/>
      <c r="AH29" s="6"/>
    </row>
    <row r="30" spans="1:34" x14ac:dyDescent="0.25">
      <c r="A30" s="83">
        <v>20</v>
      </c>
      <c r="B30" s="88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89"/>
      <c r="N30" s="80"/>
      <c r="O30" s="35"/>
      <c r="P30" s="62">
        <v>34.64</v>
      </c>
      <c r="Q30" s="54">
        <f t="shared" si="0"/>
        <v>9.6222222222222218</v>
      </c>
      <c r="R30" s="55"/>
      <c r="S30" s="62">
        <v>38.380000000000003</v>
      </c>
      <c r="T30" s="56">
        <f t="shared" si="5"/>
        <v>10.661111111111111</v>
      </c>
      <c r="U30" s="55"/>
      <c r="V30" s="62">
        <v>49.25</v>
      </c>
      <c r="W30" s="41">
        <f t="shared" si="2"/>
        <v>13.680555555555555</v>
      </c>
      <c r="X30" s="43"/>
      <c r="Y30" s="44"/>
      <c r="Z30" s="52"/>
      <c r="AA30" s="52"/>
      <c r="AB30" s="47"/>
      <c r="AC30" s="159">
        <v>49.381779999999999</v>
      </c>
      <c r="AD30" s="10">
        <f t="shared" si="3"/>
        <v>0</v>
      </c>
      <c r="AE30" s="48" t="str">
        <f>IF(AD30=100,"ОК"," ")</f>
        <v xml:space="preserve"> </v>
      </c>
      <c r="AF30" s="6"/>
      <c r="AG30" s="6"/>
      <c r="AH30" s="6"/>
    </row>
    <row r="31" spans="1:34" x14ac:dyDescent="0.25">
      <c r="A31" s="83">
        <v>21</v>
      </c>
      <c r="B31" s="8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89"/>
      <c r="N31" s="80"/>
      <c r="O31" s="35"/>
      <c r="P31" s="62">
        <v>34.64</v>
      </c>
      <c r="Q31" s="54">
        <f t="shared" si="0"/>
        <v>9.6222222222222218</v>
      </c>
      <c r="R31" s="55"/>
      <c r="S31" s="62">
        <v>38.380000000000003</v>
      </c>
      <c r="T31" s="56">
        <f t="shared" si="5"/>
        <v>10.661111111111111</v>
      </c>
      <c r="U31" s="55"/>
      <c r="V31" s="62">
        <v>49.25</v>
      </c>
      <c r="W31" s="41">
        <f t="shared" si="2"/>
        <v>13.680555555555555</v>
      </c>
      <c r="X31" s="43"/>
      <c r="Y31" s="44"/>
      <c r="Z31" s="52"/>
      <c r="AA31" s="52"/>
      <c r="AB31" s="47"/>
      <c r="AC31" s="159">
        <v>51.895180000000003</v>
      </c>
      <c r="AD31" s="10">
        <f t="shared" si="3"/>
        <v>0</v>
      </c>
      <c r="AE31" s="48" t="str">
        <f t="shared" si="4"/>
        <v xml:space="preserve"> </v>
      </c>
      <c r="AF31" s="6"/>
      <c r="AG31" s="6"/>
      <c r="AH31" s="6"/>
    </row>
    <row r="32" spans="1:34" x14ac:dyDescent="0.25">
      <c r="A32" s="83">
        <v>22</v>
      </c>
      <c r="B32" s="8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9"/>
      <c r="N32" s="80"/>
      <c r="O32" s="35"/>
      <c r="P32" s="62">
        <v>34.64</v>
      </c>
      <c r="Q32" s="54">
        <f t="shared" si="0"/>
        <v>9.6222222222222218</v>
      </c>
      <c r="R32" s="55"/>
      <c r="S32" s="62">
        <v>38.380000000000003</v>
      </c>
      <c r="T32" s="56">
        <f t="shared" si="5"/>
        <v>10.661111111111111</v>
      </c>
      <c r="U32" s="55"/>
      <c r="V32" s="62">
        <v>49.25</v>
      </c>
      <c r="W32" s="41">
        <f t="shared" si="2"/>
        <v>13.680555555555555</v>
      </c>
      <c r="X32" s="43"/>
      <c r="Y32" s="44"/>
      <c r="Z32" s="52"/>
      <c r="AA32" s="52"/>
      <c r="AB32" s="47"/>
      <c r="AC32" s="159">
        <v>46.932130000000001</v>
      </c>
      <c r="AD32" s="10">
        <f t="shared" si="3"/>
        <v>0</v>
      </c>
      <c r="AE32" s="48" t="str">
        <f t="shared" si="4"/>
        <v xml:space="preserve"> </v>
      </c>
      <c r="AF32" s="6"/>
      <c r="AG32" s="6"/>
      <c r="AH32" s="6"/>
    </row>
    <row r="33" spans="1:34" x14ac:dyDescent="0.25">
      <c r="A33" s="83">
        <v>23</v>
      </c>
      <c r="B33" s="8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9"/>
      <c r="N33" s="80"/>
      <c r="O33" s="35"/>
      <c r="P33" s="62">
        <v>34.64</v>
      </c>
      <c r="Q33" s="54">
        <f t="shared" si="0"/>
        <v>9.6222222222222218</v>
      </c>
      <c r="R33" s="55"/>
      <c r="S33" s="62">
        <v>38.380000000000003</v>
      </c>
      <c r="T33" s="56">
        <f t="shared" si="5"/>
        <v>10.661111111111111</v>
      </c>
      <c r="U33" s="55"/>
      <c r="V33" s="62">
        <v>49.25</v>
      </c>
      <c r="W33" s="41">
        <f t="shared" si="2"/>
        <v>13.680555555555555</v>
      </c>
      <c r="X33" s="43">
        <v>-8.1999999999999993</v>
      </c>
      <c r="Y33" s="44">
        <v>-1.5</v>
      </c>
      <c r="Z33" s="52">
        <v>1.3</v>
      </c>
      <c r="AA33" s="52" t="s">
        <v>61</v>
      </c>
      <c r="AB33" s="47" t="s">
        <v>62</v>
      </c>
      <c r="AC33" s="159">
        <v>46.163129999999995</v>
      </c>
      <c r="AD33" s="10">
        <f>SUM(B33:M33)+$K$42+$N$42</f>
        <v>0</v>
      </c>
      <c r="AE33" s="48" t="str">
        <f>IF(AD33=100,"ОК"," ")</f>
        <v xml:space="preserve"> </v>
      </c>
      <c r="AF33" s="6"/>
      <c r="AG33" s="6"/>
      <c r="AH33" s="6"/>
    </row>
    <row r="34" spans="1:34" x14ac:dyDescent="0.25">
      <c r="A34" s="83">
        <v>24</v>
      </c>
      <c r="B34" s="8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89"/>
      <c r="N34" s="80"/>
      <c r="O34" s="35"/>
      <c r="P34" s="62">
        <v>34.64</v>
      </c>
      <c r="Q34" s="54">
        <f t="shared" si="0"/>
        <v>9.6222222222222218</v>
      </c>
      <c r="R34" s="55"/>
      <c r="S34" s="62">
        <v>38.380000000000003</v>
      </c>
      <c r="T34" s="56">
        <f t="shared" si="5"/>
        <v>10.661111111111111</v>
      </c>
      <c r="U34" s="55"/>
      <c r="V34" s="62">
        <v>49.25</v>
      </c>
      <c r="W34" s="41">
        <f t="shared" si="2"/>
        <v>13.680555555555555</v>
      </c>
      <c r="X34" s="43"/>
      <c r="Y34" s="44"/>
      <c r="Z34" s="52"/>
      <c r="AA34" s="52"/>
      <c r="AB34" s="47"/>
      <c r="AC34" s="159">
        <v>44.472370000000005</v>
      </c>
      <c r="AD34" s="10">
        <f t="shared" si="3"/>
        <v>0</v>
      </c>
      <c r="AE34" s="48" t="str">
        <f t="shared" si="4"/>
        <v xml:space="preserve"> </v>
      </c>
      <c r="AF34" s="6"/>
      <c r="AG34" s="6"/>
      <c r="AH34" s="6"/>
    </row>
    <row r="35" spans="1:34" x14ac:dyDescent="0.25">
      <c r="A35" s="83">
        <v>25</v>
      </c>
      <c r="B35" s="88">
        <v>92.011799999999994</v>
      </c>
      <c r="C35" s="53">
        <v>4.0064000000000002</v>
      </c>
      <c r="D35" s="53">
        <v>1.0326</v>
      </c>
      <c r="E35" s="53">
        <v>0.1206</v>
      </c>
      <c r="F35" s="53">
        <v>0.20150000000000001</v>
      </c>
      <c r="G35" s="53">
        <v>4.7000000000000002E-3</v>
      </c>
      <c r="H35" s="53">
        <v>5.7700000000000001E-2</v>
      </c>
      <c r="I35" s="53">
        <v>4.6399999999999997E-2</v>
      </c>
      <c r="J35" s="53">
        <v>8.2100000000000006E-2</v>
      </c>
      <c r="K35" s="53" t="s">
        <v>60</v>
      </c>
      <c r="L35" s="53">
        <v>1.8313999999999999</v>
      </c>
      <c r="M35" s="89">
        <v>0.60489999999999999</v>
      </c>
      <c r="N35" s="80">
        <v>0.73060000000000003</v>
      </c>
      <c r="O35" s="35"/>
      <c r="P35" s="62">
        <v>34.67</v>
      </c>
      <c r="Q35" s="54">
        <f t="shared" si="0"/>
        <v>9.6305555555555564</v>
      </c>
      <c r="R35" s="55"/>
      <c r="S35" s="62">
        <v>38.409999999999997</v>
      </c>
      <c r="T35" s="56">
        <f t="shared" si="5"/>
        <v>10.669444444444443</v>
      </c>
      <c r="U35" s="55"/>
      <c r="V35" s="62">
        <v>49.32</v>
      </c>
      <c r="W35" s="41">
        <f t="shared" si="2"/>
        <v>13.7</v>
      </c>
      <c r="X35" s="43"/>
      <c r="Y35" s="44"/>
      <c r="Z35" s="52"/>
      <c r="AA35" s="52"/>
      <c r="AB35" s="47"/>
      <c r="AC35" s="159">
        <v>44.752749999999999</v>
      </c>
      <c r="AD35" s="10">
        <f t="shared" si="3"/>
        <v>100.00009999999999</v>
      </c>
      <c r="AE35" s="48" t="str">
        <f t="shared" si="4"/>
        <v xml:space="preserve"> </v>
      </c>
      <c r="AF35" s="6"/>
      <c r="AG35" s="6"/>
      <c r="AH35" s="6"/>
    </row>
    <row r="36" spans="1:34" x14ac:dyDescent="0.25">
      <c r="A36" s="83">
        <v>26</v>
      </c>
      <c r="B36" s="88">
        <v>91.952799999999996</v>
      </c>
      <c r="C36" s="53">
        <v>4.0141999999999998</v>
      </c>
      <c r="D36" s="53">
        <v>1.0418000000000001</v>
      </c>
      <c r="E36" s="53">
        <v>0.12089999999999999</v>
      </c>
      <c r="F36" s="53">
        <v>0.19969999999999999</v>
      </c>
      <c r="G36" s="53">
        <v>4.0000000000000001E-3</v>
      </c>
      <c r="H36" s="53">
        <v>5.8200000000000002E-2</v>
      </c>
      <c r="I36" s="53">
        <v>4.6600000000000003E-2</v>
      </c>
      <c r="J36" s="53">
        <v>7.9500000000000001E-2</v>
      </c>
      <c r="K36" s="53" t="s">
        <v>60</v>
      </c>
      <c r="L36" s="53">
        <v>1.8607</v>
      </c>
      <c r="M36" s="89">
        <v>0.62180000000000002</v>
      </c>
      <c r="N36" s="80">
        <v>0.73099999999999998</v>
      </c>
      <c r="O36" s="35"/>
      <c r="P36" s="62">
        <v>34.659999999999997</v>
      </c>
      <c r="Q36" s="54">
        <f t="shared" si="0"/>
        <v>9.6277777777777764</v>
      </c>
      <c r="R36" s="55"/>
      <c r="S36" s="62">
        <v>38.4</v>
      </c>
      <c r="T36" s="56">
        <f t="shared" si="5"/>
        <v>10.666666666666666</v>
      </c>
      <c r="U36" s="55"/>
      <c r="V36" s="62">
        <v>49.28</v>
      </c>
      <c r="W36" s="41">
        <f t="shared" si="2"/>
        <v>13.688888888888888</v>
      </c>
      <c r="X36" s="43"/>
      <c r="Y36" s="44"/>
      <c r="Z36" s="52"/>
      <c r="AA36" s="52"/>
      <c r="AB36" s="47"/>
      <c r="AC36" s="159">
        <v>42.874679999999998</v>
      </c>
      <c r="AD36" s="10">
        <f t="shared" si="3"/>
        <v>100.00019999999998</v>
      </c>
      <c r="AE36" s="48" t="str">
        <f t="shared" si="4"/>
        <v xml:space="preserve"> </v>
      </c>
      <c r="AF36" s="6"/>
      <c r="AG36" s="6"/>
      <c r="AH36" s="6"/>
    </row>
    <row r="37" spans="1:34" x14ac:dyDescent="0.25">
      <c r="A37" s="83">
        <v>27</v>
      </c>
      <c r="B37" s="88">
        <v>91.937899999999999</v>
      </c>
      <c r="C37" s="53">
        <v>4.0250000000000004</v>
      </c>
      <c r="D37" s="53">
        <v>1.0345</v>
      </c>
      <c r="E37" s="53">
        <v>0.1193</v>
      </c>
      <c r="F37" s="53">
        <v>0.2024</v>
      </c>
      <c r="G37" s="53">
        <v>4.4999999999999997E-3</v>
      </c>
      <c r="H37" s="53">
        <v>5.79E-2</v>
      </c>
      <c r="I37" s="53">
        <v>4.6800000000000001E-2</v>
      </c>
      <c r="J37" s="53">
        <v>8.2000000000000003E-2</v>
      </c>
      <c r="K37" s="53" t="s">
        <v>60</v>
      </c>
      <c r="L37" s="53">
        <v>1.8687</v>
      </c>
      <c r="M37" s="89">
        <v>0.62119999999999997</v>
      </c>
      <c r="N37" s="80">
        <v>0.73109999999999997</v>
      </c>
      <c r="O37" s="35"/>
      <c r="P37" s="62">
        <v>34.659999999999997</v>
      </c>
      <c r="Q37" s="54">
        <f t="shared" si="0"/>
        <v>9.6277777777777764</v>
      </c>
      <c r="R37" s="55"/>
      <c r="S37" s="62">
        <v>38.4</v>
      </c>
      <c r="T37" s="56">
        <f t="shared" si="5"/>
        <v>10.666666666666666</v>
      </c>
      <c r="U37" s="55"/>
      <c r="V37" s="62">
        <v>49.28</v>
      </c>
      <c r="W37" s="41">
        <f t="shared" si="2"/>
        <v>13.688888888888888</v>
      </c>
      <c r="X37" s="43"/>
      <c r="Y37" s="44"/>
      <c r="Z37" s="52"/>
      <c r="AA37" s="52"/>
      <c r="AB37" s="47"/>
      <c r="AC37" s="159">
        <v>42.646620000000006</v>
      </c>
      <c r="AD37" s="10">
        <f t="shared" si="3"/>
        <v>100.00019999999999</v>
      </c>
      <c r="AE37" s="48" t="str">
        <f t="shared" si="4"/>
        <v xml:space="preserve"> </v>
      </c>
      <c r="AF37" s="6"/>
      <c r="AG37" s="6"/>
      <c r="AH37" s="6"/>
    </row>
    <row r="38" spans="1:34" x14ac:dyDescent="0.25">
      <c r="A38" s="83">
        <v>28</v>
      </c>
      <c r="B38" s="88">
        <v>91.789100000000005</v>
      </c>
      <c r="C38" s="53">
        <v>4.0624000000000002</v>
      </c>
      <c r="D38" s="53">
        <v>1.0595000000000001</v>
      </c>
      <c r="E38" s="53">
        <v>0.12379999999999999</v>
      </c>
      <c r="F38" s="53">
        <v>0.20649999999999999</v>
      </c>
      <c r="G38" s="53">
        <v>4.3E-3</v>
      </c>
      <c r="H38" s="53">
        <v>5.9900000000000002E-2</v>
      </c>
      <c r="I38" s="53">
        <v>4.8500000000000001E-2</v>
      </c>
      <c r="J38" s="53">
        <v>8.4699999999999998E-2</v>
      </c>
      <c r="K38" s="53" t="s">
        <v>60</v>
      </c>
      <c r="L38" s="53">
        <v>1.9060999999999999</v>
      </c>
      <c r="M38" s="89">
        <v>0.65490000000000004</v>
      </c>
      <c r="N38" s="80">
        <v>0.73260000000000003</v>
      </c>
      <c r="O38" s="35"/>
      <c r="P38" s="62">
        <v>34.67</v>
      </c>
      <c r="Q38" s="54">
        <f t="shared" si="0"/>
        <v>9.6305555555555564</v>
      </c>
      <c r="R38" s="55"/>
      <c r="S38" s="62">
        <v>38.409999999999997</v>
      </c>
      <c r="T38" s="56">
        <f t="shared" si="5"/>
        <v>10.669444444444443</v>
      </c>
      <c r="U38" s="55"/>
      <c r="V38" s="62">
        <v>49.25</v>
      </c>
      <c r="W38" s="41">
        <f t="shared" si="2"/>
        <v>13.680555555555555</v>
      </c>
      <c r="X38" s="43"/>
      <c r="Y38" s="44"/>
      <c r="Z38" s="52"/>
      <c r="AA38" s="52"/>
      <c r="AB38" s="47"/>
      <c r="AC38" s="159">
        <v>41.448980000000006</v>
      </c>
      <c r="AD38" s="10">
        <f t="shared" si="3"/>
        <v>99.999700000000004</v>
      </c>
      <c r="AE38" s="48" t="str">
        <f t="shared" si="4"/>
        <v xml:space="preserve"> </v>
      </c>
      <c r="AF38" s="6"/>
      <c r="AG38" s="6"/>
      <c r="AH38" s="6"/>
    </row>
    <row r="39" spans="1:34" x14ac:dyDescent="0.25">
      <c r="A39" s="83">
        <v>29</v>
      </c>
      <c r="B39" s="88">
        <v>91.7102</v>
      </c>
      <c r="C39" s="53">
        <v>4.1096000000000004</v>
      </c>
      <c r="D39" s="53">
        <v>1.0571999999999999</v>
      </c>
      <c r="E39" s="53">
        <v>0.1225</v>
      </c>
      <c r="F39" s="53">
        <v>0.20849999999999999</v>
      </c>
      <c r="G39" s="53">
        <v>4.5999999999999999E-3</v>
      </c>
      <c r="H39" s="53">
        <v>6.0400000000000002E-2</v>
      </c>
      <c r="I39" s="53">
        <v>4.82E-2</v>
      </c>
      <c r="J39" s="53">
        <v>8.3400000000000002E-2</v>
      </c>
      <c r="K39" s="53" t="s">
        <v>60</v>
      </c>
      <c r="L39" s="53">
        <v>1.9316</v>
      </c>
      <c r="M39" s="89">
        <v>0.66379999999999995</v>
      </c>
      <c r="N39" s="80">
        <v>0.73299999999999998</v>
      </c>
      <c r="O39" s="35"/>
      <c r="P39" s="62">
        <v>34.67</v>
      </c>
      <c r="Q39" s="54">
        <f t="shared" si="0"/>
        <v>9.6305555555555564</v>
      </c>
      <c r="R39" s="55"/>
      <c r="S39" s="62">
        <v>38.409999999999997</v>
      </c>
      <c r="T39" s="56">
        <f t="shared" si="5"/>
        <v>10.669444444444443</v>
      </c>
      <c r="U39" s="55"/>
      <c r="V39" s="62">
        <v>49.23</v>
      </c>
      <c r="W39" s="41">
        <f t="shared" si="2"/>
        <v>13.674999999999999</v>
      </c>
      <c r="X39" s="43"/>
      <c r="Y39" s="44"/>
      <c r="Z39" s="52"/>
      <c r="AA39" s="52"/>
      <c r="AB39" s="47"/>
      <c r="AC39" s="159">
        <v>39.284999999999997</v>
      </c>
      <c r="AD39" s="10">
        <f t="shared" si="3"/>
        <v>99.999999999999986</v>
      </c>
      <c r="AE39" s="48" t="str">
        <f t="shared" si="4"/>
        <v>ОК</v>
      </c>
      <c r="AF39" s="6"/>
      <c r="AG39" s="6"/>
      <c r="AH39" s="6"/>
    </row>
    <row r="40" spans="1:34" x14ac:dyDescent="0.25">
      <c r="A40" s="83">
        <v>30</v>
      </c>
      <c r="B40" s="8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89"/>
      <c r="N40" s="85"/>
      <c r="O40" s="35"/>
      <c r="P40" s="36">
        <v>34.67</v>
      </c>
      <c r="Q40" s="54">
        <f t="shared" si="0"/>
        <v>9.6305555555555564</v>
      </c>
      <c r="R40" s="55"/>
      <c r="S40" s="55">
        <v>38.409999999999997</v>
      </c>
      <c r="T40" s="56">
        <f t="shared" si="5"/>
        <v>10.669444444444443</v>
      </c>
      <c r="U40" s="55"/>
      <c r="V40" s="57">
        <v>49.23</v>
      </c>
      <c r="W40" s="41">
        <f t="shared" si="2"/>
        <v>13.674999999999999</v>
      </c>
      <c r="X40" s="43"/>
      <c r="Y40" s="44"/>
      <c r="Z40" s="52"/>
      <c r="AA40" s="52"/>
      <c r="AB40" s="47"/>
      <c r="AC40" s="159">
        <v>41.497080000000004</v>
      </c>
      <c r="AD40" s="10">
        <f t="shared" si="3"/>
        <v>0</v>
      </c>
      <c r="AE40" s="48" t="str">
        <f t="shared" si="4"/>
        <v xml:space="preserve"> </v>
      </c>
      <c r="AF40" s="6"/>
      <c r="AG40" s="6"/>
      <c r="AH40" s="6"/>
    </row>
    <row r="41" spans="1:34" ht="15.75" thickBot="1" x14ac:dyDescent="0.3">
      <c r="A41" s="84">
        <v>31</v>
      </c>
      <c r="B41" s="9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91"/>
      <c r="N41" s="81"/>
      <c r="O41" s="37"/>
      <c r="P41" s="38">
        <v>34.67</v>
      </c>
      <c r="Q41" s="58">
        <f t="shared" si="0"/>
        <v>9.6305555555555564</v>
      </c>
      <c r="R41" s="59"/>
      <c r="S41" s="59">
        <v>38.409999999999997</v>
      </c>
      <c r="T41" s="60">
        <f t="shared" si="5"/>
        <v>10.669444444444443</v>
      </c>
      <c r="U41" s="59"/>
      <c r="V41" s="59">
        <v>49.23</v>
      </c>
      <c r="W41" s="42">
        <f t="shared" si="2"/>
        <v>13.674999999999999</v>
      </c>
      <c r="X41" s="45"/>
      <c r="Y41" s="46"/>
      <c r="Z41" s="63"/>
      <c r="AA41" s="63"/>
      <c r="AB41" s="64"/>
      <c r="AC41" s="160">
        <v>45.226620000000004</v>
      </c>
      <c r="AD41" s="10">
        <f t="shared" si="3"/>
        <v>0</v>
      </c>
      <c r="AE41" s="48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7" t="s">
        <v>18</v>
      </c>
      <c r="B42" s="148"/>
      <c r="C42" s="148"/>
      <c r="D42" s="148"/>
      <c r="E42" s="148"/>
      <c r="F42" s="148"/>
      <c r="G42" s="148"/>
      <c r="H42" s="149"/>
      <c r="I42" s="110" t="s">
        <v>16</v>
      </c>
      <c r="J42" s="110"/>
      <c r="K42" s="65">
        <v>0</v>
      </c>
      <c r="L42" s="147" t="s">
        <v>17</v>
      </c>
      <c r="M42" s="149"/>
      <c r="N42" s="66">
        <v>0</v>
      </c>
      <c r="O42" s="98"/>
      <c r="P42" s="98">
        <f>SUMPRODUCT(P11:P41,AC11:AC41)/SUM(AC11:AC41)</f>
        <v>34.632178837968205</v>
      </c>
      <c r="Q42" s="118">
        <f>SUMPRODUCT(Q11:Q41,AC11:AC41)/SUM(AC11:AC41)</f>
        <v>9.620049677213391</v>
      </c>
      <c r="R42" s="98"/>
      <c r="S42" s="98">
        <f>SUMPRODUCT(S11:S41,AC11:AC41)/SUM(AC11:AC41)</f>
        <v>38.371845931755857</v>
      </c>
      <c r="T42" s="116">
        <f>SUMPRODUCT(T11:T41,AC11:AC41)/SUM(AC11:AC41)</f>
        <v>10.658846092154404</v>
      </c>
      <c r="U42" s="14"/>
      <c r="V42" s="7"/>
      <c r="W42" s="4"/>
      <c r="X42" s="4"/>
      <c r="Y42" s="4"/>
      <c r="Z42" s="4"/>
      <c r="AA42" s="154" t="s">
        <v>64</v>
      </c>
      <c r="AB42" s="100"/>
      <c r="AC42" s="156">
        <v>1427.3473500000002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01" t="s">
        <v>2</v>
      </c>
      <c r="I43" s="101"/>
      <c r="J43" s="101"/>
      <c r="K43" s="101"/>
      <c r="L43" s="101"/>
      <c r="M43" s="101"/>
      <c r="N43" s="101"/>
      <c r="O43" s="99"/>
      <c r="P43" s="99"/>
      <c r="Q43" s="119"/>
      <c r="R43" s="99"/>
      <c r="S43" s="99"/>
      <c r="T43" s="117"/>
      <c r="U43" s="14"/>
      <c r="V43" s="4"/>
      <c r="W43" s="4"/>
      <c r="X43" s="4"/>
      <c r="Y43" s="4"/>
      <c r="Z43" s="4"/>
      <c r="AA43" s="4"/>
      <c r="AB43" s="4"/>
      <c r="AC43" s="40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0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14">
        <v>42738</v>
      </c>
      <c r="W45" s="115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14">
        <v>42738</v>
      </c>
      <c r="W47" s="115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14">
        <v>42738</v>
      </c>
      <c r="W49" s="115"/>
    </row>
    <row r="50" spans="2:23" x14ac:dyDescent="0.25">
      <c r="E50" s="39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B9:B10"/>
    <mergeCell ref="C9:C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X7:X10"/>
    <mergeCell ref="N7:W7"/>
    <mergeCell ref="N8:N10"/>
    <mergeCell ref="T9:T10"/>
    <mergeCell ref="A42:H42"/>
    <mergeCell ref="L42:M42"/>
    <mergeCell ref="A7:A10"/>
    <mergeCell ref="V47:W47"/>
    <mergeCell ref="F9:F10"/>
    <mergeCell ref="G9:G10"/>
    <mergeCell ref="J9:J10"/>
    <mergeCell ref="K9:K10"/>
    <mergeCell ref="R9:R10"/>
    <mergeCell ref="O42:O43"/>
    <mergeCell ref="O9:O10"/>
    <mergeCell ref="P9:P10"/>
    <mergeCell ref="I9:I10"/>
    <mergeCell ref="D9:D10"/>
    <mergeCell ref="E9:E10"/>
    <mergeCell ref="L9:L10"/>
    <mergeCell ref="V9:V10"/>
    <mergeCell ref="V45:W45"/>
    <mergeCell ref="T42:T43"/>
    <mergeCell ref="P42:P43"/>
    <mergeCell ref="Q42:Q43"/>
    <mergeCell ref="R42:R43"/>
    <mergeCell ref="Q9:Q10"/>
    <mergeCell ref="AC7:AC10"/>
    <mergeCell ref="K3:AH3"/>
    <mergeCell ref="K6:AH6"/>
    <mergeCell ref="S42:S43"/>
    <mergeCell ref="AA42:AB42"/>
    <mergeCell ref="H43:N43"/>
    <mergeCell ref="Z7:Z10"/>
    <mergeCell ref="AA7:AA10"/>
    <mergeCell ref="W9:W10"/>
    <mergeCell ref="AB7:AB10"/>
    <mergeCell ref="I42:J42"/>
    <mergeCell ref="Y7:Y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4" workbookViewId="0">
      <selection activeCell="J34" sqref="J3:J34"/>
    </sheetView>
  </sheetViews>
  <sheetFormatPr defaultRowHeight="15" x14ac:dyDescent="0.25"/>
  <cols>
    <col min="4" max="4" width="10.7109375" customWidth="1"/>
    <col min="9" max="9" width="10.140625" customWidth="1"/>
  </cols>
  <sheetData>
    <row r="1" spans="1:10" x14ac:dyDescent="0.25">
      <c r="A1" t="s">
        <v>65</v>
      </c>
    </row>
    <row r="2" spans="1:10" x14ac:dyDescent="0.25">
      <c r="A2" t="s">
        <v>66</v>
      </c>
      <c r="B2" t="s">
        <v>58</v>
      </c>
      <c r="C2" t="s">
        <v>67</v>
      </c>
      <c r="D2" t="s">
        <v>68</v>
      </c>
      <c r="E2" t="s">
        <v>69</v>
      </c>
      <c r="F2" t="s">
        <v>70</v>
      </c>
    </row>
    <row r="3" spans="1:10" x14ac:dyDescent="0.25">
      <c r="A3">
        <v>1</v>
      </c>
      <c r="B3">
        <v>48460.81</v>
      </c>
      <c r="C3">
        <v>13061.4</v>
      </c>
      <c r="D3" s="49">
        <v>3.52</v>
      </c>
      <c r="E3">
        <v>-1.69</v>
      </c>
      <c r="F3" t="s">
        <v>71</v>
      </c>
      <c r="H3" s="10">
        <f>B3/1000</f>
        <v>48.460809999999995</v>
      </c>
      <c r="I3" s="49"/>
      <c r="J3" s="10">
        <f>H3</f>
        <v>48.460809999999995</v>
      </c>
    </row>
    <row r="4" spans="1:10" x14ac:dyDescent="0.25">
      <c r="A4">
        <v>2</v>
      </c>
      <c r="B4">
        <v>46150.1</v>
      </c>
      <c r="C4">
        <v>12432.7</v>
      </c>
      <c r="D4" s="49">
        <v>3.53</v>
      </c>
      <c r="E4">
        <v>-1.3</v>
      </c>
      <c r="F4" t="s">
        <v>71</v>
      </c>
      <c r="H4" s="10">
        <f t="shared" ref="H4:H33" si="0">B4/1000</f>
        <v>46.150100000000002</v>
      </c>
      <c r="I4" s="49"/>
      <c r="J4" s="10">
        <f t="shared" ref="J4:J33" si="1">H4</f>
        <v>46.150100000000002</v>
      </c>
    </row>
    <row r="5" spans="1:10" x14ac:dyDescent="0.25">
      <c r="A5">
        <v>3</v>
      </c>
      <c r="B5">
        <v>46678.73</v>
      </c>
      <c r="C5">
        <v>12574.8</v>
      </c>
      <c r="D5" s="49">
        <v>3.53</v>
      </c>
      <c r="E5">
        <v>-1.28</v>
      </c>
      <c r="H5" s="10">
        <f t="shared" si="0"/>
        <v>46.678730000000002</v>
      </c>
      <c r="J5" s="10">
        <f t="shared" si="1"/>
        <v>46.678730000000002</v>
      </c>
    </row>
    <row r="6" spans="1:10" x14ac:dyDescent="0.25">
      <c r="A6">
        <v>4</v>
      </c>
      <c r="B6">
        <v>47109.919999999998</v>
      </c>
      <c r="C6">
        <v>12603.3</v>
      </c>
      <c r="D6" s="49">
        <v>3.54</v>
      </c>
      <c r="E6">
        <v>-2.0699999999999998</v>
      </c>
      <c r="H6" s="10">
        <f t="shared" si="0"/>
        <v>47.109919999999995</v>
      </c>
      <c r="J6" s="10">
        <f t="shared" si="1"/>
        <v>47.109919999999995</v>
      </c>
    </row>
    <row r="7" spans="1:10" x14ac:dyDescent="0.25">
      <c r="A7">
        <v>5</v>
      </c>
      <c r="B7">
        <v>47804.52</v>
      </c>
      <c r="C7">
        <v>12752.1</v>
      </c>
      <c r="D7" s="49">
        <v>3.55</v>
      </c>
      <c r="E7">
        <v>-2.56</v>
      </c>
      <c r="F7" t="s">
        <v>71</v>
      </c>
      <c r="H7" s="10">
        <f t="shared" si="0"/>
        <v>47.804519999999997</v>
      </c>
      <c r="J7" s="10">
        <f t="shared" si="1"/>
        <v>47.804519999999997</v>
      </c>
    </row>
    <row r="8" spans="1:10" x14ac:dyDescent="0.25">
      <c r="A8">
        <v>6</v>
      </c>
      <c r="B8">
        <v>47517.279999999999</v>
      </c>
      <c r="C8">
        <v>12730.1</v>
      </c>
      <c r="D8" s="49">
        <v>3.54</v>
      </c>
      <c r="E8">
        <v>-2</v>
      </c>
      <c r="F8" t="s">
        <v>71</v>
      </c>
      <c r="H8" s="10">
        <f t="shared" si="0"/>
        <v>47.51728</v>
      </c>
      <c r="J8" s="10">
        <f t="shared" si="1"/>
        <v>47.51728</v>
      </c>
    </row>
    <row r="9" spans="1:10" x14ac:dyDescent="0.25">
      <c r="A9">
        <v>7</v>
      </c>
      <c r="B9">
        <v>52407.08</v>
      </c>
      <c r="C9">
        <v>13917.7</v>
      </c>
      <c r="D9" s="49">
        <v>3.55</v>
      </c>
      <c r="E9">
        <v>-3.37</v>
      </c>
      <c r="F9" t="s">
        <v>71</v>
      </c>
      <c r="H9" s="10">
        <f t="shared" si="0"/>
        <v>52.407080000000001</v>
      </c>
      <c r="J9" s="10">
        <f t="shared" si="1"/>
        <v>52.407080000000001</v>
      </c>
    </row>
    <row r="10" spans="1:10" x14ac:dyDescent="0.25">
      <c r="A10">
        <v>8</v>
      </c>
      <c r="B10">
        <v>50616.19</v>
      </c>
      <c r="C10" t="s">
        <v>72</v>
      </c>
      <c r="D10" s="49" t="s">
        <v>73</v>
      </c>
      <c r="E10" t="s">
        <v>74</v>
      </c>
      <c r="F10" t="s">
        <v>70</v>
      </c>
      <c r="H10" s="10">
        <f t="shared" si="0"/>
        <v>50.616190000000003</v>
      </c>
      <c r="J10" s="10">
        <f t="shared" si="1"/>
        <v>50.616190000000003</v>
      </c>
    </row>
    <row r="11" spans="1:10" x14ac:dyDescent="0.25">
      <c r="A11">
        <v>9</v>
      </c>
      <c r="B11">
        <v>43016.37</v>
      </c>
      <c r="C11" t="s">
        <v>75</v>
      </c>
      <c r="D11" s="49" t="s">
        <v>73</v>
      </c>
      <c r="E11" t="s">
        <v>76</v>
      </c>
      <c r="F11" t="s">
        <v>70</v>
      </c>
      <c r="H11" s="10">
        <f t="shared" si="0"/>
        <v>43.016370000000002</v>
      </c>
      <c r="J11" s="10">
        <f t="shared" si="1"/>
        <v>43.016370000000002</v>
      </c>
    </row>
    <row r="12" spans="1:10" x14ac:dyDescent="0.25">
      <c r="A12">
        <v>10</v>
      </c>
      <c r="B12">
        <v>40948.589999999997</v>
      </c>
      <c r="C12">
        <v>11049.9</v>
      </c>
      <c r="D12" s="49">
        <v>3.55</v>
      </c>
      <c r="E12">
        <v>0.27</v>
      </c>
      <c r="H12" s="10">
        <f t="shared" si="0"/>
        <v>40.948589999999996</v>
      </c>
      <c r="J12" s="10">
        <f t="shared" si="1"/>
        <v>40.948589999999996</v>
      </c>
    </row>
    <row r="13" spans="1:10" x14ac:dyDescent="0.25">
      <c r="A13">
        <v>11</v>
      </c>
      <c r="B13">
        <v>42665.91</v>
      </c>
      <c r="C13">
        <v>11381.6</v>
      </c>
      <c r="D13" s="49">
        <v>3.54</v>
      </c>
      <c r="E13">
        <v>-2.8</v>
      </c>
      <c r="H13" s="10">
        <f t="shared" si="0"/>
        <v>42.665910000000004</v>
      </c>
      <c r="J13" s="10">
        <f t="shared" si="1"/>
        <v>42.665910000000004</v>
      </c>
    </row>
    <row r="14" spans="1:10" x14ac:dyDescent="0.25">
      <c r="A14">
        <v>12</v>
      </c>
      <c r="B14">
        <v>46028.76</v>
      </c>
      <c r="C14">
        <v>12166.3</v>
      </c>
      <c r="D14" s="49">
        <v>3.54</v>
      </c>
      <c r="E14">
        <v>-5.44</v>
      </c>
      <c r="F14" t="s">
        <v>71</v>
      </c>
      <c r="H14" s="10">
        <f t="shared" si="0"/>
        <v>46.028760000000005</v>
      </c>
      <c r="J14" s="10">
        <f t="shared" si="1"/>
        <v>46.028760000000005</v>
      </c>
    </row>
    <row r="15" spans="1:10" x14ac:dyDescent="0.25">
      <c r="A15">
        <v>13</v>
      </c>
      <c r="B15">
        <v>52439.839999999997</v>
      </c>
      <c r="C15">
        <v>13812</v>
      </c>
      <c r="D15" s="49">
        <v>3.54</v>
      </c>
      <c r="E15">
        <v>-6.79</v>
      </c>
      <c r="F15" t="s">
        <v>71</v>
      </c>
      <c r="H15" s="10">
        <f t="shared" si="0"/>
        <v>52.439839999999997</v>
      </c>
      <c r="J15" s="10">
        <f t="shared" si="1"/>
        <v>52.439839999999997</v>
      </c>
    </row>
    <row r="16" spans="1:10" x14ac:dyDescent="0.25">
      <c r="A16">
        <v>14</v>
      </c>
      <c r="B16">
        <v>51965.16</v>
      </c>
      <c r="C16" t="s">
        <v>77</v>
      </c>
      <c r="D16" s="49" t="s">
        <v>78</v>
      </c>
      <c r="E16" t="s">
        <v>79</v>
      </c>
      <c r="F16">
        <v>7867.25</v>
      </c>
      <c r="G16">
        <f>(B16-F16)/1000</f>
        <v>44.097910000000006</v>
      </c>
      <c r="H16" s="155">
        <f t="shared" si="0"/>
        <v>51.965160000000004</v>
      </c>
      <c r="J16" s="10">
        <f>G16</f>
        <v>44.097910000000006</v>
      </c>
    </row>
    <row r="17" spans="1:10" x14ac:dyDescent="0.25">
      <c r="A17">
        <v>15</v>
      </c>
      <c r="B17">
        <v>51755.93</v>
      </c>
      <c r="C17" t="s">
        <v>80</v>
      </c>
      <c r="D17" s="49" t="s">
        <v>78</v>
      </c>
      <c r="E17" t="s">
        <v>81</v>
      </c>
      <c r="F17">
        <v>7867.25</v>
      </c>
      <c r="G17">
        <f t="shared" ref="G17:G19" si="2">(B17-F17)/1000</f>
        <v>43.888680000000001</v>
      </c>
      <c r="H17" s="155">
        <f t="shared" si="0"/>
        <v>51.755929999999999</v>
      </c>
      <c r="J17" s="10">
        <f t="shared" ref="J17:J19" si="3">G17</f>
        <v>43.888680000000001</v>
      </c>
    </row>
    <row r="18" spans="1:10" x14ac:dyDescent="0.25">
      <c r="A18">
        <v>16</v>
      </c>
      <c r="B18">
        <v>51756.53</v>
      </c>
      <c r="C18" t="s">
        <v>82</v>
      </c>
      <c r="D18" s="49" t="s">
        <v>78</v>
      </c>
      <c r="E18" t="s">
        <v>81</v>
      </c>
      <c r="F18">
        <v>7867.25</v>
      </c>
      <c r="G18">
        <f t="shared" si="2"/>
        <v>43.889279999999999</v>
      </c>
      <c r="H18" s="155">
        <f t="shared" si="0"/>
        <v>51.756529999999998</v>
      </c>
      <c r="J18" s="10">
        <f t="shared" si="3"/>
        <v>43.889279999999999</v>
      </c>
    </row>
    <row r="19" spans="1:10" x14ac:dyDescent="0.25">
      <c r="A19">
        <v>17</v>
      </c>
      <c r="B19">
        <v>55005.27</v>
      </c>
      <c r="C19" t="s">
        <v>83</v>
      </c>
      <c r="D19" s="49" t="s">
        <v>84</v>
      </c>
      <c r="E19" t="s">
        <v>85</v>
      </c>
      <c r="F19">
        <v>7867.25</v>
      </c>
      <c r="G19">
        <f t="shared" si="2"/>
        <v>47.138019999999997</v>
      </c>
      <c r="H19" s="155">
        <f t="shared" si="0"/>
        <v>55.005269999999996</v>
      </c>
      <c r="J19" s="10">
        <f t="shared" si="3"/>
        <v>47.138019999999997</v>
      </c>
    </row>
    <row r="20" spans="1:10" x14ac:dyDescent="0.25">
      <c r="A20">
        <v>18</v>
      </c>
      <c r="B20">
        <v>52522.92</v>
      </c>
      <c r="C20">
        <v>13304.2</v>
      </c>
      <c r="D20" s="49">
        <v>3.71</v>
      </c>
      <c r="E20">
        <v>-4.59</v>
      </c>
      <c r="H20" s="10">
        <f t="shared" si="0"/>
        <v>52.522919999999999</v>
      </c>
      <c r="J20" s="10">
        <f t="shared" si="1"/>
        <v>52.522919999999999</v>
      </c>
    </row>
    <row r="21" spans="1:10" x14ac:dyDescent="0.25">
      <c r="A21">
        <v>19</v>
      </c>
      <c r="B21">
        <v>47390.12</v>
      </c>
      <c r="C21">
        <v>12213.3</v>
      </c>
      <c r="D21" s="49">
        <v>3.67</v>
      </c>
      <c r="E21">
        <v>-2.52</v>
      </c>
      <c r="F21" t="s">
        <v>86</v>
      </c>
      <c r="H21" s="10">
        <f t="shared" si="0"/>
        <v>47.390120000000003</v>
      </c>
      <c r="J21" s="10">
        <f t="shared" si="1"/>
        <v>47.390120000000003</v>
      </c>
    </row>
    <row r="22" spans="1:10" x14ac:dyDescent="0.25">
      <c r="A22">
        <v>20</v>
      </c>
      <c r="B22">
        <v>49381.78</v>
      </c>
      <c r="C22">
        <v>13214.2</v>
      </c>
      <c r="D22" s="49">
        <v>3.52</v>
      </c>
      <c r="E22">
        <v>-4.3099999999999996</v>
      </c>
      <c r="F22" t="s">
        <v>86</v>
      </c>
      <c r="H22" s="10">
        <f t="shared" si="0"/>
        <v>49.381779999999999</v>
      </c>
      <c r="J22" s="10">
        <f t="shared" si="1"/>
        <v>49.381779999999999</v>
      </c>
    </row>
    <row r="23" spans="1:10" x14ac:dyDescent="0.25">
      <c r="A23">
        <v>21</v>
      </c>
      <c r="B23">
        <v>51895.18</v>
      </c>
      <c r="C23">
        <v>14074.5</v>
      </c>
      <c r="D23" s="49">
        <v>3.48</v>
      </c>
      <c r="E23">
        <v>-3.16</v>
      </c>
      <c r="H23" s="10">
        <f t="shared" si="0"/>
        <v>51.895180000000003</v>
      </c>
      <c r="J23" s="10">
        <f t="shared" si="1"/>
        <v>51.895180000000003</v>
      </c>
    </row>
    <row r="24" spans="1:10" x14ac:dyDescent="0.25">
      <c r="A24">
        <v>22</v>
      </c>
      <c r="B24">
        <v>46932.13</v>
      </c>
      <c r="C24">
        <v>12678.5</v>
      </c>
      <c r="D24" s="49">
        <v>3.51</v>
      </c>
      <c r="E24">
        <v>-2.06</v>
      </c>
      <c r="H24" s="10">
        <f t="shared" si="0"/>
        <v>46.932130000000001</v>
      </c>
      <c r="J24" s="10">
        <f t="shared" si="1"/>
        <v>46.932130000000001</v>
      </c>
    </row>
    <row r="25" spans="1:10" x14ac:dyDescent="0.25">
      <c r="A25">
        <v>23</v>
      </c>
      <c r="B25">
        <v>46163.13</v>
      </c>
      <c r="C25">
        <v>12450.8</v>
      </c>
      <c r="D25" s="49">
        <v>3.51</v>
      </c>
      <c r="E25">
        <v>-2.61</v>
      </c>
      <c r="F25" t="s">
        <v>71</v>
      </c>
      <c r="H25" s="10">
        <f t="shared" si="0"/>
        <v>46.163129999999995</v>
      </c>
      <c r="J25" s="10">
        <f t="shared" si="1"/>
        <v>46.163129999999995</v>
      </c>
    </row>
    <row r="26" spans="1:10" x14ac:dyDescent="0.25">
      <c r="A26">
        <v>24</v>
      </c>
      <c r="B26">
        <v>44472.37</v>
      </c>
      <c r="C26">
        <v>12051.4</v>
      </c>
      <c r="D26" s="49">
        <v>3.51</v>
      </c>
      <c r="E26">
        <v>-1.51</v>
      </c>
      <c r="H26" s="10">
        <f t="shared" si="0"/>
        <v>44.472370000000005</v>
      </c>
      <c r="J26" s="10">
        <f t="shared" si="1"/>
        <v>44.472370000000005</v>
      </c>
    </row>
    <row r="27" spans="1:10" x14ac:dyDescent="0.25">
      <c r="A27">
        <v>25</v>
      </c>
      <c r="B27">
        <v>44752.75</v>
      </c>
      <c r="C27">
        <v>12115.3</v>
      </c>
      <c r="D27" s="49">
        <v>3.5</v>
      </c>
      <c r="E27">
        <v>-2.41</v>
      </c>
      <c r="H27" s="10">
        <f t="shared" si="0"/>
        <v>44.752749999999999</v>
      </c>
      <c r="J27" s="10">
        <f t="shared" si="1"/>
        <v>44.752749999999999</v>
      </c>
    </row>
    <row r="28" spans="1:10" x14ac:dyDescent="0.25">
      <c r="A28">
        <v>26</v>
      </c>
      <c r="B28">
        <v>42874.68</v>
      </c>
      <c r="C28">
        <v>11609.4</v>
      </c>
      <c r="D28" s="49">
        <v>3.51</v>
      </c>
      <c r="E28">
        <v>-1.67</v>
      </c>
      <c r="F28" t="s">
        <v>71</v>
      </c>
      <c r="H28" s="10">
        <f t="shared" si="0"/>
        <v>42.874679999999998</v>
      </c>
      <c r="J28" s="10">
        <f t="shared" si="1"/>
        <v>42.874679999999998</v>
      </c>
    </row>
    <row r="29" spans="1:10" x14ac:dyDescent="0.25">
      <c r="A29">
        <v>27</v>
      </c>
      <c r="B29">
        <v>42646.62</v>
      </c>
      <c r="C29">
        <v>11598</v>
      </c>
      <c r="D29" s="49">
        <v>3.5</v>
      </c>
      <c r="E29">
        <v>-1.35</v>
      </c>
      <c r="F29" t="s">
        <v>87</v>
      </c>
      <c r="H29" s="10">
        <f t="shared" si="0"/>
        <v>42.646620000000006</v>
      </c>
      <c r="J29" s="10">
        <f t="shared" si="1"/>
        <v>42.646620000000006</v>
      </c>
    </row>
    <row r="30" spans="1:10" x14ac:dyDescent="0.25">
      <c r="A30">
        <v>28</v>
      </c>
      <c r="B30">
        <v>41448.980000000003</v>
      </c>
      <c r="C30">
        <v>11273.3</v>
      </c>
      <c r="D30">
        <v>3.5</v>
      </c>
      <c r="E30">
        <v>-0.94</v>
      </c>
      <c r="F30" t="s">
        <v>71</v>
      </c>
      <c r="H30" s="10">
        <f t="shared" si="0"/>
        <v>41.448980000000006</v>
      </c>
      <c r="J30" s="10">
        <f t="shared" si="1"/>
        <v>41.448980000000006</v>
      </c>
    </row>
    <row r="31" spans="1:10" x14ac:dyDescent="0.25">
      <c r="A31">
        <v>29</v>
      </c>
      <c r="B31">
        <v>39285</v>
      </c>
      <c r="C31">
        <v>10596.4</v>
      </c>
      <c r="D31">
        <v>3.53</v>
      </c>
      <c r="E31">
        <v>-1.4</v>
      </c>
      <c r="F31" t="s">
        <v>87</v>
      </c>
      <c r="H31" s="10">
        <f t="shared" si="0"/>
        <v>39.284999999999997</v>
      </c>
      <c r="J31" s="10">
        <f t="shared" si="1"/>
        <v>39.284999999999997</v>
      </c>
    </row>
    <row r="32" spans="1:10" x14ac:dyDescent="0.25">
      <c r="A32">
        <v>30</v>
      </c>
      <c r="B32">
        <v>41497.08</v>
      </c>
      <c r="C32">
        <v>11084.3</v>
      </c>
      <c r="D32">
        <v>3.53</v>
      </c>
      <c r="E32">
        <v>-3.83</v>
      </c>
      <c r="F32" t="s">
        <v>71</v>
      </c>
      <c r="H32" s="10">
        <f t="shared" si="0"/>
        <v>41.497080000000004</v>
      </c>
      <c r="J32" s="10">
        <f t="shared" si="1"/>
        <v>41.497080000000004</v>
      </c>
    </row>
    <row r="33" spans="1:10" x14ac:dyDescent="0.25">
      <c r="A33">
        <v>31</v>
      </c>
      <c r="B33">
        <v>45226.62</v>
      </c>
      <c r="C33">
        <v>12178.8</v>
      </c>
      <c r="D33">
        <v>3.5</v>
      </c>
      <c r="E33">
        <v>-3.44</v>
      </c>
      <c r="H33" s="10">
        <f t="shared" si="0"/>
        <v>45.226620000000004</v>
      </c>
      <c r="J33" s="10">
        <f t="shared" si="1"/>
        <v>45.226620000000004</v>
      </c>
    </row>
    <row r="34" spans="1:10" x14ac:dyDescent="0.25">
      <c r="A34" t="s">
        <v>88</v>
      </c>
      <c r="B34" t="s">
        <v>89</v>
      </c>
      <c r="C34" t="s">
        <v>90</v>
      </c>
      <c r="D34" t="s">
        <v>78</v>
      </c>
      <c r="E34" t="s">
        <v>91</v>
      </c>
      <c r="F34" t="s">
        <v>70</v>
      </c>
      <c r="H34" s="10">
        <f>SUM(H3:H33)</f>
        <v>1458.8163500000003</v>
      </c>
      <c r="J34" s="10">
        <f>SUM(J3:J33)</f>
        <v>1427.3473500000002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2017-01-10T09:30:06Z</cp:lastPrinted>
  <dcterms:created xsi:type="dcterms:W3CDTF">2016-10-07T07:24:19Z</dcterms:created>
  <dcterms:modified xsi:type="dcterms:W3CDTF">2017-01-10T09:30:33Z</dcterms:modified>
</cp:coreProperties>
</file>