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15600" windowHeight="781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Лист1!$A$1:$AC$52</definedName>
  </definedNames>
  <calcPr calcId="145621"/>
</workbook>
</file>

<file path=xl/calcChain.xml><?xml version="1.0" encoding="utf-8"?>
<calcChain xmlns="http://schemas.openxmlformats.org/spreadsheetml/2006/main">
  <c r="T14" i="1" l="1"/>
  <c r="Q14" i="1"/>
  <c r="T13" i="1"/>
  <c r="Q13" i="1"/>
  <c r="T21" i="1"/>
  <c r="Q21" i="1"/>
  <c r="T20" i="1"/>
  <c r="Q20" i="1"/>
  <c r="T28" i="1"/>
  <c r="Q28" i="1"/>
  <c r="T27" i="1"/>
  <c r="Q27" i="1"/>
  <c r="T35" i="1"/>
  <c r="Q35" i="1"/>
  <c r="T34" i="1"/>
  <c r="Q34" i="1"/>
  <c r="T41" i="1"/>
  <c r="Q41" i="1"/>
  <c r="AD40" i="1"/>
  <c r="AE40" i="1"/>
  <c r="Q40" i="1"/>
  <c r="T40" i="1"/>
  <c r="W40" i="1"/>
  <c r="W21" i="1" l="1"/>
  <c r="W20" i="1"/>
  <c r="W14" i="1"/>
  <c r="W13" i="1"/>
  <c r="W37" i="1" l="1"/>
  <c r="T37" i="1"/>
  <c r="Q37" i="1"/>
  <c r="W36" i="1"/>
  <c r="T36" i="1"/>
  <c r="Q36" i="1"/>
  <c r="W30" i="1"/>
  <c r="T30" i="1"/>
  <c r="Q30" i="1"/>
  <c r="W29" i="1"/>
  <c r="T29" i="1"/>
  <c r="Q29" i="1"/>
  <c r="W23" i="1"/>
  <c r="T23" i="1"/>
  <c r="Q23" i="1"/>
  <c r="W22" i="1"/>
  <c r="T22" i="1"/>
  <c r="Q22" i="1"/>
  <c r="W16" i="1"/>
  <c r="T16" i="1"/>
  <c r="Q16" i="1"/>
  <c r="W15" i="1"/>
  <c r="T15" i="1"/>
  <c r="Q15" i="1"/>
  <c r="AC42" i="1" l="1"/>
  <c r="W39" i="1" l="1"/>
  <c r="T39" i="1"/>
  <c r="Q39" i="1"/>
  <c r="W38" i="1" l="1"/>
  <c r="T38" i="1"/>
  <c r="Q38" i="1"/>
  <c r="W35" i="1"/>
  <c r="W34" i="1"/>
  <c r="W33" i="1"/>
  <c r="T33" i="1"/>
  <c r="Q33" i="1"/>
  <c r="W32" i="1"/>
  <c r="T32" i="1"/>
  <c r="Q32" i="1"/>
  <c r="W31" i="1"/>
  <c r="T31" i="1"/>
  <c r="Q31" i="1"/>
  <c r="W28" i="1"/>
  <c r="W27" i="1"/>
  <c r="W26" i="1"/>
  <c r="T26" i="1"/>
  <c r="Q26" i="1"/>
  <c r="W25" i="1"/>
  <c r="T25" i="1"/>
  <c r="Q25" i="1"/>
  <c r="W24" i="1"/>
  <c r="T24" i="1"/>
  <c r="Q24" i="1"/>
  <c r="W19" i="1"/>
  <c r="T19" i="1"/>
  <c r="Q19" i="1"/>
  <c r="W18" i="1"/>
  <c r="T18" i="1"/>
  <c r="Q18" i="1"/>
  <c r="W17" i="1"/>
  <c r="T17" i="1"/>
  <c r="Q17" i="1"/>
  <c r="W12" i="1"/>
  <c r="T12" i="1"/>
  <c r="Q12" i="1"/>
  <c r="W11" i="1"/>
  <c r="T11" i="1"/>
  <c r="Q11" i="1"/>
  <c r="V49" i="1" l="1"/>
  <c r="V47" i="1"/>
  <c r="AD33" i="1" l="1"/>
  <c r="AE33" i="1" s="1"/>
  <c r="AD12" i="1"/>
  <c r="AE12" i="1" s="1"/>
  <c r="AD13" i="1"/>
  <c r="AE13" i="1" s="1"/>
  <c r="AD14" i="1"/>
  <c r="AE14" i="1" s="1"/>
  <c r="AD15" i="1"/>
  <c r="AE15" i="1" s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E26" i="1" s="1"/>
  <c r="AD27" i="1"/>
  <c r="AE27" i="1" s="1"/>
  <c r="AD28" i="1"/>
  <c r="AE28" i="1" s="1"/>
  <c r="AD29" i="1"/>
  <c r="AE29" i="1" s="1"/>
  <c r="AD30" i="1"/>
  <c r="AE30" i="1" s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E38" i="1" s="1"/>
  <c r="AD39" i="1"/>
  <c r="AE39" i="1" s="1"/>
  <c r="AD41" i="1"/>
  <c r="AE41" i="1" s="1"/>
  <c r="AD11" i="1"/>
  <c r="AE11" i="1" s="1"/>
  <c r="S42" i="1"/>
  <c r="Q42" i="1"/>
  <c r="T42" i="1"/>
  <c r="P42" i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42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<sst xmlns="http://schemas.openxmlformats.org/spreadsheetml/2006/main" count="69" uniqueCount="63">
  <si>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</si>
  <si>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</si>
  <si>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</si>
  <si>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</si>
  <si>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>прізвище</t>
  </si>
  <si>
    <t>підпис</t>
  </si>
  <si>
    <t>дата</t>
  </si>
  <si>
    <t>Лабораторія, де здійснювались аналізи газу</t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</si>
  <si>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</si>
  <si>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</si>
  <si>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</si>
  <si>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</si>
  <si>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</si>
  <si>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</si>
  <si>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</si>
  <si>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</si>
  <si>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</si>
  <si>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</si>
  <si>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</si>
  <si>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</si>
  <si>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</si>
  <si>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</si>
  <si>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</si>
  <si>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</si>
  <si>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</si>
  <si>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</si>
  <si>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</si>
  <si>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</si>
  <si>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</si>
  <si>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 xml:space="preserve">п/м  КС Борова  Первомайське ЛВУМГ </t>
  </si>
  <si>
    <t>Начальник лабораторії ПМ КС Борова Первомайського ЛВ УМГ</t>
  </si>
  <si>
    <t>Філія "УМГ "ХАРКІВТРАНСГАЗ"</t>
  </si>
  <si>
    <r>
      <t xml:space="preserve">Свідоцтво про атестацію </t>
    </r>
    <r>
      <rPr>
        <b/>
        <u/>
        <sz val="8"/>
        <rFont val="Times New Roman"/>
        <family val="1"/>
        <charset val="204"/>
      </rPr>
      <t xml:space="preserve">№ 100-037/2013 </t>
    </r>
    <r>
      <rPr>
        <sz val="8"/>
        <rFont val="Times New Roman"/>
        <family val="1"/>
        <charset val="204"/>
      </rPr>
      <t xml:space="preserve">дійсне до  </t>
    </r>
    <r>
      <rPr>
        <b/>
        <u/>
        <sz val="8"/>
        <rFont val="Times New Roman"/>
        <family val="1"/>
        <charset val="204"/>
      </rPr>
      <t>24.10.2017 р.</t>
    </r>
  </si>
  <si>
    <t>Всього* :</t>
  </si>
  <si>
    <t>Головний інженер Первомайського ЛВУМГ</t>
  </si>
  <si>
    <t>Керівник підрозділу підприємства, якому підпорядкована лабораторія</t>
  </si>
  <si>
    <t xml:space="preserve">маршрут № </t>
  </si>
  <si>
    <t>Метрологічна служба, яка визначає обсяги газу</t>
  </si>
  <si>
    <t>*  Обсяг природного газу за місяць з урахуванням ВТВ.</t>
  </si>
  <si>
    <r>
      <t xml:space="preserve">з   газопроводу </t>
    </r>
    <r>
      <rPr>
        <b/>
        <sz val="10"/>
        <rFont val="Times New Roman"/>
        <family val="1"/>
        <charset val="204"/>
      </rPr>
      <t xml:space="preserve"> </t>
    </r>
    <r>
      <rPr>
        <b/>
        <i/>
        <sz val="10"/>
        <rFont val="Times New Roman"/>
        <family val="1"/>
        <charset val="204"/>
      </rPr>
      <t>"НОВОПСКОВ-ШЕБЕЛИНКА"</t>
    </r>
  </si>
  <si>
    <t>Інженер І кат. групи газовимірювань та метрології</t>
  </si>
  <si>
    <t>Юрченко В.М.</t>
  </si>
  <si>
    <t>Журавель І.В.</t>
  </si>
  <si>
    <t>Карапута В.М.</t>
  </si>
  <si>
    <r>
      <t xml:space="preserve">переданого </t>
    </r>
    <r>
      <rPr>
        <b/>
        <i/>
        <u/>
        <sz val="11"/>
        <rFont val="Times New Roman"/>
        <family val="1"/>
        <charset val="204"/>
      </rPr>
      <t>п/м КС Борова Первомайського ЛВУМГ філії  "УМГ "Харківтрансгаз"</t>
    </r>
    <r>
      <rPr>
        <b/>
        <u/>
        <sz val="1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та прийнятого</t>
    </r>
    <r>
      <rPr>
        <i/>
        <u/>
        <sz val="11"/>
        <rFont val="Times New Roman"/>
        <family val="1"/>
        <charset val="204"/>
      </rPr>
      <t xml:space="preserve"> </t>
    </r>
    <r>
      <rPr>
        <b/>
        <i/>
        <u/>
        <sz val="10"/>
        <rFont val="Times New Roman"/>
        <family val="1"/>
        <charset val="204"/>
      </rPr>
      <t>ПАТ "Харківгаз"</t>
    </r>
  </si>
  <si>
    <r>
      <t xml:space="preserve">по ГВС (ПВВГ, СВГ, ГРС)  </t>
    </r>
    <r>
      <rPr>
        <b/>
        <sz val="11"/>
        <rFont val="Times New Roman"/>
        <family val="1"/>
        <charset val="204"/>
      </rPr>
      <t xml:space="preserve">  </t>
    </r>
    <r>
      <rPr>
        <b/>
        <i/>
        <sz val="11"/>
        <rFont val="Times New Roman"/>
        <family val="1"/>
        <charset val="204"/>
      </rPr>
      <t>ГРС "Лісна стінка"</t>
    </r>
  </si>
  <si>
    <r>
      <t xml:space="preserve">за період з </t>
    </r>
    <r>
      <rPr>
        <b/>
        <u/>
        <sz val="11"/>
        <rFont val="Times New Roman"/>
        <family val="1"/>
        <charset val="204"/>
      </rPr>
      <t xml:space="preserve">01.12.2016 р. </t>
    </r>
    <r>
      <rPr>
        <sz val="11"/>
        <rFont val="Times New Roman"/>
        <family val="1"/>
        <charset val="204"/>
      </rPr>
      <t xml:space="preserve">по </t>
    </r>
    <r>
      <rPr>
        <b/>
        <u/>
        <sz val="11"/>
        <rFont val="Times New Roman"/>
        <family val="1"/>
        <charset val="204"/>
      </rPr>
      <t>31.12.2016 р.</t>
    </r>
  </si>
  <si>
    <r>
      <t>Масова концентрація 
сірководню, мг/м</t>
    </r>
    <r>
      <rPr>
        <b/>
        <vertAlign val="superscript"/>
        <sz val="1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</si>
  <si>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</si>
  <si>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</si>
  <si>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</si>
  <si>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rFont val="Times New Roman"/>
        <family val="1"/>
        <charset val="204"/>
      </rPr>
      <t>3</t>
    </r>
    <r>
      <rPr>
        <b/>
        <sz val="11"/>
        <rFont val="Times New Roman"/>
        <family val="1"/>
        <charset val="204"/>
      </rPr>
      <t>,при 20 ºС,</t>
    </r>
    <r>
      <rPr>
        <b/>
        <vertAlign val="superscript"/>
        <sz val="11"/>
        <rFont val="Times New Roman"/>
        <family val="1"/>
        <charset val="204"/>
      </rPr>
      <t xml:space="preserve"> </t>
    </r>
  </si>
  <si>
    <r>
      <t>Теплота згоряння нижча, ккал/м</t>
    </r>
    <r>
      <rPr>
        <b/>
        <vertAlign val="superscript"/>
        <sz val="11"/>
        <rFont val="Times New Roman"/>
        <family val="1"/>
        <charset val="204"/>
      </rPr>
      <t>3</t>
    </r>
  </si>
  <si>
    <r>
      <t>Теплота згоряння нижча, МДж/м</t>
    </r>
    <r>
      <rPr>
        <b/>
        <vertAlign val="superscript"/>
        <sz val="1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</si>
  <si>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</si>
  <si>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</si>
  <si>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</si>
  <si>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rFont val="Times New Roman"/>
        <family val="1"/>
        <charset val="204"/>
      </rPr>
      <t>3</t>
    </r>
  </si>
  <si>
    <r>
      <t>Число Воббе вище,
ккал/м</t>
    </r>
    <r>
      <rPr>
        <b/>
        <vertAlign val="superscript"/>
        <sz val="1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</si>
  <si>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</si>
  <si>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rFont val="Times New Roman"/>
        <family val="1"/>
        <charset val="204"/>
      </rPr>
      <t>3</t>
    </r>
  </si>
  <si>
    <t xml:space="preserve"> ПАСПОРТ ФІЗИКО-ХІМІЧНИХ ПОКАЗНИКІВ ПРИРОДНОГО ГАЗУ  №19-52</t>
  </si>
  <si>
    <t>03.01.2017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</si>
</sst>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27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u/>
      <sz val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i/>
      <u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i/>
      <u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9"/>
      <name val="Times New Roman"/>
      <family val="1"/>
      <charset val="204"/>
    </font>
    <font>
      <u/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6">
    <xf numFmtId="0" fontId="0" fillId="0" borderId="0" xfId="0"/>
    <xf numFmtId="164" fontId="2" fillId="0" borderId="1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166" fontId="2" fillId="0" borderId="7" xfId="0" applyNumberFormat="1" applyFont="1" applyBorder="1" applyAlignment="1">
      <alignment horizontal="center" wrapText="1"/>
    </xf>
    <xf numFmtId="166" fontId="2" fillId="0" borderId="1" xfId="0" applyNumberFormat="1" applyFont="1" applyBorder="1" applyAlignment="1">
      <alignment horizontal="center" wrapText="1"/>
    </xf>
    <xf numFmtId="2" fontId="2" fillId="0" borderId="7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66" fontId="2" fillId="0" borderId="7" xfId="0" applyNumberFormat="1" applyFont="1" applyFill="1" applyBorder="1" applyAlignment="1">
      <alignment horizontal="center"/>
    </xf>
    <xf numFmtId="0" fontId="3" fillId="0" borderId="0" xfId="0" applyFont="1"/>
    <xf numFmtId="0" fontId="2" fillId="0" borderId="0" xfId="0" applyFont="1"/>
    <xf numFmtId="165" fontId="4" fillId="0" borderId="0" xfId="0" applyNumberFormat="1" applyFont="1" applyBorder="1" applyAlignment="1" applyProtection="1">
      <alignment horizontal="right"/>
    </xf>
    <xf numFmtId="164" fontId="2" fillId="0" borderId="7" xfId="0" applyNumberFormat="1" applyFont="1" applyFill="1" applyBorder="1" applyAlignment="1">
      <alignment horizontal="center" wrapText="1"/>
    </xf>
    <xf numFmtId="164" fontId="2" fillId="0" borderId="8" xfId="0" applyNumberFormat="1" applyFont="1" applyFill="1" applyBorder="1" applyAlignment="1">
      <alignment horizontal="center" wrapText="1"/>
    </xf>
    <xf numFmtId="164" fontId="2" fillId="0" borderId="9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horizontal="center" wrapText="1"/>
    </xf>
    <xf numFmtId="164" fontId="2" fillId="0" borderId="11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11" xfId="0" applyNumberFormat="1" applyFont="1" applyFill="1" applyBorder="1" applyAlignment="1">
      <alignment horizontal="center" wrapText="1"/>
    </xf>
    <xf numFmtId="2" fontId="2" fillId="0" borderId="8" xfId="0" applyNumberFormat="1" applyFont="1" applyFill="1" applyBorder="1" applyAlignment="1">
      <alignment horizontal="center" wrapText="1"/>
    </xf>
    <xf numFmtId="164" fontId="2" fillId="0" borderId="48" xfId="0" applyNumberFormat="1" applyFont="1" applyFill="1" applyBorder="1" applyAlignment="1">
      <alignment horizontal="center" wrapText="1"/>
    </xf>
    <xf numFmtId="0" fontId="1" fillId="0" borderId="23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wrapText="1"/>
    </xf>
    <xf numFmtId="2" fontId="2" fillId="0" borderId="7" xfId="0" applyNumberFormat="1" applyFont="1" applyFill="1" applyBorder="1" applyAlignment="1">
      <alignment horizontal="center" wrapText="1"/>
    </xf>
    <xf numFmtId="164" fontId="2" fillId="0" borderId="24" xfId="0" applyNumberFormat="1" applyFont="1" applyFill="1" applyBorder="1" applyAlignment="1">
      <alignment horizontal="center" wrapText="1"/>
    </xf>
    <xf numFmtId="166" fontId="2" fillId="0" borderId="9" xfId="0" applyNumberFormat="1" applyFont="1" applyFill="1" applyBorder="1" applyAlignment="1">
      <alignment horizontal="center"/>
    </xf>
    <xf numFmtId="166" fontId="2" fillId="0" borderId="10" xfId="0" applyNumberFormat="1" applyFont="1" applyBorder="1" applyAlignment="1">
      <alignment horizontal="center" wrapText="1"/>
    </xf>
    <xf numFmtId="0" fontId="1" fillId="0" borderId="25" xfId="0" applyNumberFormat="1" applyFont="1" applyBorder="1" applyAlignment="1">
      <alignment horizontal="center" vertical="center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3" fillId="0" borderId="42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11" fillId="0" borderId="0" xfId="0" applyFont="1" applyAlignment="1" applyProtection="1">
      <alignment horizontal="center" vertical="center"/>
      <protection locked="0"/>
    </xf>
    <xf numFmtId="0" fontId="12" fillId="0" borderId="42" xfId="0" applyFont="1" applyBorder="1" applyAlignment="1" applyProtection="1">
      <alignment horizontal="left" vertical="center"/>
      <protection locked="0"/>
    </xf>
    <xf numFmtId="0" fontId="12" fillId="0" borderId="42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2" fillId="0" borderId="50" xfId="0" applyFont="1" applyBorder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18" xfId="0" applyFont="1" applyBorder="1" applyAlignment="1" applyProtection="1">
      <alignment vertical="center"/>
      <protection locked="0"/>
    </xf>
    <xf numFmtId="165" fontId="12" fillId="0" borderId="0" xfId="0" applyNumberFormat="1" applyFont="1"/>
    <xf numFmtId="0" fontId="5" fillId="0" borderId="0" xfId="0" applyFont="1" applyAlignment="1">
      <alignment horizontal="center"/>
    </xf>
    <xf numFmtId="2" fontId="12" fillId="0" borderId="0" xfId="0" applyNumberFormat="1" applyFont="1" applyProtection="1"/>
    <xf numFmtId="2" fontId="2" fillId="0" borderId="9" xfId="0" applyNumberFormat="1" applyFont="1" applyFill="1" applyBorder="1" applyAlignment="1">
      <alignment horizontal="center" wrapText="1"/>
    </xf>
    <xf numFmtId="164" fontId="12" fillId="0" borderId="39" xfId="0" applyNumberFormat="1" applyFont="1" applyBorder="1" applyProtection="1">
      <protection locked="0"/>
    </xf>
    <xf numFmtId="164" fontId="12" fillId="0" borderId="0" xfId="0" applyNumberFormat="1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9" fillId="0" borderId="0" xfId="0" applyFont="1" applyAlignment="1" applyProtection="1">
      <alignment vertical="center" wrapText="1"/>
      <protection locked="0"/>
    </xf>
    <xf numFmtId="0" fontId="11" fillId="0" borderId="42" xfId="0" applyFont="1" applyBorder="1" applyAlignment="1" applyProtection="1">
      <protection locked="0"/>
    </xf>
    <xf numFmtId="0" fontId="11" fillId="0" borderId="42" xfId="0" applyFont="1" applyBorder="1" applyProtection="1">
      <protection locked="0"/>
    </xf>
    <xf numFmtId="0" fontId="20" fillId="0" borderId="0" xfId="0" applyFont="1" applyAlignment="1" applyProtection="1">
      <alignment vertical="center"/>
      <protection locked="0"/>
    </xf>
    <xf numFmtId="0" fontId="20" fillId="0" borderId="0" xfId="0" applyFont="1" applyProtection="1">
      <protection locked="0"/>
    </xf>
    <xf numFmtId="0" fontId="21" fillId="0" borderId="42" xfId="0" applyFont="1" applyBorder="1" applyProtection="1">
      <protection locked="0"/>
    </xf>
    <xf numFmtId="0" fontId="21" fillId="0" borderId="0" xfId="0" applyFont="1" applyProtection="1">
      <protection locked="0"/>
    </xf>
    <xf numFmtId="0" fontId="2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24" fillId="0" borderId="0" xfId="0" applyFont="1" applyProtection="1">
      <protection locked="0"/>
    </xf>
    <xf numFmtId="164" fontId="2" fillId="0" borderId="13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 wrapText="1"/>
    </xf>
    <xf numFmtId="164" fontId="2" fillId="0" borderId="15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  <xf numFmtId="2" fontId="2" fillId="0" borderId="14" xfId="0" applyNumberFormat="1" applyFont="1" applyBorder="1" applyAlignment="1">
      <alignment horizontal="center" wrapText="1"/>
    </xf>
    <xf numFmtId="166" fontId="2" fillId="0" borderId="13" xfId="0" applyNumberFormat="1" applyFont="1" applyBorder="1" applyAlignment="1">
      <alignment horizontal="center" wrapText="1"/>
    </xf>
    <xf numFmtId="166" fontId="2" fillId="0" borderId="14" xfId="0" applyNumberFormat="1" applyFont="1" applyBorder="1" applyAlignment="1">
      <alignment horizontal="center" wrapText="1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164" fontId="2" fillId="0" borderId="7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wrapText="1"/>
    </xf>
    <xf numFmtId="164" fontId="2" fillId="0" borderId="8" xfId="0" applyNumberFormat="1" applyFont="1" applyBorder="1" applyAlignment="1">
      <alignment horizontal="center" wrapText="1"/>
    </xf>
    <xf numFmtId="164" fontId="2" fillId="0" borderId="49" xfId="0" applyNumberFormat="1" applyFont="1" applyBorder="1" applyAlignment="1">
      <alignment horizontal="center" wrapText="1"/>
    </xf>
    <xf numFmtId="2" fontId="2" fillId="0" borderId="7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164" fontId="2" fillId="0" borderId="7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164" fontId="2" fillId="0" borderId="49" xfId="0" applyNumberFormat="1" applyFont="1" applyFill="1" applyBorder="1" applyAlignment="1">
      <alignment horizontal="center"/>
    </xf>
    <xf numFmtId="164" fontId="2" fillId="0" borderId="7" xfId="0" applyNumberFormat="1" applyFont="1" applyBorder="1" applyAlignment="1">
      <alignment horizontal="center" vertical="top" wrapText="1"/>
    </xf>
    <xf numFmtId="2" fontId="2" fillId="0" borderId="9" xfId="0" applyNumberFormat="1" applyFont="1" applyFill="1" applyBorder="1" applyAlignment="1">
      <alignment horizont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2" fontId="25" fillId="0" borderId="1" xfId="0" applyNumberFormat="1" applyFont="1" applyBorder="1" applyAlignment="1">
      <alignment horizontal="center" wrapText="1"/>
    </xf>
    <xf numFmtId="2" fontId="25" fillId="0" borderId="8" xfId="0" applyNumberFormat="1" applyFont="1" applyFill="1" applyBorder="1" applyAlignment="1">
      <alignment horizontal="center" wrapText="1"/>
    </xf>
    <xf numFmtId="2" fontId="25" fillId="0" borderId="7" xfId="0" applyNumberFormat="1" applyFont="1" applyBorder="1" applyAlignment="1">
      <alignment horizontal="center" wrapText="1"/>
    </xf>
    <xf numFmtId="2" fontId="25" fillId="0" borderId="1" xfId="0" applyNumberFormat="1" applyFont="1" applyFill="1" applyBorder="1" applyAlignment="1">
      <alignment horizontal="center" wrapText="1"/>
    </xf>
    <xf numFmtId="2" fontId="25" fillId="0" borderId="7" xfId="0" applyNumberFormat="1" applyFont="1" applyFill="1" applyBorder="1" applyAlignment="1">
      <alignment horizontal="center" wrapText="1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12" fillId="0" borderId="38" xfId="0" applyFont="1" applyBorder="1" applyAlignment="1" applyProtection="1">
      <alignment horizontal="center" wrapText="1"/>
      <protection locked="0"/>
    </xf>
    <xf numFmtId="0" fontId="12" fillId="0" borderId="35" xfId="0" applyFont="1" applyBorder="1" applyAlignment="1" applyProtection="1">
      <alignment horizontal="center" wrapText="1"/>
      <protection locked="0"/>
    </xf>
    <xf numFmtId="0" fontId="12" fillId="0" borderId="41" xfId="0" applyFont="1" applyBorder="1" applyAlignment="1" applyProtection="1">
      <alignment horizontal="center" vertical="center" wrapText="1"/>
      <protection locked="0"/>
    </xf>
    <xf numFmtId="0" fontId="12" fillId="0" borderId="37" xfId="0" applyFont="1" applyBorder="1" applyAlignment="1" applyProtection="1">
      <alignment horizontal="center" vertical="center" wrapText="1"/>
      <protection locked="0"/>
    </xf>
    <xf numFmtId="0" fontId="12" fillId="0" borderId="40" xfId="0" applyFont="1" applyBorder="1" applyAlignment="1" applyProtection="1">
      <alignment horizontal="center" vertical="center" wrapText="1"/>
      <protection locked="0"/>
    </xf>
    <xf numFmtId="0" fontId="12" fillId="0" borderId="38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 vertical="center" textRotation="90" wrapText="1"/>
      <protection locked="0"/>
    </xf>
    <xf numFmtId="0" fontId="11" fillId="0" borderId="35" xfId="0" applyFont="1" applyBorder="1" applyAlignment="1" applyProtection="1">
      <alignment horizontal="center" vertical="center" textRotation="90" wrapText="1"/>
      <protection locked="0"/>
    </xf>
    <xf numFmtId="0" fontId="11" fillId="0" borderId="6" xfId="0" applyFont="1" applyBorder="1" applyAlignment="1" applyProtection="1">
      <alignment horizontal="center" vertical="center" textRotation="90" wrapText="1"/>
      <protection locked="0"/>
    </xf>
    <xf numFmtId="0" fontId="11" fillId="0" borderId="36" xfId="0" applyFont="1" applyBorder="1" applyAlignment="1" applyProtection="1">
      <alignment horizontal="center" vertical="center" textRotation="90" wrapText="1"/>
      <protection locked="0"/>
    </xf>
    <xf numFmtId="0" fontId="11" fillId="0" borderId="25" xfId="0" applyFont="1" applyBorder="1" applyAlignment="1" applyProtection="1">
      <alignment horizontal="center" vertical="center" textRotation="90" wrapText="1"/>
      <protection locked="0"/>
    </xf>
    <xf numFmtId="0" fontId="11" fillId="0" borderId="23" xfId="0" applyFont="1" applyBorder="1" applyAlignment="1" applyProtection="1">
      <alignment horizontal="center" vertical="center" textRotation="90" wrapText="1"/>
      <protection locked="0"/>
    </xf>
    <xf numFmtId="0" fontId="11" fillId="0" borderId="24" xfId="0" applyFont="1" applyBorder="1" applyAlignment="1" applyProtection="1">
      <alignment horizontal="center" vertical="center" textRotation="90" wrapText="1"/>
      <protection locked="0"/>
    </xf>
    <xf numFmtId="0" fontId="11" fillId="0" borderId="14" xfId="0" applyFont="1" applyBorder="1" applyAlignment="1" applyProtection="1">
      <alignment horizontal="left" vertical="center" textRotation="90" wrapText="1"/>
      <protection locked="0"/>
    </xf>
    <xf numFmtId="0" fontId="11" fillId="0" borderId="1" xfId="0" applyFont="1" applyBorder="1" applyAlignment="1" applyProtection="1">
      <alignment horizontal="left" vertical="center" textRotation="90" wrapText="1"/>
      <protection locked="0"/>
    </xf>
    <xf numFmtId="0" fontId="11" fillId="0" borderId="10" xfId="0" applyFont="1" applyBorder="1" applyAlignment="1" applyProtection="1">
      <alignment horizontal="left" vertical="center" textRotation="90" wrapText="1"/>
      <protection locked="0"/>
    </xf>
    <xf numFmtId="0" fontId="11" fillId="0" borderId="15" xfId="0" applyFont="1" applyBorder="1" applyAlignment="1" applyProtection="1">
      <alignment horizontal="center" vertical="center" textRotation="90" wrapText="1"/>
      <protection locked="0"/>
    </xf>
    <xf numFmtId="0" fontId="11" fillId="0" borderId="8" xfId="0" applyFont="1" applyBorder="1" applyAlignment="1" applyProtection="1">
      <alignment horizontal="center" vertical="center" textRotation="90" wrapText="1"/>
      <protection locked="0"/>
    </xf>
    <xf numFmtId="0" fontId="11" fillId="0" borderId="11" xfId="0" applyFont="1" applyBorder="1" applyAlignment="1" applyProtection="1">
      <alignment horizontal="center" vertical="center" textRotation="90" wrapText="1"/>
      <protection locked="0"/>
    </xf>
    <xf numFmtId="0" fontId="11" fillId="0" borderId="14" xfId="0" applyFont="1" applyBorder="1" applyAlignment="1" applyProtection="1">
      <alignment horizontal="right" vertical="center" textRotation="90" wrapText="1"/>
      <protection locked="0"/>
    </xf>
    <xf numFmtId="0" fontId="11" fillId="0" borderId="1" xfId="0" applyFont="1" applyBorder="1" applyAlignment="1" applyProtection="1">
      <alignment horizontal="right" vertical="center" textRotation="90" wrapText="1"/>
      <protection locked="0"/>
    </xf>
    <xf numFmtId="0" fontId="11" fillId="0" borderId="10" xfId="0" applyFont="1" applyBorder="1" applyAlignment="1" applyProtection="1">
      <alignment horizontal="right" vertical="center" textRotation="90" wrapText="1"/>
      <protection locked="0"/>
    </xf>
    <xf numFmtId="0" fontId="11" fillId="0" borderId="13" xfId="0" applyFont="1" applyBorder="1" applyAlignment="1" applyProtection="1">
      <alignment horizontal="center" vertical="center" textRotation="90" wrapText="1"/>
      <protection locked="0"/>
    </xf>
    <xf numFmtId="0" fontId="11" fillId="0" borderId="7" xfId="0" applyFont="1" applyBorder="1" applyAlignment="1" applyProtection="1">
      <alignment horizontal="center" vertical="center" textRotation="90" wrapText="1"/>
      <protection locked="0"/>
    </xf>
    <xf numFmtId="0" fontId="11" fillId="0" borderId="9" xfId="0" applyFont="1" applyBorder="1" applyAlignment="1" applyProtection="1">
      <alignment horizontal="center" vertical="center" textRotation="90" wrapText="1"/>
      <protection locked="0"/>
    </xf>
    <xf numFmtId="0" fontId="11" fillId="0" borderId="12" xfId="0" applyFont="1" applyBorder="1" applyAlignment="1" applyProtection="1">
      <alignment horizontal="center" vertical="center" textRotation="90" wrapText="1"/>
      <protection locked="0"/>
    </xf>
    <xf numFmtId="0" fontId="11" fillId="0" borderId="43" xfId="0" applyFont="1" applyBorder="1" applyAlignment="1" applyProtection="1">
      <alignment horizontal="center" vertical="center" textRotation="90" wrapText="1"/>
      <protection locked="0"/>
    </xf>
    <xf numFmtId="0" fontId="12" fillId="0" borderId="31" xfId="0" applyFont="1" applyBorder="1" applyAlignment="1" applyProtection="1">
      <alignment horizontal="center" vertical="center" wrapText="1"/>
      <protection locked="0"/>
    </xf>
    <xf numFmtId="0" fontId="12" fillId="0" borderId="46" xfId="0" applyFont="1" applyBorder="1" applyAlignment="1" applyProtection="1">
      <alignment horizontal="center" vertical="center" wrapText="1"/>
      <protection locked="0"/>
    </xf>
    <xf numFmtId="0" fontId="18" fillId="0" borderId="23" xfId="0" applyFont="1" applyBorder="1" applyAlignment="1" applyProtection="1">
      <alignment horizontal="center" vertical="center" textRotation="90" wrapText="1"/>
      <protection locked="0"/>
    </xf>
    <xf numFmtId="0" fontId="18" fillId="0" borderId="24" xfId="0" applyFont="1" applyBorder="1" applyAlignment="1" applyProtection="1">
      <alignment horizontal="center" vertical="center" textRotation="90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1" fillId="0" borderId="26" xfId="0" applyFont="1" applyBorder="1" applyAlignment="1" applyProtection="1">
      <alignment horizontal="center" vertical="center" wrapText="1"/>
      <protection locked="0"/>
    </xf>
    <xf numFmtId="0" fontId="11" fillId="0" borderId="27" xfId="0" applyFont="1" applyBorder="1" applyAlignment="1" applyProtection="1">
      <alignment horizontal="center" vertical="center" wrapText="1"/>
      <protection locked="0"/>
    </xf>
    <xf numFmtId="0" fontId="11" fillId="0" borderId="28" xfId="0" applyFont="1" applyBorder="1" applyAlignment="1" applyProtection="1">
      <alignment horizontal="center" vertical="center" wrapText="1"/>
      <protection locked="0"/>
    </xf>
    <xf numFmtId="0" fontId="11" fillId="0" borderId="29" xfId="0" applyFont="1" applyBorder="1" applyAlignment="1" applyProtection="1">
      <alignment horizontal="center" vertical="center" wrapText="1"/>
      <protection locked="0"/>
    </xf>
    <xf numFmtId="0" fontId="11" fillId="0" borderId="30" xfId="0" applyFont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center" vertical="center" textRotation="90" wrapText="1"/>
      <protection locked="0"/>
    </xf>
    <xf numFmtId="0" fontId="11" fillId="0" borderId="45" xfId="0" applyFont="1" applyBorder="1" applyAlignment="1" applyProtection="1">
      <alignment horizontal="center" vertical="center" textRotation="90" wrapText="1"/>
      <protection locked="0"/>
    </xf>
    <xf numFmtId="0" fontId="11" fillId="0" borderId="14" xfId="0" applyFont="1" applyBorder="1" applyAlignment="1" applyProtection="1">
      <alignment horizontal="center" vertical="center" textRotation="90" wrapText="1"/>
      <protection locked="0"/>
    </xf>
    <xf numFmtId="0" fontId="11" fillId="0" borderId="10" xfId="0" applyFont="1" applyBorder="1" applyAlignment="1" applyProtection="1">
      <alignment horizontal="center" vertical="center" textRotation="90" wrapText="1"/>
      <protection locked="0"/>
    </xf>
    <xf numFmtId="0" fontId="11" fillId="0" borderId="21" xfId="0" applyFont="1" applyBorder="1" applyAlignment="1" applyProtection="1">
      <alignment horizontal="center" vertical="center" textRotation="90" wrapText="1"/>
      <protection locked="0"/>
    </xf>
    <xf numFmtId="0" fontId="11" fillId="0" borderId="22" xfId="0" applyFont="1" applyBorder="1" applyAlignment="1" applyProtection="1">
      <alignment horizontal="center" vertical="center" textRotation="90" wrapText="1"/>
      <protection locked="0"/>
    </xf>
    <xf numFmtId="0" fontId="11" fillId="0" borderId="44" xfId="0" applyFont="1" applyBorder="1" applyAlignment="1" applyProtection="1">
      <alignment horizontal="center" vertical="center" textRotation="90" wrapText="1"/>
      <protection locked="0"/>
    </xf>
    <xf numFmtId="0" fontId="11" fillId="0" borderId="4" xfId="0" applyFont="1" applyBorder="1" applyAlignment="1" applyProtection="1">
      <alignment horizontal="center" vertical="center" textRotation="90" wrapText="1"/>
      <protection locked="0"/>
    </xf>
    <xf numFmtId="0" fontId="11" fillId="0" borderId="34" xfId="0" applyFont="1" applyBorder="1" applyAlignment="1" applyProtection="1">
      <alignment horizontal="center" vertical="center" textRotation="90" wrapText="1"/>
      <protection locked="0"/>
    </xf>
    <xf numFmtId="0" fontId="12" fillId="0" borderId="39" xfId="0" applyFont="1" applyBorder="1" applyAlignment="1" applyProtection="1">
      <alignment horizontal="center" wrapText="1"/>
      <protection locked="0"/>
    </xf>
    <xf numFmtId="0" fontId="12" fillId="0" borderId="36" xfId="0" applyFont="1" applyBorder="1" applyAlignment="1" applyProtection="1">
      <alignment horizontal="center" wrapText="1"/>
      <protection locked="0"/>
    </xf>
    <xf numFmtId="0" fontId="12" fillId="0" borderId="40" xfId="0" applyFont="1" applyBorder="1" applyAlignment="1" applyProtection="1">
      <alignment horizontal="center" wrapText="1"/>
      <protection locked="0"/>
    </xf>
    <xf numFmtId="0" fontId="12" fillId="0" borderId="34" xfId="0" applyFont="1" applyBorder="1" applyAlignment="1" applyProtection="1">
      <alignment horizontal="center" wrapText="1"/>
      <protection locked="0"/>
    </xf>
    <xf numFmtId="0" fontId="12" fillId="0" borderId="31" xfId="0" applyFont="1" applyBorder="1" applyAlignment="1" applyProtection="1">
      <alignment horizontal="right" vertical="center" wrapText="1"/>
      <protection locked="0"/>
    </xf>
    <xf numFmtId="0" fontId="12" fillId="0" borderId="32" xfId="0" applyFont="1" applyBorder="1" applyAlignment="1" applyProtection="1">
      <alignment horizontal="right" vertical="center" wrapText="1"/>
      <protection locked="0"/>
    </xf>
    <xf numFmtId="0" fontId="12" fillId="0" borderId="33" xfId="0" applyFont="1" applyBorder="1" applyAlignment="1" applyProtection="1">
      <alignment horizontal="right" vertical="center" wrapTex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" fillId="0" borderId="51" xfId="0" applyNumberFormat="1" applyFont="1" applyBorder="1" applyAlignment="1">
      <alignment horizontal="center" vertical="center" wrapText="1"/>
    </xf>
    <xf numFmtId="164" fontId="2" fillId="0" borderId="52" xfId="0" applyNumberFormat="1" applyFont="1" applyFill="1" applyBorder="1" applyAlignment="1">
      <alignment horizontal="center" wrapText="1"/>
    </xf>
    <xf numFmtId="164" fontId="2" fillId="0" borderId="53" xfId="0" applyNumberFormat="1" applyFont="1" applyFill="1" applyBorder="1" applyAlignment="1">
      <alignment horizontal="center" wrapText="1"/>
    </xf>
    <xf numFmtId="164" fontId="2" fillId="0" borderId="54" xfId="0" applyNumberFormat="1" applyFont="1" applyFill="1" applyBorder="1" applyAlignment="1">
      <alignment horizontal="center" wrapText="1"/>
    </xf>
    <xf numFmtId="164" fontId="2" fillId="0" borderId="55" xfId="0" applyNumberFormat="1" applyFont="1" applyFill="1" applyBorder="1" applyAlignment="1">
      <alignment horizontal="center" wrapText="1"/>
    </xf>
    <xf numFmtId="2" fontId="2" fillId="0" borderId="52" xfId="0" applyNumberFormat="1" applyFont="1" applyFill="1" applyBorder="1" applyAlignment="1">
      <alignment horizontal="center"/>
    </xf>
    <xf numFmtId="2" fontId="2" fillId="0" borderId="53" xfId="0" applyNumberFormat="1" applyFont="1" applyFill="1" applyBorder="1" applyAlignment="1">
      <alignment horizontal="center" wrapText="1"/>
    </xf>
    <xf numFmtId="166" fontId="2" fillId="0" borderId="52" xfId="0" applyNumberFormat="1" applyFont="1" applyFill="1" applyBorder="1" applyAlignment="1">
      <alignment horizontal="center"/>
    </xf>
    <xf numFmtId="166" fontId="2" fillId="0" borderId="53" xfId="0" applyNumberFormat="1" applyFont="1" applyBorder="1" applyAlignment="1">
      <alignment horizontal="center" wrapText="1"/>
    </xf>
    <xf numFmtId="0" fontId="2" fillId="0" borderId="53" xfId="0" applyFont="1" applyBorder="1" applyAlignment="1" applyProtection="1">
      <alignment horizontal="center" vertical="center" wrapText="1"/>
      <protection locked="0"/>
    </xf>
    <xf numFmtId="2" fontId="25" fillId="0" borderId="10" xfId="0" applyNumberFormat="1" applyFont="1" applyFill="1" applyBorder="1" applyAlignment="1">
      <alignment horizontal="center" wrapText="1"/>
    </xf>
    <xf numFmtId="2" fontId="25" fillId="0" borderId="11" xfId="0" applyNumberFormat="1" applyFont="1" applyFill="1" applyBorder="1" applyAlignment="1">
      <alignment horizontal="center" wrapText="1"/>
    </xf>
    <xf numFmtId="2" fontId="25" fillId="0" borderId="9" xfId="0" applyNumberFormat="1" applyFont="1" applyFill="1" applyBorder="1" applyAlignment="1">
      <alignment horizontal="center"/>
    </xf>
    <xf numFmtId="165" fontId="26" fillId="0" borderId="25" xfId="0" applyNumberFormat="1" applyFont="1" applyBorder="1" applyAlignment="1">
      <alignment horizontal="right" vertical="center"/>
    </xf>
    <xf numFmtId="165" fontId="26" fillId="0" borderId="23" xfId="0" applyNumberFormat="1" applyFont="1" applyBorder="1" applyAlignment="1">
      <alignment horizontal="right" vertical="center"/>
    </xf>
    <xf numFmtId="165" fontId="26" fillId="0" borderId="24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52"/>
  <sheetViews>
    <sheetView tabSelected="1" view="pageBreakPreview" zoomScale="90" zoomScaleNormal="100" zoomScaleSheetLayoutView="90" workbookViewId="0">
      <selection activeCell="V46" sqref="V46"/>
    </sheetView>
  </sheetViews>
  <sheetFormatPr defaultRowHeight="15" x14ac:dyDescent="0.25"/>
  <cols>
    <col min="1" max="1" width="4.85546875" style="31" customWidth="1"/>
    <col min="2" max="2" width="7.140625" style="31" customWidth="1"/>
    <col min="3" max="27" width="6.7109375" style="31" customWidth="1"/>
    <col min="28" max="28" width="5.85546875" style="31" customWidth="1"/>
    <col min="29" max="29" width="6.7109375" style="31" customWidth="1"/>
    <col min="30" max="30" width="9.140625" style="31"/>
    <col min="31" max="31" width="7.5703125" style="31" bestFit="1" customWidth="1"/>
    <col min="32" max="32" width="9.5703125" style="31" bestFit="1" customWidth="1"/>
    <col min="33" max="33" width="7.5703125" style="31" bestFit="1" customWidth="1"/>
    <col min="34" max="34" width="10.28515625" style="31" bestFit="1" customWidth="1"/>
    <col min="35" max="16384" width="9.140625" style="31"/>
  </cols>
  <sheetData>
    <row r="1" spans="1:35" ht="24.75" customHeight="1" x14ac:dyDescent="0.25">
      <c r="A1" s="9" t="s">
        <v>8</v>
      </c>
      <c r="B1" s="30"/>
      <c r="C1" s="30"/>
      <c r="D1" s="30"/>
      <c r="E1" s="10"/>
      <c r="F1" s="10"/>
      <c r="G1" s="11"/>
      <c r="J1" s="31" t="s">
        <v>61</v>
      </c>
      <c r="AA1" s="31" t="s">
        <v>36</v>
      </c>
      <c r="AC1" s="32">
        <v>603</v>
      </c>
      <c r="AI1" s="33"/>
    </row>
    <row r="2" spans="1:35" x14ac:dyDescent="0.25">
      <c r="A2" s="9" t="s">
        <v>31</v>
      </c>
      <c r="B2" s="30"/>
      <c r="C2" s="34"/>
      <c r="D2" s="30"/>
      <c r="E2" s="10"/>
      <c r="F2" s="10"/>
      <c r="G2" s="11"/>
      <c r="H2" s="30"/>
      <c r="I2" s="30"/>
      <c r="J2" s="31" t="s">
        <v>44</v>
      </c>
    </row>
    <row r="3" spans="1:35" ht="15" customHeight="1" x14ac:dyDescent="0.25">
      <c r="A3" s="9" t="s">
        <v>29</v>
      </c>
      <c r="B3" s="10"/>
      <c r="C3" s="10"/>
      <c r="D3" s="10"/>
      <c r="E3" s="10"/>
      <c r="F3" s="10"/>
      <c r="G3" s="11"/>
      <c r="H3" s="30"/>
      <c r="I3" s="30"/>
      <c r="J3" s="35" t="s">
        <v>45</v>
      </c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7"/>
      <c r="Y3" s="37"/>
      <c r="Z3" s="37"/>
    </row>
    <row r="4" spans="1:35" ht="12.75" customHeight="1" x14ac:dyDescent="0.25">
      <c r="A4" s="10" t="s">
        <v>9</v>
      </c>
      <c r="B4" s="10"/>
      <c r="C4" s="10"/>
      <c r="D4" s="10"/>
      <c r="E4" s="10"/>
      <c r="F4" s="10"/>
      <c r="G4" s="11"/>
      <c r="H4" s="30"/>
      <c r="I4" s="30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</row>
    <row r="5" spans="1:35" x14ac:dyDescent="0.25">
      <c r="A5" s="10" t="s">
        <v>32</v>
      </c>
      <c r="B5" s="10"/>
      <c r="C5" s="10"/>
      <c r="D5" s="10"/>
      <c r="E5" s="10"/>
      <c r="F5" s="10"/>
      <c r="G5" s="11"/>
      <c r="H5" s="30"/>
      <c r="J5" s="31" t="s">
        <v>39</v>
      </c>
      <c r="V5" s="31" t="s">
        <v>46</v>
      </c>
    </row>
    <row r="6" spans="1:35" ht="1.5" customHeight="1" thickBot="1" x14ac:dyDescent="0.3"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</row>
    <row r="7" spans="1:35" ht="26.25" customHeight="1" thickBot="1" x14ac:dyDescent="0.3">
      <c r="A7" s="105" t="s">
        <v>0</v>
      </c>
      <c r="B7" s="126" t="s">
        <v>1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8"/>
      <c r="N7" s="126" t="s">
        <v>16</v>
      </c>
      <c r="O7" s="148"/>
      <c r="P7" s="148"/>
      <c r="Q7" s="148"/>
      <c r="R7" s="148"/>
      <c r="S7" s="148"/>
      <c r="T7" s="148"/>
      <c r="U7" s="148"/>
      <c r="V7" s="148"/>
      <c r="W7" s="149"/>
      <c r="X7" s="117" t="s">
        <v>13</v>
      </c>
      <c r="Y7" s="114" t="s">
        <v>2</v>
      </c>
      <c r="Z7" s="108" t="s">
        <v>47</v>
      </c>
      <c r="AA7" s="108" t="s">
        <v>48</v>
      </c>
      <c r="AB7" s="111" t="s">
        <v>49</v>
      </c>
      <c r="AC7" s="105" t="s">
        <v>50</v>
      </c>
    </row>
    <row r="8" spans="1:35" ht="16.5" customHeight="1" thickBot="1" x14ac:dyDescent="0.3">
      <c r="A8" s="106"/>
      <c r="B8" s="129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1"/>
      <c r="N8" s="136" t="s">
        <v>51</v>
      </c>
      <c r="O8" s="40" t="s">
        <v>14</v>
      </c>
      <c r="P8" s="40"/>
      <c r="Q8" s="40"/>
      <c r="R8" s="40"/>
      <c r="S8" s="40"/>
      <c r="T8" s="40"/>
      <c r="U8" s="40"/>
      <c r="V8" s="40" t="s">
        <v>15</v>
      </c>
      <c r="W8" s="41"/>
      <c r="X8" s="118"/>
      <c r="Y8" s="115"/>
      <c r="Z8" s="109"/>
      <c r="AA8" s="109"/>
      <c r="AB8" s="112"/>
      <c r="AC8" s="124"/>
    </row>
    <row r="9" spans="1:35" ht="15" customHeight="1" x14ac:dyDescent="0.25">
      <c r="A9" s="106"/>
      <c r="B9" s="120" t="s">
        <v>17</v>
      </c>
      <c r="C9" s="101" t="s">
        <v>18</v>
      </c>
      <c r="D9" s="101" t="s">
        <v>19</v>
      </c>
      <c r="E9" s="101" t="s">
        <v>24</v>
      </c>
      <c r="F9" s="101" t="s">
        <v>25</v>
      </c>
      <c r="G9" s="101" t="s">
        <v>22</v>
      </c>
      <c r="H9" s="101" t="s">
        <v>26</v>
      </c>
      <c r="I9" s="101" t="s">
        <v>23</v>
      </c>
      <c r="J9" s="101" t="s">
        <v>21</v>
      </c>
      <c r="K9" s="101" t="s">
        <v>20</v>
      </c>
      <c r="L9" s="101" t="s">
        <v>27</v>
      </c>
      <c r="M9" s="103" t="s">
        <v>28</v>
      </c>
      <c r="N9" s="137"/>
      <c r="O9" s="132" t="s">
        <v>52</v>
      </c>
      <c r="P9" s="134" t="s">
        <v>53</v>
      </c>
      <c r="Q9" s="111" t="s">
        <v>54</v>
      </c>
      <c r="R9" s="120" t="s">
        <v>55</v>
      </c>
      <c r="S9" s="101" t="s">
        <v>56</v>
      </c>
      <c r="T9" s="103" t="s">
        <v>57</v>
      </c>
      <c r="U9" s="139" t="s">
        <v>58</v>
      </c>
      <c r="V9" s="101" t="s">
        <v>59</v>
      </c>
      <c r="W9" s="103" t="s">
        <v>60</v>
      </c>
      <c r="X9" s="118"/>
      <c r="Y9" s="115"/>
      <c r="Z9" s="109"/>
      <c r="AA9" s="109"/>
      <c r="AB9" s="112"/>
      <c r="AC9" s="124"/>
    </row>
    <row r="10" spans="1:35" ht="92.25" customHeight="1" thickBot="1" x14ac:dyDescent="0.3">
      <c r="A10" s="107"/>
      <c r="B10" s="121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4"/>
      <c r="N10" s="138"/>
      <c r="O10" s="133"/>
      <c r="P10" s="135"/>
      <c r="Q10" s="113"/>
      <c r="R10" s="121"/>
      <c r="S10" s="102"/>
      <c r="T10" s="104"/>
      <c r="U10" s="140"/>
      <c r="V10" s="102"/>
      <c r="W10" s="104"/>
      <c r="X10" s="119"/>
      <c r="Y10" s="116"/>
      <c r="Z10" s="110"/>
      <c r="AA10" s="110"/>
      <c r="AB10" s="113"/>
      <c r="AC10" s="125"/>
    </row>
    <row r="11" spans="1:35" x14ac:dyDescent="0.25">
      <c r="A11" s="29">
        <v>1</v>
      </c>
      <c r="B11" s="63">
        <v>91.184899999999999</v>
      </c>
      <c r="C11" s="64">
        <v>4.1498999999999997</v>
      </c>
      <c r="D11" s="64">
        <v>0.88600000000000001</v>
      </c>
      <c r="E11" s="64">
        <v>6.1400000000000003E-2</v>
      </c>
      <c r="F11" s="64">
        <v>8.9599999999999999E-2</v>
      </c>
      <c r="G11" s="64">
        <v>6.6E-3</v>
      </c>
      <c r="H11" s="64">
        <v>5.6599999999999998E-2</v>
      </c>
      <c r="I11" s="64">
        <v>1.9400000000000001E-2</v>
      </c>
      <c r="J11" s="64">
        <v>3.2399999999999998E-2</v>
      </c>
      <c r="K11" s="64">
        <v>1.2800000000000001E-2</v>
      </c>
      <c r="L11" s="64">
        <v>3.1131000000000002</v>
      </c>
      <c r="M11" s="65">
        <v>0.38719999999999999</v>
      </c>
      <c r="N11" s="66">
        <v>0.72860000000000003</v>
      </c>
      <c r="O11" s="67"/>
      <c r="P11" s="68">
        <v>34.043799999999997</v>
      </c>
      <c r="Q11" s="24">
        <f t="shared" ref="Q11:Q41" si="0">P11/3.6</f>
        <v>9.4566111111111102</v>
      </c>
      <c r="R11" s="67"/>
      <c r="S11" s="68">
        <v>37.708199999999998</v>
      </c>
      <c r="T11" s="24">
        <f t="shared" ref="T11:T39" si="1">S11/3.6</f>
        <v>10.474499999999999</v>
      </c>
      <c r="U11" s="67"/>
      <c r="V11" s="68">
        <v>48.482999999999997</v>
      </c>
      <c r="W11" s="24">
        <f t="shared" ref="W11:W41" si="2">V11/3.6</f>
        <v>13.467499999999999</v>
      </c>
      <c r="X11" s="69"/>
      <c r="Y11" s="70"/>
      <c r="Z11" s="71"/>
      <c r="AA11" s="71"/>
      <c r="AB11" s="72"/>
      <c r="AC11" s="163">
        <v>6.8259999999999996</v>
      </c>
      <c r="AD11" s="42">
        <f t="shared" ref="AD11:AD41" si="3">SUM(B11:M11)+$K$42+$N$42</f>
        <v>99.999900000000025</v>
      </c>
      <c r="AE11" s="43" t="str">
        <f>IF(AD11=100,"ОК"," ")</f>
        <v xml:space="preserve"> </v>
      </c>
      <c r="AF11" s="44"/>
      <c r="AG11" s="44"/>
      <c r="AH11" s="44"/>
    </row>
    <row r="12" spans="1:35" x14ac:dyDescent="0.25">
      <c r="A12" s="21">
        <v>2</v>
      </c>
      <c r="B12" s="73">
        <v>90.738299999999995</v>
      </c>
      <c r="C12" s="74">
        <v>4.3414000000000001</v>
      </c>
      <c r="D12" s="74">
        <v>1.1948000000000001</v>
      </c>
      <c r="E12" s="74">
        <v>0.13339999999999999</v>
      </c>
      <c r="F12" s="74">
        <v>0.2001</v>
      </c>
      <c r="G12" s="74">
        <v>5.8999999999999999E-3</v>
      </c>
      <c r="H12" s="74">
        <v>6.5600000000000006E-2</v>
      </c>
      <c r="I12" s="74">
        <v>2.58E-2</v>
      </c>
      <c r="J12" s="74">
        <v>2.5899999999999999E-2</v>
      </c>
      <c r="K12" s="74">
        <v>1.26E-2</v>
      </c>
      <c r="L12" s="74">
        <v>2.8677999999999999</v>
      </c>
      <c r="M12" s="75">
        <v>0.38840000000000002</v>
      </c>
      <c r="N12" s="76">
        <v>0.73550000000000004</v>
      </c>
      <c r="O12" s="77"/>
      <c r="P12" s="78">
        <v>34.484699999999997</v>
      </c>
      <c r="Q12" s="19">
        <f t="shared" si="0"/>
        <v>9.5790833333333314</v>
      </c>
      <c r="R12" s="77"/>
      <c r="S12" s="78">
        <v>38.183599999999998</v>
      </c>
      <c r="T12" s="19">
        <f t="shared" si="1"/>
        <v>10.606555555555556</v>
      </c>
      <c r="U12" s="77"/>
      <c r="V12" s="78">
        <v>48.862900000000003</v>
      </c>
      <c r="W12" s="19">
        <f t="shared" si="2"/>
        <v>13.573027777777778</v>
      </c>
      <c r="X12" s="3"/>
      <c r="Y12" s="4"/>
      <c r="Z12" s="79"/>
      <c r="AA12" s="79"/>
      <c r="AB12" s="80"/>
      <c r="AC12" s="164">
        <v>6.2350000000000003</v>
      </c>
      <c r="AD12" s="42">
        <f t="shared" si="3"/>
        <v>100.00000000000001</v>
      </c>
      <c r="AE12" s="43" t="str">
        <f>IF(AD12=100,"ОК"," ")</f>
        <v>ОК</v>
      </c>
      <c r="AF12" s="44"/>
      <c r="AG12" s="44"/>
      <c r="AH12" s="44"/>
    </row>
    <row r="13" spans="1:35" x14ac:dyDescent="0.25">
      <c r="A13" s="21">
        <v>3</v>
      </c>
      <c r="B13" s="12"/>
      <c r="C13" s="1"/>
      <c r="D13" s="1"/>
      <c r="E13" s="1"/>
      <c r="F13" s="1"/>
      <c r="G13" s="1"/>
      <c r="H13" s="1"/>
      <c r="I13" s="1"/>
      <c r="J13" s="1"/>
      <c r="K13" s="1"/>
      <c r="L13" s="1"/>
      <c r="M13" s="13"/>
      <c r="N13" s="20"/>
      <c r="O13" s="77"/>
      <c r="P13" s="88">
        <v>34.484699999999997</v>
      </c>
      <c r="Q13" s="89">
        <f t="shared" ref="Q13:Q14" si="4">P13/3.6</f>
        <v>9.5790833333333314</v>
      </c>
      <c r="R13" s="90"/>
      <c r="S13" s="88">
        <v>38.183599999999998</v>
      </c>
      <c r="T13" s="89">
        <f t="shared" ref="T13:T14" si="5">S13/3.6</f>
        <v>10.606555555555556</v>
      </c>
      <c r="U13" s="90"/>
      <c r="V13" s="88">
        <v>48.862900000000003</v>
      </c>
      <c r="W13" s="89">
        <f t="shared" ref="W13:W14" si="6">V13/3.6</f>
        <v>13.573027777777778</v>
      </c>
      <c r="X13" s="3"/>
      <c r="Y13" s="4"/>
      <c r="Z13" s="79"/>
      <c r="AA13" s="79"/>
      <c r="AB13" s="80"/>
      <c r="AC13" s="164">
        <v>6.2149999999999999</v>
      </c>
      <c r="AD13" s="42">
        <f t="shared" si="3"/>
        <v>0</v>
      </c>
      <c r="AE13" s="43" t="str">
        <f t="shared" ref="AE13:AE41" si="7">IF(AD13=100,"ОК"," ")</f>
        <v xml:space="preserve"> </v>
      </c>
      <c r="AF13" s="44"/>
      <c r="AG13" s="44"/>
      <c r="AH13" s="44"/>
    </row>
    <row r="14" spans="1:35" x14ac:dyDescent="0.25">
      <c r="A14" s="21">
        <v>4</v>
      </c>
      <c r="B14" s="12"/>
      <c r="C14" s="1"/>
      <c r="D14" s="1"/>
      <c r="E14" s="1"/>
      <c r="F14" s="1"/>
      <c r="G14" s="1"/>
      <c r="H14" s="1"/>
      <c r="I14" s="1"/>
      <c r="J14" s="1"/>
      <c r="K14" s="1"/>
      <c r="L14" s="1"/>
      <c r="M14" s="13"/>
      <c r="N14" s="20"/>
      <c r="O14" s="77"/>
      <c r="P14" s="88">
        <v>34.484699999999997</v>
      </c>
      <c r="Q14" s="89">
        <f t="shared" si="4"/>
        <v>9.5790833333333314</v>
      </c>
      <c r="R14" s="90"/>
      <c r="S14" s="88">
        <v>38.183599999999998</v>
      </c>
      <c r="T14" s="89">
        <f t="shared" si="5"/>
        <v>10.606555555555556</v>
      </c>
      <c r="U14" s="90"/>
      <c r="V14" s="88">
        <v>48.862900000000003</v>
      </c>
      <c r="W14" s="89">
        <f t="shared" si="6"/>
        <v>13.573027777777778</v>
      </c>
      <c r="X14" s="5"/>
      <c r="Y14" s="6"/>
      <c r="Z14" s="79"/>
      <c r="AA14" s="79"/>
      <c r="AB14" s="80"/>
      <c r="AC14" s="164">
        <v>6.42</v>
      </c>
      <c r="AD14" s="42">
        <f t="shared" si="3"/>
        <v>0</v>
      </c>
      <c r="AE14" s="43" t="str">
        <f t="shared" si="7"/>
        <v xml:space="preserve"> </v>
      </c>
      <c r="AF14" s="44"/>
      <c r="AG14" s="44"/>
      <c r="AH14" s="44"/>
    </row>
    <row r="15" spans="1:35" x14ac:dyDescent="0.25">
      <c r="A15" s="21">
        <v>5</v>
      </c>
      <c r="B15" s="12">
        <v>90.994799999999998</v>
      </c>
      <c r="C15" s="1">
        <v>4.1586999999999996</v>
      </c>
      <c r="D15" s="1">
        <v>1.1512</v>
      </c>
      <c r="E15" s="1">
        <v>0.1341</v>
      </c>
      <c r="F15" s="1">
        <v>0.20649999999999999</v>
      </c>
      <c r="G15" s="1">
        <v>5.8999999999999999E-3</v>
      </c>
      <c r="H15" s="1">
        <v>4.8800000000000003E-2</v>
      </c>
      <c r="I15" s="1">
        <v>2.0400000000000001E-2</v>
      </c>
      <c r="J15" s="1">
        <v>1.7399999999999999E-2</v>
      </c>
      <c r="K15" s="1">
        <v>1.34E-2</v>
      </c>
      <c r="L15" s="1">
        <v>2.91</v>
      </c>
      <c r="M15" s="13">
        <v>0.33879999999999999</v>
      </c>
      <c r="N15" s="20">
        <v>0.7329</v>
      </c>
      <c r="O15" s="77"/>
      <c r="P15" s="2">
        <v>34.387900000000002</v>
      </c>
      <c r="Q15" s="19">
        <f t="shared" ref="Q15:Q16" si="8">P15/3.6</f>
        <v>9.552194444444444</v>
      </c>
      <c r="R15" s="77"/>
      <c r="S15" s="2">
        <v>38.079900000000002</v>
      </c>
      <c r="T15" s="19">
        <f t="shared" ref="T15:T16" si="9">S15/3.6</f>
        <v>10.57775</v>
      </c>
      <c r="U15" s="25"/>
      <c r="V15" s="2">
        <v>48.826500000000003</v>
      </c>
      <c r="W15" s="19">
        <f t="shared" ref="W15:W16" si="10">V15/3.6</f>
        <v>13.562916666666666</v>
      </c>
      <c r="X15" s="3">
        <v>-14.9</v>
      </c>
      <c r="Y15" s="4">
        <v>-10</v>
      </c>
      <c r="Z15" s="79"/>
      <c r="AA15" s="79"/>
      <c r="AB15" s="80"/>
      <c r="AC15" s="164">
        <v>6.8330000000000002</v>
      </c>
      <c r="AD15" s="42">
        <f t="shared" si="3"/>
        <v>100</v>
      </c>
      <c r="AE15" s="43" t="str">
        <f t="shared" si="7"/>
        <v>ОК</v>
      </c>
      <c r="AF15" s="44"/>
      <c r="AG15" s="44"/>
      <c r="AH15" s="44"/>
    </row>
    <row r="16" spans="1:35" x14ac:dyDescent="0.25">
      <c r="A16" s="21">
        <v>6</v>
      </c>
      <c r="B16" s="12">
        <v>89.302700000000002</v>
      </c>
      <c r="C16" s="1">
        <v>3.7143000000000002</v>
      </c>
      <c r="D16" s="1">
        <v>1.5130999999999999</v>
      </c>
      <c r="E16" s="1">
        <v>0.216</v>
      </c>
      <c r="F16" s="1">
        <v>0.3619</v>
      </c>
      <c r="G16" s="1">
        <v>8.0000000000000002E-3</v>
      </c>
      <c r="H16" s="1">
        <v>0.15240000000000001</v>
      </c>
      <c r="I16" s="1">
        <v>6.2899999999999998E-2</v>
      </c>
      <c r="J16" s="1">
        <v>5.9200000000000003E-2</v>
      </c>
      <c r="K16" s="1">
        <v>1.29E-2</v>
      </c>
      <c r="L16" s="1">
        <v>3.5861999999999998</v>
      </c>
      <c r="M16" s="13">
        <v>1.0103</v>
      </c>
      <c r="N16" s="20">
        <v>0.75460000000000005</v>
      </c>
      <c r="O16" s="77"/>
      <c r="P16" s="2">
        <v>34.4</v>
      </c>
      <c r="Q16" s="19">
        <f t="shared" si="8"/>
        <v>9.5555555555555554</v>
      </c>
      <c r="R16" s="77"/>
      <c r="S16" s="2">
        <v>38.075899999999997</v>
      </c>
      <c r="T16" s="19">
        <f t="shared" si="9"/>
        <v>10.576638888888889</v>
      </c>
      <c r="U16" s="25"/>
      <c r="V16" s="2">
        <v>48.103400000000001</v>
      </c>
      <c r="W16" s="19">
        <f t="shared" si="10"/>
        <v>13.362055555555555</v>
      </c>
      <c r="X16" s="3"/>
      <c r="Y16" s="4"/>
      <c r="Z16" s="79"/>
      <c r="AA16" s="79"/>
      <c r="AB16" s="80"/>
      <c r="AC16" s="164">
        <v>6.6280000000000001</v>
      </c>
      <c r="AD16" s="42">
        <f t="shared" si="3"/>
        <v>99.999899999999997</v>
      </c>
      <c r="AE16" s="43" t="str">
        <f t="shared" si="7"/>
        <v xml:space="preserve"> </v>
      </c>
      <c r="AF16" s="44"/>
      <c r="AG16" s="44"/>
      <c r="AH16" s="44"/>
    </row>
    <row r="17" spans="1:34" x14ac:dyDescent="0.25">
      <c r="A17" s="21">
        <v>7</v>
      </c>
      <c r="B17" s="12">
        <v>88.764899999999997</v>
      </c>
      <c r="C17" s="1">
        <v>3.7326000000000001</v>
      </c>
      <c r="D17" s="1">
        <v>1.593</v>
      </c>
      <c r="E17" s="1">
        <v>0.23200000000000001</v>
      </c>
      <c r="F17" s="1">
        <v>0.39450000000000002</v>
      </c>
      <c r="G17" s="1">
        <v>6.8999999999999999E-3</v>
      </c>
      <c r="H17" s="1">
        <v>0.1648</v>
      </c>
      <c r="I17" s="1">
        <v>6.8400000000000002E-2</v>
      </c>
      <c r="J17" s="1">
        <v>6.1800000000000001E-2</v>
      </c>
      <c r="K17" s="1">
        <v>1.4500000000000001E-2</v>
      </c>
      <c r="L17" s="1">
        <v>3.8692000000000002</v>
      </c>
      <c r="M17" s="13">
        <v>1.0974999999999999</v>
      </c>
      <c r="N17" s="20">
        <v>0.75939999999999996</v>
      </c>
      <c r="O17" s="77"/>
      <c r="P17" s="2">
        <v>34.380200000000002</v>
      </c>
      <c r="Q17" s="19">
        <f t="shared" si="0"/>
        <v>9.5500555555555557</v>
      </c>
      <c r="R17" s="77"/>
      <c r="S17" s="2">
        <v>38.049900000000001</v>
      </c>
      <c r="T17" s="19">
        <f t="shared" si="1"/>
        <v>10.569416666666667</v>
      </c>
      <c r="U17" s="25"/>
      <c r="V17" s="2">
        <v>47.918199999999999</v>
      </c>
      <c r="W17" s="19">
        <f t="shared" si="2"/>
        <v>13.310611111111111</v>
      </c>
      <c r="X17" s="3"/>
      <c r="Y17" s="4"/>
      <c r="Z17" s="79"/>
      <c r="AA17" s="79"/>
      <c r="AB17" s="80"/>
      <c r="AC17" s="164">
        <v>7.2770000000000001</v>
      </c>
      <c r="AD17" s="42">
        <f t="shared" si="3"/>
        <v>100.0001</v>
      </c>
      <c r="AE17" s="43" t="str">
        <f t="shared" si="7"/>
        <v xml:space="preserve"> </v>
      </c>
      <c r="AF17" s="44"/>
      <c r="AG17" s="44"/>
      <c r="AH17" s="44"/>
    </row>
    <row r="18" spans="1:34" x14ac:dyDescent="0.25">
      <c r="A18" s="21">
        <v>8</v>
      </c>
      <c r="B18" s="73">
        <v>90.767600000000002</v>
      </c>
      <c r="C18" s="74">
        <v>4.0834999999999999</v>
      </c>
      <c r="D18" s="74">
        <v>1.202</v>
      </c>
      <c r="E18" s="74">
        <v>0.14560000000000001</v>
      </c>
      <c r="F18" s="74">
        <v>0.22969999999999999</v>
      </c>
      <c r="G18" s="74">
        <v>6.7000000000000002E-3</v>
      </c>
      <c r="H18" s="74">
        <v>6.4699999999999994E-2</v>
      </c>
      <c r="I18" s="74">
        <v>2.58E-2</v>
      </c>
      <c r="J18" s="74">
        <v>5.16E-2</v>
      </c>
      <c r="K18" s="74">
        <v>1.2999999999999999E-2</v>
      </c>
      <c r="L18" s="74">
        <v>2.9923999999999999</v>
      </c>
      <c r="M18" s="75">
        <v>0.41739999999999999</v>
      </c>
      <c r="N18" s="76">
        <v>0.73650000000000004</v>
      </c>
      <c r="O18" s="77"/>
      <c r="P18" s="2">
        <v>34.434699999999999</v>
      </c>
      <c r="Q18" s="19">
        <f t="shared" si="0"/>
        <v>9.5651944444444439</v>
      </c>
      <c r="R18" s="77"/>
      <c r="S18" s="2">
        <v>38.128100000000003</v>
      </c>
      <c r="T18" s="19">
        <f t="shared" si="1"/>
        <v>10.59113888888889</v>
      </c>
      <c r="U18" s="25"/>
      <c r="V18" s="2">
        <v>48.758200000000002</v>
      </c>
      <c r="W18" s="19">
        <f t="shared" si="2"/>
        <v>13.543944444444445</v>
      </c>
      <c r="X18" s="3"/>
      <c r="Y18" s="4"/>
      <c r="Z18" s="79"/>
      <c r="AA18" s="79"/>
      <c r="AB18" s="80"/>
      <c r="AC18" s="164">
        <v>7.056</v>
      </c>
      <c r="AD18" s="42">
        <f t="shared" si="3"/>
        <v>100</v>
      </c>
      <c r="AE18" s="43" t="str">
        <f t="shared" si="7"/>
        <v>ОК</v>
      </c>
      <c r="AF18" s="44"/>
      <c r="AG18" s="44"/>
      <c r="AH18" s="44"/>
    </row>
    <row r="19" spans="1:34" x14ac:dyDescent="0.25">
      <c r="A19" s="21">
        <v>9</v>
      </c>
      <c r="B19" s="73">
        <v>87.811700000000002</v>
      </c>
      <c r="C19" s="74">
        <v>3.6573000000000002</v>
      </c>
      <c r="D19" s="74">
        <v>1.8405</v>
      </c>
      <c r="E19" s="74">
        <v>0.2908</v>
      </c>
      <c r="F19" s="74">
        <v>0.4975</v>
      </c>
      <c r="G19" s="74">
        <v>6.7000000000000002E-3</v>
      </c>
      <c r="H19" s="74">
        <v>0.2397</v>
      </c>
      <c r="I19" s="74">
        <v>0.1023</v>
      </c>
      <c r="J19" s="74">
        <v>9.0200000000000002E-2</v>
      </c>
      <c r="K19" s="74">
        <v>1.34E-2</v>
      </c>
      <c r="L19" s="74">
        <v>4.3535000000000004</v>
      </c>
      <c r="M19" s="75">
        <v>1.0965</v>
      </c>
      <c r="N19" s="76">
        <v>0.77049999999999996</v>
      </c>
      <c r="O19" s="77"/>
      <c r="P19" s="2">
        <v>34.601700000000001</v>
      </c>
      <c r="Q19" s="19">
        <f t="shared" si="0"/>
        <v>9.6115833333333338</v>
      </c>
      <c r="R19" s="77"/>
      <c r="S19" s="2">
        <v>38.281100000000002</v>
      </c>
      <c r="T19" s="19">
        <f t="shared" si="1"/>
        <v>10.633638888888889</v>
      </c>
      <c r="U19" s="25"/>
      <c r="V19" s="2">
        <v>47.8611</v>
      </c>
      <c r="W19" s="19">
        <f t="shared" si="2"/>
        <v>13.294750000000001</v>
      </c>
      <c r="X19" s="3"/>
      <c r="Y19" s="4"/>
      <c r="Z19" s="79"/>
      <c r="AA19" s="79"/>
      <c r="AB19" s="80"/>
      <c r="AC19" s="164">
        <v>5.8049999999999997</v>
      </c>
      <c r="AD19" s="42">
        <f t="shared" si="3"/>
        <v>100.00010000000002</v>
      </c>
      <c r="AE19" s="43" t="str">
        <f t="shared" si="7"/>
        <v xml:space="preserve"> </v>
      </c>
      <c r="AF19" s="44"/>
      <c r="AG19" s="44"/>
      <c r="AH19" s="44"/>
    </row>
    <row r="20" spans="1:34" x14ac:dyDescent="0.25">
      <c r="A20" s="21">
        <v>10</v>
      </c>
      <c r="B20" s="12"/>
      <c r="C20" s="1"/>
      <c r="D20" s="1"/>
      <c r="E20" s="1"/>
      <c r="F20" s="1"/>
      <c r="G20" s="1"/>
      <c r="H20" s="1"/>
      <c r="I20" s="1"/>
      <c r="J20" s="1"/>
      <c r="K20" s="1"/>
      <c r="L20" s="1"/>
      <c r="M20" s="13"/>
      <c r="N20" s="20"/>
      <c r="O20" s="77"/>
      <c r="P20" s="91">
        <v>34.601700000000001</v>
      </c>
      <c r="Q20" s="89">
        <f t="shared" ref="Q20:Q21" si="11">P20/3.6</f>
        <v>9.6115833333333338</v>
      </c>
      <c r="R20" s="90"/>
      <c r="S20" s="91">
        <v>38.281100000000002</v>
      </c>
      <c r="T20" s="89">
        <f t="shared" ref="T20:T21" si="12">S20/3.6</f>
        <v>10.633638888888889</v>
      </c>
      <c r="U20" s="92"/>
      <c r="V20" s="91">
        <v>47.8611</v>
      </c>
      <c r="W20" s="89">
        <f t="shared" ref="W20:W21" si="13">V20/3.6</f>
        <v>13.294750000000001</v>
      </c>
      <c r="X20" s="3"/>
      <c r="Y20" s="4"/>
      <c r="Z20" s="79"/>
      <c r="AA20" s="79"/>
      <c r="AB20" s="80"/>
      <c r="AC20" s="164">
        <v>5.3179999999999996</v>
      </c>
      <c r="AD20" s="42">
        <f t="shared" si="3"/>
        <v>0</v>
      </c>
      <c r="AE20" s="43" t="str">
        <f t="shared" si="7"/>
        <v xml:space="preserve"> </v>
      </c>
      <c r="AF20" s="44"/>
      <c r="AG20" s="44"/>
      <c r="AH20" s="44"/>
    </row>
    <row r="21" spans="1:34" x14ac:dyDescent="0.25">
      <c r="A21" s="21">
        <v>11</v>
      </c>
      <c r="B21" s="12"/>
      <c r="C21" s="1"/>
      <c r="D21" s="1"/>
      <c r="E21" s="1"/>
      <c r="F21" s="1"/>
      <c r="G21" s="1"/>
      <c r="H21" s="1"/>
      <c r="I21" s="1"/>
      <c r="J21" s="1"/>
      <c r="K21" s="1"/>
      <c r="L21" s="1"/>
      <c r="M21" s="13"/>
      <c r="N21" s="20"/>
      <c r="O21" s="5"/>
      <c r="P21" s="91">
        <v>34.601700000000001</v>
      </c>
      <c r="Q21" s="89">
        <f t="shared" si="11"/>
        <v>9.6115833333333338</v>
      </c>
      <c r="R21" s="90"/>
      <c r="S21" s="91">
        <v>38.281100000000002</v>
      </c>
      <c r="T21" s="89">
        <f t="shared" si="12"/>
        <v>10.633638888888889</v>
      </c>
      <c r="U21" s="92"/>
      <c r="V21" s="91">
        <v>47.8611</v>
      </c>
      <c r="W21" s="89">
        <f t="shared" si="13"/>
        <v>13.294750000000001</v>
      </c>
      <c r="X21" s="7"/>
      <c r="Y21" s="4"/>
      <c r="Z21" s="79"/>
      <c r="AA21" s="79"/>
      <c r="AB21" s="80"/>
      <c r="AC21" s="164">
        <v>5.62</v>
      </c>
      <c r="AD21" s="42">
        <f t="shared" si="3"/>
        <v>0</v>
      </c>
      <c r="AE21" s="43" t="str">
        <f t="shared" si="7"/>
        <v xml:space="preserve"> </v>
      </c>
      <c r="AF21" s="44"/>
      <c r="AG21" s="44"/>
      <c r="AH21" s="44"/>
    </row>
    <row r="22" spans="1:34" x14ac:dyDescent="0.25">
      <c r="A22" s="21">
        <v>12</v>
      </c>
      <c r="B22" s="12">
        <v>88.577600000000004</v>
      </c>
      <c r="C22" s="1">
        <v>3.4453</v>
      </c>
      <c r="D22" s="1">
        <v>1.5992</v>
      </c>
      <c r="E22" s="1">
        <v>0.24579999999999999</v>
      </c>
      <c r="F22" s="1">
        <v>0.4214</v>
      </c>
      <c r="G22" s="1">
        <v>7.0000000000000001E-3</v>
      </c>
      <c r="H22" s="1">
        <v>0.21229999999999999</v>
      </c>
      <c r="I22" s="1">
        <v>7.7200000000000005E-2</v>
      </c>
      <c r="J22" s="1">
        <v>6.0900000000000003E-2</v>
      </c>
      <c r="K22" s="1">
        <v>1.3599999999999999E-2</v>
      </c>
      <c r="L22" s="1">
        <v>4.0734000000000004</v>
      </c>
      <c r="M22" s="13">
        <v>1.2663</v>
      </c>
      <c r="N22" s="20">
        <v>0.76280000000000003</v>
      </c>
      <c r="O22" s="77"/>
      <c r="P22" s="2">
        <v>34.272100000000002</v>
      </c>
      <c r="Q22" s="19">
        <f t="shared" ref="Q22:Q23" si="14">P22/3.6</f>
        <v>9.5200277777777789</v>
      </c>
      <c r="R22" s="5"/>
      <c r="S22" s="2">
        <v>37.929400000000001</v>
      </c>
      <c r="T22" s="19">
        <f t="shared" ref="T22:T23" si="15">S22/3.6</f>
        <v>10.535944444444445</v>
      </c>
      <c r="U22" s="25"/>
      <c r="V22" s="2">
        <v>47.660600000000002</v>
      </c>
      <c r="W22" s="19">
        <f t="shared" ref="W22:W23" si="16">V22/3.6</f>
        <v>13.239055555555556</v>
      </c>
      <c r="X22" s="3">
        <v>-10.4</v>
      </c>
      <c r="Y22" s="4">
        <v>-2</v>
      </c>
      <c r="Z22" s="79"/>
      <c r="AA22" s="79"/>
      <c r="AB22" s="80"/>
      <c r="AC22" s="164">
        <v>5.9989999999999997</v>
      </c>
      <c r="AD22" s="42">
        <f t="shared" si="3"/>
        <v>100.00000000000003</v>
      </c>
      <c r="AE22" s="43" t="str">
        <f t="shared" si="7"/>
        <v>ОК</v>
      </c>
      <c r="AF22" s="44"/>
      <c r="AG22" s="44"/>
      <c r="AH22" s="44"/>
    </row>
    <row r="23" spans="1:34" x14ac:dyDescent="0.25">
      <c r="A23" s="21">
        <v>13</v>
      </c>
      <c r="B23" s="12">
        <v>88.106499999999997</v>
      </c>
      <c r="C23" s="1">
        <v>3.6112000000000002</v>
      </c>
      <c r="D23" s="1">
        <v>1.6738</v>
      </c>
      <c r="E23" s="1">
        <v>0.25850000000000001</v>
      </c>
      <c r="F23" s="1">
        <v>0.43769999999999998</v>
      </c>
      <c r="G23" s="1">
        <v>7.4999999999999997E-3</v>
      </c>
      <c r="H23" s="1">
        <v>0.19</v>
      </c>
      <c r="I23" s="1">
        <v>7.2999999999999995E-2</v>
      </c>
      <c r="J23" s="1">
        <v>5.4699999999999999E-2</v>
      </c>
      <c r="K23" s="1">
        <v>1.6400000000000001E-2</v>
      </c>
      <c r="L23" s="1">
        <v>4.3143000000000002</v>
      </c>
      <c r="M23" s="13">
        <v>1.2563</v>
      </c>
      <c r="N23" s="20">
        <v>0.76549999999999996</v>
      </c>
      <c r="O23" s="5"/>
      <c r="P23" s="2">
        <v>34.263800000000003</v>
      </c>
      <c r="Q23" s="19">
        <f t="shared" si="14"/>
        <v>9.5177222222222237</v>
      </c>
      <c r="R23" s="5"/>
      <c r="S23" s="2">
        <v>37.917499999999997</v>
      </c>
      <c r="T23" s="19">
        <f t="shared" si="15"/>
        <v>10.532638888888888</v>
      </c>
      <c r="U23" s="25"/>
      <c r="V23" s="2">
        <v>47.562399999999997</v>
      </c>
      <c r="W23" s="19">
        <f t="shared" si="16"/>
        <v>13.211777777777776</v>
      </c>
      <c r="X23" s="7"/>
      <c r="Y23" s="4"/>
      <c r="Z23" s="79"/>
      <c r="AA23" s="79"/>
      <c r="AB23" s="80"/>
      <c r="AC23" s="164">
        <v>7.0019999999999998</v>
      </c>
      <c r="AD23" s="42">
        <f t="shared" si="3"/>
        <v>99.999899999999982</v>
      </c>
      <c r="AE23" s="43" t="str">
        <f t="shared" si="7"/>
        <v xml:space="preserve"> </v>
      </c>
      <c r="AF23" s="44"/>
      <c r="AG23" s="44"/>
      <c r="AH23" s="44"/>
    </row>
    <row r="24" spans="1:34" x14ac:dyDescent="0.25">
      <c r="A24" s="21">
        <v>14</v>
      </c>
      <c r="B24" s="81">
        <v>88.340299999999999</v>
      </c>
      <c r="C24" s="82">
        <v>3.3437999999999999</v>
      </c>
      <c r="D24" s="82">
        <v>1.6106</v>
      </c>
      <c r="E24" s="82">
        <v>0.25009999999999999</v>
      </c>
      <c r="F24" s="82">
        <v>0.45710000000000001</v>
      </c>
      <c r="G24" s="82">
        <v>7.4000000000000003E-3</v>
      </c>
      <c r="H24" s="82">
        <v>0.20200000000000001</v>
      </c>
      <c r="I24" s="82">
        <v>0.1043</v>
      </c>
      <c r="J24" s="82">
        <v>6.2799999999999995E-2</v>
      </c>
      <c r="K24" s="82">
        <v>1.32E-2</v>
      </c>
      <c r="L24" s="82">
        <v>3.9988999999999999</v>
      </c>
      <c r="M24" s="83">
        <v>1.6094999999999999</v>
      </c>
      <c r="N24" s="84">
        <v>0.76719999999999999</v>
      </c>
      <c r="O24" s="5"/>
      <c r="P24" s="2">
        <v>34.2136</v>
      </c>
      <c r="Q24" s="19">
        <f t="shared" si="0"/>
        <v>9.5037777777777777</v>
      </c>
      <c r="R24" s="5"/>
      <c r="S24" s="2">
        <v>37.863300000000002</v>
      </c>
      <c r="T24" s="19">
        <f t="shared" si="1"/>
        <v>10.517583333333334</v>
      </c>
      <c r="U24" s="25"/>
      <c r="V24" s="2">
        <v>47.442799999999998</v>
      </c>
      <c r="W24" s="19">
        <f t="shared" si="2"/>
        <v>13.178555555555555</v>
      </c>
      <c r="X24" s="8"/>
      <c r="Y24" s="4"/>
      <c r="Z24" s="79"/>
      <c r="AA24" s="79"/>
      <c r="AB24" s="80"/>
      <c r="AC24" s="164">
        <v>6.6520000000000001</v>
      </c>
      <c r="AD24" s="42">
        <f t="shared" si="3"/>
        <v>100</v>
      </c>
      <c r="AE24" s="43" t="str">
        <f t="shared" si="7"/>
        <v>ОК</v>
      </c>
      <c r="AF24" s="44"/>
      <c r="AG24" s="44"/>
      <c r="AH24" s="44"/>
    </row>
    <row r="25" spans="1:34" x14ac:dyDescent="0.25">
      <c r="A25" s="21">
        <v>15</v>
      </c>
      <c r="B25" s="73">
        <v>87.403899999999993</v>
      </c>
      <c r="C25" s="74">
        <v>3.5794000000000001</v>
      </c>
      <c r="D25" s="74">
        <v>1.9138999999999999</v>
      </c>
      <c r="E25" s="74">
        <v>0.3115</v>
      </c>
      <c r="F25" s="74">
        <v>0.48659999999999998</v>
      </c>
      <c r="G25" s="74">
        <v>6.8999999999999999E-3</v>
      </c>
      <c r="H25" s="74">
        <v>0.21990000000000001</v>
      </c>
      <c r="I25" s="74">
        <v>9.7799999999999998E-2</v>
      </c>
      <c r="J25" s="74">
        <v>7.8100000000000003E-2</v>
      </c>
      <c r="K25" s="74">
        <v>1.43E-2</v>
      </c>
      <c r="L25" s="74">
        <v>4.5660999999999996</v>
      </c>
      <c r="M25" s="75">
        <v>1.3216000000000001</v>
      </c>
      <c r="N25" s="76">
        <v>0.77390000000000003</v>
      </c>
      <c r="O25" s="77"/>
      <c r="P25" s="2">
        <v>34.439900000000002</v>
      </c>
      <c r="Q25" s="19">
        <f t="shared" si="0"/>
        <v>9.5666388888888889</v>
      </c>
      <c r="R25" s="77"/>
      <c r="S25" s="2">
        <v>38.101999999999997</v>
      </c>
      <c r="T25" s="19">
        <f t="shared" si="1"/>
        <v>10.583888888888888</v>
      </c>
      <c r="U25" s="25"/>
      <c r="V25" s="2">
        <v>47.534100000000002</v>
      </c>
      <c r="W25" s="19">
        <f t="shared" si="2"/>
        <v>13.203916666666666</v>
      </c>
      <c r="X25" s="3"/>
      <c r="Y25" s="4"/>
      <c r="Z25" s="79"/>
      <c r="AA25" s="79"/>
      <c r="AB25" s="80"/>
      <c r="AC25" s="164">
        <v>6.7859999999999996</v>
      </c>
      <c r="AD25" s="42">
        <f t="shared" si="3"/>
        <v>100.00000000000001</v>
      </c>
      <c r="AE25" s="43" t="str">
        <f t="shared" si="7"/>
        <v>ОК</v>
      </c>
      <c r="AF25" s="44"/>
      <c r="AG25" s="44"/>
      <c r="AH25" s="44"/>
    </row>
    <row r="26" spans="1:34" x14ac:dyDescent="0.25">
      <c r="A26" s="22">
        <v>16</v>
      </c>
      <c r="B26" s="85">
        <v>87.126800000000003</v>
      </c>
      <c r="C26" s="74">
        <v>3.6749000000000001</v>
      </c>
      <c r="D26" s="74">
        <v>1.9258999999999999</v>
      </c>
      <c r="E26" s="74">
        <v>0.30869999999999997</v>
      </c>
      <c r="F26" s="74">
        <v>0.51759999999999995</v>
      </c>
      <c r="G26" s="74">
        <v>6.8999999999999999E-3</v>
      </c>
      <c r="H26" s="74">
        <v>0.22070000000000001</v>
      </c>
      <c r="I26" s="74">
        <v>0.1085</v>
      </c>
      <c r="J26" s="74">
        <v>8.3799999999999999E-2</v>
      </c>
      <c r="K26" s="74">
        <v>1.4500000000000001E-2</v>
      </c>
      <c r="L26" s="74">
        <v>4.7279</v>
      </c>
      <c r="M26" s="75">
        <v>1.2839</v>
      </c>
      <c r="N26" s="76">
        <v>0.77590000000000003</v>
      </c>
      <c r="O26" s="77"/>
      <c r="P26" s="2">
        <v>34.470500000000001</v>
      </c>
      <c r="Q26" s="19">
        <f t="shared" si="0"/>
        <v>9.5751388888888886</v>
      </c>
      <c r="R26" s="77"/>
      <c r="S26" s="2">
        <v>38.133299999999998</v>
      </c>
      <c r="T26" s="19">
        <f t="shared" si="1"/>
        <v>10.592583333333332</v>
      </c>
      <c r="U26" s="25"/>
      <c r="V26" s="2">
        <v>47.511699999999998</v>
      </c>
      <c r="W26" s="19">
        <f t="shared" si="2"/>
        <v>13.197694444444444</v>
      </c>
      <c r="X26" s="3"/>
      <c r="Y26" s="4"/>
      <c r="Z26" s="79"/>
      <c r="AA26" s="79"/>
      <c r="AB26" s="80"/>
      <c r="AC26" s="164">
        <v>7.7279999999999998</v>
      </c>
      <c r="AD26" s="42">
        <f t="shared" si="3"/>
        <v>100.0001</v>
      </c>
      <c r="AE26" s="43" t="str">
        <f t="shared" si="7"/>
        <v xml:space="preserve"> </v>
      </c>
      <c r="AF26" s="44"/>
      <c r="AG26" s="44"/>
      <c r="AH26" s="44"/>
    </row>
    <row r="27" spans="1:34" x14ac:dyDescent="0.25">
      <c r="A27" s="22">
        <v>17</v>
      </c>
      <c r="B27" s="12"/>
      <c r="C27" s="1"/>
      <c r="D27" s="1"/>
      <c r="E27" s="1"/>
      <c r="F27" s="1"/>
      <c r="G27" s="1"/>
      <c r="H27" s="1"/>
      <c r="I27" s="1"/>
      <c r="J27" s="1"/>
      <c r="K27" s="1"/>
      <c r="L27" s="1"/>
      <c r="M27" s="13"/>
      <c r="N27" s="20"/>
      <c r="O27" s="5"/>
      <c r="P27" s="91">
        <v>34.470500000000001</v>
      </c>
      <c r="Q27" s="89">
        <f t="shared" ref="Q27:Q28" si="17">P27/3.6</f>
        <v>9.5751388888888886</v>
      </c>
      <c r="R27" s="90"/>
      <c r="S27" s="91">
        <v>38.133299999999998</v>
      </c>
      <c r="T27" s="89">
        <f t="shared" ref="T27:T28" si="18">S27/3.6</f>
        <v>10.592583333333332</v>
      </c>
      <c r="U27" s="25"/>
      <c r="V27" s="2"/>
      <c r="W27" s="19">
        <f t="shared" si="2"/>
        <v>0</v>
      </c>
      <c r="X27" s="3"/>
      <c r="Y27" s="4"/>
      <c r="Z27" s="79"/>
      <c r="AA27" s="79"/>
      <c r="AB27" s="80"/>
      <c r="AC27" s="164">
        <v>7.4930000000000003</v>
      </c>
      <c r="AD27" s="42">
        <f t="shared" si="3"/>
        <v>0</v>
      </c>
      <c r="AE27" s="43" t="str">
        <f t="shared" si="7"/>
        <v xml:space="preserve"> </v>
      </c>
      <c r="AF27" s="44"/>
      <c r="AG27" s="44"/>
      <c r="AH27" s="44"/>
    </row>
    <row r="28" spans="1:34" x14ac:dyDescent="0.25">
      <c r="A28" s="22">
        <v>18</v>
      </c>
      <c r="B28" s="12"/>
      <c r="C28" s="1"/>
      <c r="D28" s="1"/>
      <c r="E28" s="1"/>
      <c r="F28" s="1"/>
      <c r="G28" s="1"/>
      <c r="H28" s="1"/>
      <c r="I28" s="1"/>
      <c r="J28" s="1"/>
      <c r="K28" s="1"/>
      <c r="L28" s="1"/>
      <c r="M28" s="13"/>
      <c r="N28" s="20"/>
      <c r="O28" s="5"/>
      <c r="P28" s="91">
        <v>34.470500000000001</v>
      </c>
      <c r="Q28" s="89">
        <f t="shared" si="17"/>
        <v>9.5751388888888886</v>
      </c>
      <c r="R28" s="90"/>
      <c r="S28" s="91">
        <v>38.133299999999998</v>
      </c>
      <c r="T28" s="89">
        <f t="shared" si="18"/>
        <v>10.592583333333332</v>
      </c>
      <c r="U28" s="25"/>
      <c r="V28" s="2"/>
      <c r="W28" s="19">
        <f t="shared" si="2"/>
        <v>0</v>
      </c>
      <c r="X28" s="7"/>
      <c r="Y28" s="4"/>
      <c r="Z28" s="79"/>
      <c r="AA28" s="79"/>
      <c r="AB28" s="80"/>
      <c r="AC28" s="164">
        <v>6.827</v>
      </c>
      <c r="AD28" s="42">
        <f t="shared" si="3"/>
        <v>0</v>
      </c>
      <c r="AE28" s="43" t="str">
        <f t="shared" si="7"/>
        <v xml:space="preserve"> </v>
      </c>
      <c r="AF28" s="44"/>
      <c r="AG28" s="44"/>
      <c r="AH28" s="44"/>
    </row>
    <row r="29" spans="1:34" x14ac:dyDescent="0.25">
      <c r="A29" s="22">
        <v>19</v>
      </c>
      <c r="B29" s="12">
        <v>87.979799999999997</v>
      </c>
      <c r="C29" s="1">
        <v>3.5173000000000001</v>
      </c>
      <c r="D29" s="1">
        <v>1.6485000000000001</v>
      </c>
      <c r="E29" s="1">
        <v>0.2616</v>
      </c>
      <c r="F29" s="1">
        <v>0.45400000000000001</v>
      </c>
      <c r="G29" s="1">
        <v>7.1000000000000004E-3</v>
      </c>
      <c r="H29" s="1">
        <v>0.2036</v>
      </c>
      <c r="I29" s="1">
        <v>9.4200000000000006E-2</v>
      </c>
      <c r="J29" s="1">
        <v>7.9100000000000004E-2</v>
      </c>
      <c r="K29" s="1">
        <v>1.49E-2</v>
      </c>
      <c r="L29" s="1">
        <v>4.3621999999999996</v>
      </c>
      <c r="M29" s="13">
        <v>1.3775999999999999</v>
      </c>
      <c r="N29" s="20">
        <v>0.76819999999999999</v>
      </c>
      <c r="O29" s="5"/>
      <c r="P29" s="2">
        <v>34.252299999999998</v>
      </c>
      <c r="Q29" s="19">
        <f t="shared" ref="Q29:Q30" si="19">P29/3.6</f>
        <v>9.5145277777777775</v>
      </c>
      <c r="R29" s="5"/>
      <c r="S29" s="2">
        <v>37.902900000000002</v>
      </c>
      <c r="T29" s="19">
        <f t="shared" ref="T29:T30" si="20">S29/3.6</f>
        <v>10.528583333333334</v>
      </c>
      <c r="U29" s="25"/>
      <c r="V29" s="2">
        <v>47.4617</v>
      </c>
      <c r="W29" s="19">
        <f t="shared" ref="W29:W30" si="21">V29/3.6</f>
        <v>13.183805555555555</v>
      </c>
      <c r="X29" s="3">
        <v>-10.1</v>
      </c>
      <c r="Y29" s="4"/>
      <c r="Z29" s="79"/>
      <c r="AA29" s="79"/>
      <c r="AB29" s="80"/>
      <c r="AC29" s="164">
        <v>6.2919999999999998</v>
      </c>
      <c r="AD29" s="42">
        <f t="shared" si="3"/>
        <v>99.999899999999982</v>
      </c>
      <c r="AE29" s="43" t="str">
        <f t="shared" si="7"/>
        <v xml:space="preserve"> </v>
      </c>
      <c r="AF29" s="44"/>
      <c r="AG29" s="44"/>
      <c r="AH29" s="44"/>
    </row>
    <row r="30" spans="1:34" x14ac:dyDescent="0.25">
      <c r="A30" s="22">
        <v>20</v>
      </c>
      <c r="B30" s="12">
        <v>88.165700000000001</v>
      </c>
      <c r="C30" s="1">
        <v>3.5503</v>
      </c>
      <c r="D30" s="1">
        <v>1.6006</v>
      </c>
      <c r="E30" s="1">
        <v>0.2447</v>
      </c>
      <c r="F30" s="1">
        <v>0.42149999999999999</v>
      </c>
      <c r="G30" s="1">
        <v>6.7999999999999996E-3</v>
      </c>
      <c r="H30" s="1">
        <v>0.1774</v>
      </c>
      <c r="I30" s="1">
        <v>7.7499999999999999E-2</v>
      </c>
      <c r="J30" s="1">
        <v>7.1900000000000006E-2</v>
      </c>
      <c r="K30" s="1">
        <v>1.3299999999999999E-2</v>
      </c>
      <c r="L30" s="1">
        <v>4.3711000000000002</v>
      </c>
      <c r="M30" s="13">
        <v>1.2992999999999999</v>
      </c>
      <c r="N30" s="20">
        <v>0.76480000000000004</v>
      </c>
      <c r="O30" s="5"/>
      <c r="P30" s="2">
        <v>34.167299999999997</v>
      </c>
      <c r="Q30" s="19">
        <f t="shared" si="19"/>
        <v>9.4909166666666653</v>
      </c>
      <c r="R30" s="5"/>
      <c r="S30" s="2">
        <v>37.812800000000003</v>
      </c>
      <c r="T30" s="19">
        <f t="shared" si="20"/>
        <v>10.503555555555556</v>
      </c>
      <c r="U30" s="25"/>
      <c r="V30" s="2">
        <v>47.452399999999997</v>
      </c>
      <c r="W30" s="19">
        <f t="shared" si="21"/>
        <v>13.181222222222221</v>
      </c>
      <c r="X30" s="3"/>
      <c r="Y30" s="4"/>
      <c r="Z30" s="79"/>
      <c r="AA30" s="79"/>
      <c r="AB30" s="80"/>
      <c r="AC30" s="164">
        <v>6.8550000000000004</v>
      </c>
      <c r="AD30" s="42">
        <f t="shared" si="3"/>
        <v>100.0001</v>
      </c>
      <c r="AE30" s="43" t="str">
        <f t="shared" ref="AE30" si="22">IF(AD30=100,"ОК"," ")</f>
        <v xml:space="preserve"> </v>
      </c>
      <c r="AF30" s="44"/>
      <c r="AG30" s="44"/>
      <c r="AH30" s="44"/>
    </row>
    <row r="31" spans="1:34" x14ac:dyDescent="0.25">
      <c r="A31" s="22">
        <v>21</v>
      </c>
      <c r="B31" s="12">
        <v>87.914000000000001</v>
      </c>
      <c r="C31" s="1">
        <v>3.5859000000000001</v>
      </c>
      <c r="D31" s="1">
        <v>1.64</v>
      </c>
      <c r="E31" s="1">
        <v>0.24479999999999999</v>
      </c>
      <c r="F31" s="1">
        <v>0.43020000000000003</v>
      </c>
      <c r="G31" s="1">
        <v>7.0000000000000001E-3</v>
      </c>
      <c r="H31" s="1">
        <v>0.1802</v>
      </c>
      <c r="I31" s="1">
        <v>8.3000000000000004E-2</v>
      </c>
      <c r="J31" s="1">
        <v>5.16E-2</v>
      </c>
      <c r="K31" s="1">
        <v>1.4800000000000001E-2</v>
      </c>
      <c r="L31" s="1">
        <v>4.5004999999999997</v>
      </c>
      <c r="M31" s="13">
        <v>1.3480000000000001</v>
      </c>
      <c r="N31" s="20">
        <v>0.76649999999999996</v>
      </c>
      <c r="O31" s="5"/>
      <c r="P31" s="2">
        <v>34.126399999999997</v>
      </c>
      <c r="Q31" s="19">
        <f t="shared" si="0"/>
        <v>9.4795555555555548</v>
      </c>
      <c r="R31" s="5"/>
      <c r="S31" s="2">
        <v>37.7667</v>
      </c>
      <c r="T31" s="19">
        <f t="shared" si="1"/>
        <v>10.49075</v>
      </c>
      <c r="U31" s="25"/>
      <c r="V31" s="2">
        <v>47.343400000000003</v>
      </c>
      <c r="W31" s="19">
        <f t="shared" si="2"/>
        <v>13.150944444444445</v>
      </c>
      <c r="X31" s="3"/>
      <c r="Y31" s="4"/>
      <c r="Z31" s="79"/>
      <c r="AA31" s="79"/>
      <c r="AB31" s="80"/>
      <c r="AC31" s="164">
        <v>7.2160000000000002</v>
      </c>
      <c r="AD31" s="42">
        <f t="shared" si="3"/>
        <v>99.999999999999986</v>
      </c>
      <c r="AE31" s="43" t="str">
        <f t="shared" si="7"/>
        <v>ОК</v>
      </c>
      <c r="AF31" s="44"/>
      <c r="AG31" s="44"/>
      <c r="AH31" s="44"/>
    </row>
    <row r="32" spans="1:34" x14ac:dyDescent="0.25">
      <c r="A32" s="22">
        <v>22</v>
      </c>
      <c r="B32" s="12">
        <v>87.953900000000004</v>
      </c>
      <c r="C32" s="1">
        <v>3.5714999999999999</v>
      </c>
      <c r="D32" s="1">
        <v>1.649</v>
      </c>
      <c r="E32" s="1">
        <v>0.246</v>
      </c>
      <c r="F32" s="1">
        <v>0.43140000000000001</v>
      </c>
      <c r="G32" s="1">
        <v>7.1999999999999998E-3</v>
      </c>
      <c r="H32" s="1">
        <v>0.1918</v>
      </c>
      <c r="I32" s="1">
        <v>7.8100000000000003E-2</v>
      </c>
      <c r="J32" s="1">
        <v>6.7000000000000004E-2</v>
      </c>
      <c r="K32" s="1">
        <v>1.43E-2</v>
      </c>
      <c r="L32" s="1">
        <v>4.4665999999999997</v>
      </c>
      <c r="M32" s="13">
        <v>1.3231999999999999</v>
      </c>
      <c r="N32" s="20">
        <v>0.76670000000000005</v>
      </c>
      <c r="O32" s="5"/>
      <c r="P32" s="2">
        <v>34.175899999999999</v>
      </c>
      <c r="Q32" s="19">
        <f t="shared" si="0"/>
        <v>9.4933055555555548</v>
      </c>
      <c r="R32" s="5"/>
      <c r="S32" s="2">
        <v>37.820500000000003</v>
      </c>
      <c r="T32" s="19">
        <f t="shared" si="1"/>
        <v>10.505694444444446</v>
      </c>
      <c r="U32" s="25"/>
      <c r="V32" s="2">
        <v>47.404200000000003</v>
      </c>
      <c r="W32" s="19">
        <f t="shared" si="2"/>
        <v>13.167833333333334</v>
      </c>
      <c r="X32" s="3"/>
      <c r="Y32" s="4"/>
      <c r="Z32" s="79"/>
      <c r="AA32" s="79"/>
      <c r="AB32" s="80"/>
      <c r="AC32" s="164">
        <v>6.3460000000000001</v>
      </c>
      <c r="AD32" s="42">
        <f t="shared" si="3"/>
        <v>100</v>
      </c>
      <c r="AE32" s="43" t="str">
        <f t="shared" si="7"/>
        <v>ОК</v>
      </c>
      <c r="AF32" s="44"/>
      <c r="AG32" s="44"/>
      <c r="AH32" s="44"/>
    </row>
    <row r="33" spans="1:34" x14ac:dyDescent="0.25">
      <c r="A33" s="22">
        <v>23</v>
      </c>
      <c r="B33" s="12">
        <v>88.022199999999998</v>
      </c>
      <c r="C33" s="1">
        <v>3.6052</v>
      </c>
      <c r="D33" s="1">
        <v>1.6455</v>
      </c>
      <c r="E33" s="1">
        <v>0.24410000000000001</v>
      </c>
      <c r="F33" s="1">
        <v>0.42670000000000002</v>
      </c>
      <c r="G33" s="1">
        <v>7.1000000000000004E-3</v>
      </c>
      <c r="H33" s="1">
        <v>0.17760000000000001</v>
      </c>
      <c r="I33" s="1">
        <v>8.1100000000000005E-2</v>
      </c>
      <c r="J33" s="1">
        <v>5.8799999999999998E-2</v>
      </c>
      <c r="K33" s="1">
        <v>1.5900000000000001E-2</v>
      </c>
      <c r="L33" s="1">
        <v>4.4436</v>
      </c>
      <c r="M33" s="13">
        <v>1.2722</v>
      </c>
      <c r="N33" s="20">
        <v>0.76549999999999996</v>
      </c>
      <c r="O33" s="77"/>
      <c r="P33" s="2">
        <v>34.179900000000004</v>
      </c>
      <c r="Q33" s="19">
        <f t="shared" si="0"/>
        <v>9.4944166666666678</v>
      </c>
      <c r="R33" s="77"/>
      <c r="S33" s="2">
        <v>37.825699999999998</v>
      </c>
      <c r="T33" s="19">
        <f t="shared" si="1"/>
        <v>10.507138888888887</v>
      </c>
      <c r="U33" s="25"/>
      <c r="V33" s="2">
        <v>47.446599999999997</v>
      </c>
      <c r="W33" s="19">
        <f t="shared" si="2"/>
        <v>13.179611111111109</v>
      </c>
      <c r="X33" s="3"/>
      <c r="Y33" s="4"/>
      <c r="Z33" s="79"/>
      <c r="AA33" s="79"/>
      <c r="AB33" s="80"/>
      <c r="AC33" s="164">
        <v>6.101</v>
      </c>
      <c r="AD33" s="42">
        <f t="shared" si="3"/>
        <v>100</v>
      </c>
      <c r="AE33" s="43" t="str">
        <f>IF(AD33=100,"ОК"," ")</f>
        <v>ОК</v>
      </c>
      <c r="AF33" s="44"/>
      <c r="AG33" s="44"/>
      <c r="AH33" s="44"/>
    </row>
    <row r="34" spans="1:34" x14ac:dyDescent="0.25">
      <c r="A34" s="22">
        <v>24</v>
      </c>
      <c r="B34" s="12"/>
      <c r="C34" s="1"/>
      <c r="D34" s="1"/>
      <c r="E34" s="1"/>
      <c r="F34" s="1"/>
      <c r="G34" s="1"/>
      <c r="H34" s="1"/>
      <c r="I34" s="1"/>
      <c r="J34" s="1"/>
      <c r="K34" s="1"/>
      <c r="L34" s="1"/>
      <c r="M34" s="13"/>
      <c r="N34" s="20"/>
      <c r="O34" s="77"/>
      <c r="P34" s="91">
        <v>34.179900000000004</v>
      </c>
      <c r="Q34" s="89">
        <f t="shared" ref="Q34:Q35" si="23">P34/3.6</f>
        <v>9.4944166666666678</v>
      </c>
      <c r="R34" s="90"/>
      <c r="S34" s="91">
        <v>37.825699999999998</v>
      </c>
      <c r="T34" s="89">
        <f t="shared" ref="T34:T35" si="24">S34/3.6</f>
        <v>10.507138888888887</v>
      </c>
      <c r="U34" s="25"/>
      <c r="V34" s="2"/>
      <c r="W34" s="19">
        <f t="shared" si="2"/>
        <v>0</v>
      </c>
      <c r="X34" s="3"/>
      <c r="Y34" s="4"/>
      <c r="Z34" s="79"/>
      <c r="AA34" s="79"/>
      <c r="AB34" s="80"/>
      <c r="AC34" s="164">
        <v>6.0640000000000001</v>
      </c>
      <c r="AD34" s="42">
        <f t="shared" si="3"/>
        <v>0</v>
      </c>
      <c r="AE34" s="43" t="str">
        <f t="shared" si="7"/>
        <v xml:space="preserve"> </v>
      </c>
      <c r="AF34" s="44"/>
      <c r="AG34" s="44"/>
      <c r="AH34" s="44"/>
    </row>
    <row r="35" spans="1:34" x14ac:dyDescent="0.25">
      <c r="A35" s="22">
        <v>25</v>
      </c>
      <c r="B35" s="12"/>
      <c r="C35" s="1"/>
      <c r="D35" s="1"/>
      <c r="E35" s="1"/>
      <c r="F35" s="1"/>
      <c r="G35" s="1"/>
      <c r="H35" s="1"/>
      <c r="I35" s="1"/>
      <c r="J35" s="1"/>
      <c r="K35" s="1"/>
      <c r="L35" s="1"/>
      <c r="M35" s="13"/>
      <c r="N35" s="20"/>
      <c r="O35" s="5"/>
      <c r="P35" s="91">
        <v>34.179900000000004</v>
      </c>
      <c r="Q35" s="89">
        <f t="shared" si="23"/>
        <v>9.4944166666666678</v>
      </c>
      <c r="R35" s="90"/>
      <c r="S35" s="91">
        <v>37.825699999999998</v>
      </c>
      <c r="T35" s="89">
        <f t="shared" si="24"/>
        <v>10.507138888888887</v>
      </c>
      <c r="U35" s="25"/>
      <c r="V35" s="2"/>
      <c r="W35" s="19">
        <f t="shared" si="2"/>
        <v>0</v>
      </c>
      <c r="X35" s="8"/>
      <c r="Y35" s="4"/>
      <c r="Z35" s="79"/>
      <c r="AA35" s="79"/>
      <c r="AB35" s="80"/>
      <c r="AC35" s="164">
        <v>6.0019999999999998</v>
      </c>
      <c r="AD35" s="42">
        <f t="shared" si="3"/>
        <v>0</v>
      </c>
      <c r="AE35" s="43" t="str">
        <f t="shared" si="7"/>
        <v xml:space="preserve"> </v>
      </c>
      <c r="AF35" s="44"/>
      <c r="AG35" s="44"/>
      <c r="AH35" s="44"/>
    </row>
    <row r="36" spans="1:34" x14ac:dyDescent="0.25">
      <c r="A36" s="22">
        <v>26</v>
      </c>
      <c r="B36" s="12">
        <v>88.782399999999996</v>
      </c>
      <c r="C36" s="1">
        <v>3.7037</v>
      </c>
      <c r="D36" s="1">
        <v>1.5437000000000001</v>
      </c>
      <c r="E36" s="1">
        <v>0.22420000000000001</v>
      </c>
      <c r="F36" s="1">
        <v>0.38629999999999998</v>
      </c>
      <c r="G36" s="1">
        <v>6.6E-3</v>
      </c>
      <c r="H36" s="1">
        <v>0.1678</v>
      </c>
      <c r="I36" s="1">
        <v>7.6399999999999996E-2</v>
      </c>
      <c r="J36" s="1">
        <v>5.8099999999999999E-2</v>
      </c>
      <c r="K36" s="1">
        <v>0.02</v>
      </c>
      <c r="L36" s="1">
        <v>4.0255999999999998</v>
      </c>
      <c r="M36" s="13">
        <v>1.0052000000000001</v>
      </c>
      <c r="N36" s="20">
        <v>0.75829999999999997</v>
      </c>
      <c r="O36" s="5"/>
      <c r="P36" s="2">
        <v>34.317399999999999</v>
      </c>
      <c r="Q36" s="19">
        <f t="shared" ref="Q36:Q37" si="25">P36/3.6</f>
        <v>9.5326111111111107</v>
      </c>
      <c r="R36" s="5"/>
      <c r="S36" s="2">
        <v>37.981699999999996</v>
      </c>
      <c r="T36" s="19">
        <f t="shared" ref="T36:T37" si="26">S36/3.6</f>
        <v>10.55047222222222</v>
      </c>
      <c r="U36" s="25"/>
      <c r="V36" s="2">
        <v>47.868699999999997</v>
      </c>
      <c r="W36" s="19">
        <f t="shared" ref="W36:W37" si="27">V36/3.6</f>
        <v>13.296861111111109</v>
      </c>
      <c r="X36" s="8">
        <v>-9.5</v>
      </c>
      <c r="Y36" s="4"/>
      <c r="Z36" s="79"/>
      <c r="AA36" s="79"/>
      <c r="AB36" s="80"/>
      <c r="AC36" s="164">
        <v>5.9870000000000001</v>
      </c>
      <c r="AD36" s="42">
        <f t="shared" si="3"/>
        <v>100</v>
      </c>
      <c r="AE36" s="43" t="str">
        <f t="shared" si="7"/>
        <v>ОК</v>
      </c>
      <c r="AF36" s="44"/>
      <c r="AG36" s="44"/>
      <c r="AH36" s="44"/>
    </row>
    <row r="37" spans="1:34" x14ac:dyDescent="0.25">
      <c r="A37" s="22">
        <v>27</v>
      </c>
      <c r="B37" s="12">
        <v>89.320899999999995</v>
      </c>
      <c r="C37" s="1">
        <v>3.7364000000000002</v>
      </c>
      <c r="D37" s="1">
        <v>1.4734</v>
      </c>
      <c r="E37" s="1">
        <v>0.2122</v>
      </c>
      <c r="F37" s="1">
        <v>0.36530000000000001</v>
      </c>
      <c r="G37" s="1">
        <v>6.0000000000000001E-3</v>
      </c>
      <c r="H37" s="1">
        <v>0.13900000000000001</v>
      </c>
      <c r="I37" s="1">
        <v>6.3399999999999998E-2</v>
      </c>
      <c r="J37" s="1">
        <v>8.3000000000000004E-2</v>
      </c>
      <c r="K37" s="1">
        <v>1.4500000000000001E-2</v>
      </c>
      <c r="L37" s="1">
        <v>3.7279</v>
      </c>
      <c r="M37" s="13">
        <v>0.85809999999999997</v>
      </c>
      <c r="N37" s="20">
        <v>0.75360000000000005</v>
      </c>
      <c r="O37" s="5"/>
      <c r="P37" s="2">
        <v>34.402799999999999</v>
      </c>
      <c r="Q37" s="19">
        <f t="shared" si="25"/>
        <v>9.5563333333333329</v>
      </c>
      <c r="R37" s="5"/>
      <c r="S37" s="2">
        <v>38.079000000000001</v>
      </c>
      <c r="T37" s="19">
        <f t="shared" si="26"/>
        <v>10.577500000000001</v>
      </c>
      <c r="U37" s="25"/>
      <c r="V37" s="2">
        <v>48.141199999999998</v>
      </c>
      <c r="W37" s="19">
        <f t="shared" si="27"/>
        <v>13.372555555555554</v>
      </c>
      <c r="X37" s="8"/>
      <c r="Y37" s="4"/>
      <c r="Z37" s="79"/>
      <c r="AA37" s="79"/>
      <c r="AB37" s="80"/>
      <c r="AC37" s="164">
        <v>5.9470000000000001</v>
      </c>
      <c r="AD37" s="42">
        <f t="shared" si="3"/>
        <v>100.00009999999999</v>
      </c>
      <c r="AE37" s="43" t="str">
        <f t="shared" si="7"/>
        <v xml:space="preserve"> </v>
      </c>
      <c r="AF37" s="44"/>
      <c r="AG37" s="44"/>
      <c r="AH37" s="44"/>
    </row>
    <row r="38" spans="1:34" x14ac:dyDescent="0.25">
      <c r="A38" s="22">
        <v>28</v>
      </c>
      <c r="B38" s="12">
        <v>89.632599999999996</v>
      </c>
      <c r="C38" s="1">
        <v>3.7584</v>
      </c>
      <c r="D38" s="1">
        <v>1.4218999999999999</v>
      </c>
      <c r="E38" s="1">
        <v>0.20200000000000001</v>
      </c>
      <c r="F38" s="1">
        <v>0.34689999999999999</v>
      </c>
      <c r="G38" s="1">
        <v>6.3E-3</v>
      </c>
      <c r="H38" s="1">
        <v>0.13789999999999999</v>
      </c>
      <c r="I38" s="1">
        <v>6.3200000000000006E-2</v>
      </c>
      <c r="J38" s="1">
        <v>6.4100000000000004E-2</v>
      </c>
      <c r="K38" s="1">
        <v>1.44E-2</v>
      </c>
      <c r="L38" s="1">
        <v>3.5796999999999999</v>
      </c>
      <c r="M38" s="13">
        <v>0.77280000000000004</v>
      </c>
      <c r="N38" s="20">
        <v>0.75029999999999997</v>
      </c>
      <c r="O38" s="5"/>
      <c r="P38" s="2">
        <v>34.412500000000001</v>
      </c>
      <c r="Q38" s="19">
        <f t="shared" si="0"/>
        <v>9.5590277777777786</v>
      </c>
      <c r="R38" s="5"/>
      <c r="S38" s="2">
        <v>38.092300000000002</v>
      </c>
      <c r="T38" s="19">
        <f t="shared" si="1"/>
        <v>10.581194444444444</v>
      </c>
      <c r="U38" s="25"/>
      <c r="V38" s="2">
        <v>48.263500000000001</v>
      </c>
      <c r="W38" s="19">
        <f t="shared" si="2"/>
        <v>13.406527777777777</v>
      </c>
      <c r="X38" s="8"/>
      <c r="Y38" s="4"/>
      <c r="Z38" s="79"/>
      <c r="AA38" s="79"/>
      <c r="AB38" s="80"/>
      <c r="AC38" s="164">
        <v>5.6219999999999999</v>
      </c>
      <c r="AD38" s="42">
        <f t="shared" si="3"/>
        <v>100.00019999999998</v>
      </c>
      <c r="AE38" s="43" t="str">
        <f t="shared" si="7"/>
        <v xml:space="preserve"> </v>
      </c>
      <c r="AF38" s="44"/>
      <c r="AG38" s="44"/>
      <c r="AH38" s="44"/>
    </row>
    <row r="39" spans="1:34" x14ac:dyDescent="0.25">
      <c r="A39" s="22">
        <v>29</v>
      </c>
      <c r="B39" s="12">
        <v>89.680700000000002</v>
      </c>
      <c r="C39" s="1">
        <v>3.8485</v>
      </c>
      <c r="D39" s="1">
        <v>1.4036999999999999</v>
      </c>
      <c r="E39" s="1">
        <v>0.19789999999999999</v>
      </c>
      <c r="F39" s="1">
        <v>0.34029999999999999</v>
      </c>
      <c r="G39" s="1">
        <v>6.4000000000000003E-3</v>
      </c>
      <c r="H39" s="1">
        <v>0.14369999999999999</v>
      </c>
      <c r="I39" s="1">
        <v>6.3E-2</v>
      </c>
      <c r="J39" s="1">
        <v>7.4200000000000002E-2</v>
      </c>
      <c r="K39" s="1">
        <v>1.5599999999999999E-2</v>
      </c>
      <c r="L39" s="1">
        <v>3.51</v>
      </c>
      <c r="M39" s="13">
        <v>0.71589999999999998</v>
      </c>
      <c r="N39" s="20">
        <v>0.74980000000000002</v>
      </c>
      <c r="O39" s="5"/>
      <c r="P39" s="2">
        <v>34.479300000000002</v>
      </c>
      <c r="Q39" s="19">
        <f t="shared" si="0"/>
        <v>9.5775833333333331</v>
      </c>
      <c r="R39" s="5"/>
      <c r="S39" s="2">
        <v>38.165500000000002</v>
      </c>
      <c r="T39" s="19">
        <f t="shared" si="1"/>
        <v>10.601527777777777</v>
      </c>
      <c r="U39" s="25"/>
      <c r="V39" s="2">
        <v>48.370399999999997</v>
      </c>
      <c r="W39" s="19">
        <f t="shared" si="2"/>
        <v>13.43622222222222</v>
      </c>
      <c r="X39" s="8"/>
      <c r="Y39" s="4"/>
      <c r="Z39" s="79"/>
      <c r="AA39" s="79"/>
      <c r="AB39" s="80"/>
      <c r="AC39" s="164">
        <v>5.5419999999999998</v>
      </c>
      <c r="AD39" s="42">
        <f t="shared" si="3"/>
        <v>99.999900000000025</v>
      </c>
      <c r="AE39" s="43" t="str">
        <f t="shared" si="7"/>
        <v xml:space="preserve"> </v>
      </c>
      <c r="AF39" s="44"/>
      <c r="AG39" s="44"/>
      <c r="AH39" s="44"/>
    </row>
    <row r="40" spans="1:34" x14ac:dyDescent="0.25">
      <c r="A40" s="150">
        <v>30</v>
      </c>
      <c r="B40" s="151">
        <v>89.7821</v>
      </c>
      <c r="C40" s="152">
        <v>3.9106000000000001</v>
      </c>
      <c r="D40" s="152">
        <v>1.3841000000000001</v>
      </c>
      <c r="E40" s="152">
        <v>0.19120000000000001</v>
      </c>
      <c r="F40" s="152">
        <v>0.32769999999999999</v>
      </c>
      <c r="G40" s="152">
        <v>7.4999999999999997E-3</v>
      </c>
      <c r="H40" s="152">
        <v>0.1328</v>
      </c>
      <c r="I40" s="152">
        <v>6.3100000000000003E-2</v>
      </c>
      <c r="J40" s="152">
        <v>6.2199999999999998E-2</v>
      </c>
      <c r="K40" s="152">
        <v>1.8800000000000001E-2</v>
      </c>
      <c r="L40" s="152">
        <v>3.4542999999999999</v>
      </c>
      <c r="M40" s="153">
        <v>0.66549999999999998</v>
      </c>
      <c r="N40" s="154">
        <v>0.74819999999999998</v>
      </c>
      <c r="O40" s="155"/>
      <c r="P40" s="156">
        <v>34.479300000000002</v>
      </c>
      <c r="Q40" s="19">
        <f t="shared" ref="Q40:Q41" si="28">P40/3.6</f>
        <v>9.5775833333333331</v>
      </c>
      <c r="R40" s="5"/>
      <c r="S40" s="2">
        <v>38.166800000000002</v>
      </c>
      <c r="T40" s="19">
        <f t="shared" ref="T40:T41" si="29">S40/3.6</f>
        <v>10.601888888888888</v>
      </c>
      <c r="U40" s="25"/>
      <c r="V40" s="2">
        <v>48.424799999999998</v>
      </c>
      <c r="W40" s="19">
        <f t="shared" ref="W40:W41" si="30">V40/3.6</f>
        <v>13.451333333333332</v>
      </c>
      <c r="X40" s="157"/>
      <c r="Y40" s="158"/>
      <c r="Z40" s="159"/>
      <c r="AA40" s="79"/>
      <c r="AB40" s="80"/>
      <c r="AC40" s="164">
        <v>6.181</v>
      </c>
      <c r="AD40" s="42">
        <f t="shared" si="3"/>
        <v>99.999899999999997</v>
      </c>
      <c r="AE40" s="43" t="str">
        <f t="shared" si="7"/>
        <v xml:space="preserve"> </v>
      </c>
      <c r="AF40" s="44"/>
      <c r="AG40" s="44"/>
      <c r="AH40" s="44"/>
    </row>
    <row r="41" spans="1:34" ht="15.75" thickBot="1" x14ac:dyDescent="0.3">
      <c r="A41" s="23">
        <v>31</v>
      </c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6"/>
      <c r="N41" s="26"/>
      <c r="O41" s="86"/>
      <c r="P41" s="160">
        <v>34.479300000000002</v>
      </c>
      <c r="Q41" s="161">
        <f t="shared" ref="Q41" si="31">P41/3.6</f>
        <v>9.5775833333333331</v>
      </c>
      <c r="R41" s="162"/>
      <c r="S41" s="160">
        <v>38.166800000000002</v>
      </c>
      <c r="T41" s="161">
        <f t="shared" ref="T41" si="32">S41/3.6</f>
        <v>10.601888888888888</v>
      </c>
      <c r="U41" s="45"/>
      <c r="V41" s="17"/>
      <c r="W41" s="18"/>
      <c r="X41" s="27"/>
      <c r="Y41" s="28"/>
      <c r="Z41" s="87"/>
      <c r="AA41" s="79"/>
      <c r="AB41" s="80"/>
      <c r="AC41" s="165">
        <v>6.99</v>
      </c>
      <c r="AD41" s="42">
        <f t="shared" si="3"/>
        <v>0</v>
      </c>
      <c r="AE41" s="43" t="str">
        <f t="shared" si="7"/>
        <v xml:space="preserve"> </v>
      </c>
      <c r="AF41" s="44"/>
      <c r="AG41" s="44"/>
      <c r="AH41" s="44"/>
    </row>
    <row r="42" spans="1:34" ht="15" customHeight="1" thickBot="1" x14ac:dyDescent="0.3">
      <c r="A42" s="93" t="s">
        <v>12</v>
      </c>
      <c r="B42" s="93"/>
      <c r="C42" s="93"/>
      <c r="D42" s="93"/>
      <c r="E42" s="93"/>
      <c r="F42" s="93"/>
      <c r="G42" s="93"/>
      <c r="H42" s="94"/>
      <c r="I42" s="99" t="s">
        <v>10</v>
      </c>
      <c r="J42" s="100"/>
      <c r="K42" s="46">
        <v>0</v>
      </c>
      <c r="L42" s="97" t="s">
        <v>11</v>
      </c>
      <c r="M42" s="98"/>
      <c r="N42" s="47">
        <v>0</v>
      </c>
      <c r="O42" s="143"/>
      <c r="P42" s="95">
        <f>SUMPRODUCT(P11:P41,AC11:AC41)/SUM(AC11:AC41)</f>
        <v>34.362890650188874</v>
      </c>
      <c r="Q42" s="95">
        <f>SUMPRODUCT(Q11:Q41,AC11:AC41)/SUM(AC11:AC41)</f>
        <v>9.5452474028302436</v>
      </c>
      <c r="R42" s="95"/>
      <c r="S42" s="95">
        <f>SUMPRODUCT(S11:S41,AC11:AC41)/SUM(AC11:AC41)</f>
        <v>38.031650344482522</v>
      </c>
      <c r="T42" s="141">
        <f>SUMPRODUCT(T11:T41,AC11:AC41)/SUM(AC11:AC41)</f>
        <v>10.56434731791181</v>
      </c>
      <c r="U42" s="48"/>
      <c r="V42" s="49"/>
      <c r="W42" s="49"/>
      <c r="X42" s="49"/>
      <c r="Y42" s="49"/>
      <c r="Z42" s="49"/>
      <c r="AA42" s="122" t="s">
        <v>33</v>
      </c>
      <c r="AB42" s="123"/>
      <c r="AC42" s="50">
        <f>SUM(AC11:AC41)</f>
        <v>199.86500000000001</v>
      </c>
      <c r="AD42" s="42"/>
      <c r="AE42" s="43"/>
      <c r="AF42" s="44"/>
      <c r="AG42" s="44"/>
      <c r="AH42" s="44"/>
    </row>
    <row r="43" spans="1:34" ht="19.5" customHeight="1" thickBot="1" x14ac:dyDescent="0.3">
      <c r="A43" s="37"/>
      <c r="B43" s="51"/>
      <c r="C43" s="51"/>
      <c r="D43" s="51"/>
      <c r="E43" s="51"/>
      <c r="F43" s="51"/>
      <c r="G43" s="51"/>
      <c r="H43" s="145" t="s">
        <v>3</v>
      </c>
      <c r="I43" s="146"/>
      <c r="J43" s="146"/>
      <c r="K43" s="146"/>
      <c r="L43" s="146"/>
      <c r="M43" s="146"/>
      <c r="N43" s="147"/>
      <c r="O43" s="144"/>
      <c r="P43" s="96"/>
      <c r="Q43" s="96"/>
      <c r="R43" s="96"/>
      <c r="S43" s="96"/>
      <c r="T43" s="142"/>
      <c r="U43" s="48"/>
      <c r="V43" s="51"/>
      <c r="W43" s="51"/>
      <c r="X43" s="51"/>
      <c r="Y43" s="51"/>
      <c r="Z43" s="51"/>
      <c r="AA43" s="51"/>
      <c r="AB43" s="51"/>
      <c r="AC43" s="52"/>
    </row>
    <row r="44" spans="1:34" ht="4.5" customHeight="1" x14ac:dyDescent="0.25"/>
    <row r="45" spans="1:34" ht="22.5" customHeight="1" x14ac:dyDescent="0.25">
      <c r="B45" s="53" t="s">
        <v>34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54" t="s">
        <v>42</v>
      </c>
      <c r="P45" s="36"/>
      <c r="Q45" s="36"/>
      <c r="R45" s="36"/>
      <c r="S45" s="36"/>
      <c r="T45" s="36"/>
      <c r="U45" s="36"/>
      <c r="V45" s="54" t="s">
        <v>62</v>
      </c>
      <c r="W45" s="36"/>
    </row>
    <row r="46" spans="1:34" ht="10.5" customHeight="1" x14ac:dyDescent="0.25">
      <c r="D46" s="55" t="s">
        <v>35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5" t="s">
        <v>4</v>
      </c>
      <c r="P46" s="56"/>
      <c r="Q46" s="56"/>
      <c r="R46" s="55" t="s">
        <v>5</v>
      </c>
      <c r="V46" s="55" t="s">
        <v>6</v>
      </c>
    </row>
    <row r="47" spans="1:34" ht="17.25" customHeight="1" x14ac:dyDescent="0.25">
      <c r="B47" s="53" t="s">
        <v>30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54" t="s">
        <v>43</v>
      </c>
      <c r="P47" s="36"/>
      <c r="Q47" s="36"/>
      <c r="R47" s="36"/>
      <c r="S47" s="36"/>
      <c r="T47" s="36"/>
      <c r="U47" s="36"/>
      <c r="V47" s="54" t="str">
        <f>V45</f>
        <v>03.01.2017 р.</v>
      </c>
      <c r="W47" s="36"/>
    </row>
    <row r="48" spans="1:34" ht="12" customHeight="1" x14ac:dyDescent="0.25">
      <c r="D48" s="55" t="s">
        <v>7</v>
      </c>
      <c r="F48" s="55"/>
      <c r="O48" s="55" t="s">
        <v>4</v>
      </c>
      <c r="P48" s="55"/>
      <c r="Q48" s="55"/>
      <c r="R48" s="55" t="s">
        <v>5</v>
      </c>
      <c r="V48" s="55" t="s">
        <v>6</v>
      </c>
    </row>
    <row r="49" spans="2:24" ht="22.5" customHeight="1" x14ac:dyDescent="0.25">
      <c r="B49" s="53" t="s">
        <v>40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54" t="s">
        <v>41</v>
      </c>
      <c r="P49" s="36"/>
      <c r="Q49" s="36"/>
      <c r="R49" s="36"/>
      <c r="S49" s="36"/>
      <c r="T49" s="36"/>
      <c r="U49" s="36"/>
      <c r="V49" s="54" t="str">
        <f>V45</f>
        <v>03.01.2017 р.</v>
      </c>
      <c r="W49" s="57"/>
      <c r="X49" s="58"/>
    </row>
    <row r="50" spans="2:24" x14ac:dyDescent="0.25">
      <c r="D50" s="59" t="s">
        <v>37</v>
      </c>
      <c r="E50" s="60"/>
      <c r="O50" s="61" t="s">
        <v>4</v>
      </c>
      <c r="P50" s="62"/>
      <c r="Q50" s="62"/>
      <c r="R50" s="61" t="s">
        <v>5</v>
      </c>
      <c r="V50" s="55" t="s">
        <v>6</v>
      </c>
    </row>
    <row r="52" spans="2:24" x14ac:dyDescent="0.25">
      <c r="C52" s="31" t="s">
        <v>38</v>
      </c>
    </row>
  </sheetData>
  <mergeCells count="42">
    <mergeCell ref="AA42:AB42"/>
    <mergeCell ref="AC7:AC10"/>
    <mergeCell ref="B7:M8"/>
    <mergeCell ref="O9:O10"/>
    <mergeCell ref="P9:P10"/>
    <mergeCell ref="Q9:Q10"/>
    <mergeCell ref="R9:R10"/>
    <mergeCell ref="S9:S10"/>
    <mergeCell ref="N8:N10"/>
    <mergeCell ref="U9:U10"/>
    <mergeCell ref="S42:S43"/>
    <mergeCell ref="T42:T43"/>
    <mergeCell ref="O42:O43"/>
    <mergeCell ref="H43:N43"/>
    <mergeCell ref="N7:W7"/>
    <mergeCell ref="P42:P43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  <mergeCell ref="V9:V10"/>
    <mergeCell ref="W9:W10"/>
    <mergeCell ref="I9:I10"/>
    <mergeCell ref="J9:J10"/>
    <mergeCell ref="K9:K10"/>
    <mergeCell ref="L9:L10"/>
    <mergeCell ref="M9:M10"/>
    <mergeCell ref="A42:H42"/>
    <mergeCell ref="Q42:Q43"/>
    <mergeCell ref="R42:R43"/>
    <mergeCell ref="L42:M42"/>
    <mergeCell ref="I42:J42"/>
  </mergeCells>
  <printOptions horizontalCentered="1" verticalCentered="1"/>
  <pageMargins left="0.70866141732283472" right="0.4" top="0.34" bottom="0.37" header="0.31496062992125984" footer="0.31496062992125984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Сыпко Эллада Петровна</cp:lastModifiedBy>
  <cp:lastPrinted>2017-01-03T10:08:31Z</cp:lastPrinted>
  <dcterms:created xsi:type="dcterms:W3CDTF">2016-10-07T07:24:19Z</dcterms:created>
  <dcterms:modified xsi:type="dcterms:W3CDTF">2017-01-03T10:08:35Z</dcterms:modified>
</cp:coreProperties>
</file>