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40" i="4" l="1"/>
  <c r="T40" i="4"/>
  <c r="Q40" i="4"/>
  <c r="Q41" i="4" l="1"/>
  <c r="AD40" i="4"/>
  <c r="AD41" i="4"/>
  <c r="T41" i="4"/>
  <c r="T39" i="4"/>
  <c r="Q39" i="4"/>
  <c r="T38" i="4"/>
  <c r="Q38" i="4"/>
  <c r="T37" i="4"/>
  <c r="Q37" i="4"/>
  <c r="T36" i="4"/>
  <c r="Q36" i="4"/>
  <c r="T35" i="4"/>
  <c r="Q35" i="4"/>
  <c r="T34" i="4"/>
  <c r="Q34" i="4"/>
  <c r="T33" i="4"/>
  <c r="Q33" i="4"/>
  <c r="T32" i="4"/>
  <c r="Q32" i="4"/>
  <c r="T30" i="4"/>
  <c r="Q30" i="4"/>
  <c r="T29" i="4"/>
  <c r="Q29" i="4"/>
  <c r="T28" i="4"/>
  <c r="Q28" i="4"/>
  <c r="T27" i="4"/>
  <c r="Q27" i="4"/>
  <c r="T26" i="4"/>
  <c r="Q26" i="4"/>
  <c r="T25" i="4"/>
  <c r="Q25" i="4"/>
  <c r="T24" i="4"/>
  <c r="Q24" i="4"/>
  <c r="T23" i="4"/>
  <c r="Q23" i="4"/>
  <c r="T21" i="4"/>
  <c r="Q21" i="4"/>
  <c r="T20" i="4"/>
  <c r="Q20" i="4"/>
  <c r="T19" i="4"/>
  <c r="Q19" i="4"/>
  <c r="T17" i="4"/>
  <c r="Q17" i="4"/>
  <c r="T16" i="4"/>
  <c r="Q16" i="4"/>
  <c r="T15" i="4"/>
  <c r="Q15" i="4"/>
  <c r="T14" i="4"/>
  <c r="Q14" i="4"/>
  <c r="T13" i="4"/>
  <c r="Q13" i="4"/>
  <c r="W11" i="4"/>
  <c r="T11" i="4"/>
  <c r="Q11" i="4"/>
  <c r="W12" i="4" l="1"/>
  <c r="T12" i="4"/>
  <c r="Q12" i="4"/>
  <c r="W31" i="4" l="1"/>
  <c r="T31" i="4"/>
  <c r="Q31" i="4"/>
  <c r="W22" i="4"/>
  <c r="T22" i="4"/>
  <c r="Q22" i="4"/>
  <c r="W18" i="4"/>
  <c r="T18" i="4"/>
  <c r="Q18" i="4"/>
  <c r="AC42" i="4" l="1"/>
  <c r="V49" i="4" l="1"/>
  <c r="V47" i="4"/>
  <c r="T42" i="4" l="1"/>
  <c r="S42" i="4"/>
  <c r="P42" i="4"/>
  <c r="AE41" i="4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<sst xmlns="http://schemas.openxmlformats.org/spreadsheetml/2006/main" count="69" uniqueCount="63">
  <si>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</si>
  <si>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</si>
  <si>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</si>
  <si>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</si>
  <si>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</si>
  <si>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</si>
  <si>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</si>
  <si>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Лабораторія, де здійснювались аналізи газу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</si>
  <si>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</si>
  <si>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</si>
  <si>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</si>
  <si>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</si>
  <si>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</si>
  <si>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</si>
  <si>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</si>
  <si>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</si>
  <si>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</si>
  <si>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</si>
  <si>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</si>
  <si>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</si>
  <si>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</si>
  <si>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</si>
  <si>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</si>
  <si>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</si>
  <si>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</si>
  <si>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</si>
  <si>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</si>
  <si>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</si>
  <si>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</si>
  <si>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</si>
  <si>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</si>
  <si>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</si>
  <si>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</si>
  <si>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Первомайський п/м Первомайське ЛВУМГ</t>
  </si>
  <si>
    <t xml:space="preserve">маршрут № </t>
  </si>
  <si>
    <t>Головний інженер Первомайського ЛВУМГ</t>
  </si>
  <si>
    <t>Керівник підрозділу підприємства, якому підпорядкована лабораторія</t>
  </si>
  <si>
    <t xml:space="preserve">Начальник лабораторії ВХАЛ Первомайського п/м </t>
  </si>
  <si>
    <t>Журавель І.В.</t>
  </si>
  <si>
    <t>Сипко Е.П.</t>
  </si>
  <si>
    <t>Інженер І кат. групи газовимірювань та метрології</t>
  </si>
  <si>
    <t>Юрченко В.М.</t>
  </si>
  <si>
    <r>
      <t xml:space="preserve">Свідоцтво </t>
    </r>
    <r>
      <rPr>
        <b/>
        <u/>
        <sz val="8"/>
        <rFont val="Times New Roman"/>
        <family val="1"/>
        <charset val="204"/>
      </rPr>
      <t>№100-356/2015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20.12.2018 р.</t>
    </r>
  </si>
  <si>
    <r>
      <t>по ГВС (ПВВГ, СВГ, ГРС)</t>
    </r>
    <r>
      <rPr>
        <b/>
        <i/>
        <sz val="11"/>
        <rFont val="Times New Roman"/>
        <family val="1"/>
        <charset val="204"/>
      </rPr>
      <t xml:space="preserve"> ГРС Заліман, ГРС Савинці</t>
    </r>
  </si>
  <si>
    <r>
      <t>Масова концентрація 
сірководню, мг/м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</si>
  <si>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</si>
  <si>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</si>
  <si>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</si>
  <si>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</si>
  <si>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</si>
  <si>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</si>
  <si>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</si>
  <si>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</si>
  <si>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</si>
  <si>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</si>
  <si>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</si>
  <si>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</si>
  <si>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rFont val="Times New Roman"/>
        <family val="1"/>
        <charset val="204"/>
      </rPr>
      <t>3</t>
    </r>
  </si>
  <si>
    <r>
      <t xml:space="preserve">переданого </t>
    </r>
    <r>
      <rPr>
        <b/>
        <i/>
        <u/>
        <sz val="11"/>
        <rFont val="Times New Roman"/>
        <family val="1"/>
        <charset val="204"/>
      </rPr>
      <t>Первомайським п/м Первомайського  ЛВУМГ філії  "УМГ "Харківтрансгаз"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та прийнятого</t>
    </r>
    <r>
      <rPr>
        <b/>
        <i/>
        <u/>
        <sz val="11"/>
        <rFont val="Times New Roman"/>
        <family val="1"/>
        <charset val="204"/>
      </rPr>
      <t xml:space="preserve"> ПАТ "Харківгаз"</t>
    </r>
  </si>
  <si>
    <r>
      <t>за період з</t>
    </r>
    <r>
      <rPr>
        <b/>
        <u/>
        <sz val="11"/>
        <rFont val="Times New Roman"/>
        <family val="1"/>
        <charset val="204"/>
      </rPr>
      <t xml:space="preserve"> 01.12.2016 р.</t>
    </r>
    <r>
      <rPr>
        <sz val="11"/>
        <rFont val="Times New Roman"/>
        <family val="1"/>
        <charset val="204"/>
      </rPr>
      <t xml:space="preserve"> по </t>
    </r>
    <r>
      <rPr>
        <b/>
        <u/>
        <sz val="11"/>
        <rFont val="Times New Roman"/>
        <family val="1"/>
        <charset val="204"/>
      </rPr>
      <t xml:space="preserve">31.12.2016.р. </t>
    </r>
  </si>
  <si>
    <r>
      <t xml:space="preserve"> з газопроводу</t>
    </r>
    <r>
      <rPr>
        <b/>
        <i/>
        <u/>
        <sz val="12"/>
        <rFont val="Times New Roman"/>
        <family val="1"/>
        <charset val="204"/>
      </rPr>
      <t xml:space="preserve"> "НОВОПСКОВ-ШЕБЕЛИНКА"</t>
    </r>
  </si>
  <si>
    <t>ПАСПОРТ ФІЗИКО-ХІМІЧНИХ ПОКАЗНИКІВ ПРИРОДНОГО ГАЗУ №19-51</t>
  </si>
  <si>
    <t>03.01.2017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</si>
</sst>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16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8" xfId="0" applyNumberFormat="1" applyFont="1" applyFill="1" applyBorder="1" applyAlignment="1">
      <alignment horizontal="center" wrapText="1"/>
    </xf>
    <xf numFmtId="166" fontId="3" fillId="0" borderId="14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6" fontId="2" fillId="0" borderId="7" xfId="0" applyNumberFormat="1" applyFont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5" fontId="7" fillId="0" borderId="0" xfId="0" applyNumberFormat="1" applyFont="1" applyProtection="1"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10" fillId="0" borderId="40" xfId="0" applyFont="1" applyBorder="1" applyProtection="1">
      <protection locked="0"/>
    </xf>
    <xf numFmtId="0" fontId="8" fillId="0" borderId="40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/>
    <xf numFmtId="0" fontId="15" fillId="0" borderId="0" xfId="0" applyFont="1" applyAlignment="1">
      <alignment horizontal="center"/>
    </xf>
    <xf numFmtId="2" fontId="7" fillId="0" borderId="0" xfId="0" applyNumberFormat="1" applyFont="1" applyProtection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Border="1" applyProtection="1">
      <protection locked="0"/>
    </xf>
    <xf numFmtId="164" fontId="3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65" fontId="1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40" xfId="0" applyFont="1" applyBorder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6" fillId="0" borderId="40" xfId="0" applyFont="1" applyBorder="1" applyAlignment="1" applyProtection="1">
      <protection locked="0"/>
    </xf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164" fontId="2" fillId="0" borderId="49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166" fontId="2" fillId="0" borderId="13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49" xfId="0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wrapText="1"/>
    </xf>
    <xf numFmtId="2" fontId="18" fillId="0" borderId="8" xfId="0" applyNumberFormat="1" applyFont="1" applyFill="1" applyBorder="1" applyAlignment="1">
      <alignment horizontal="center" wrapText="1"/>
    </xf>
    <xf numFmtId="2" fontId="18" fillId="0" borderId="7" xfId="0" applyNumberFormat="1" applyFont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center" wrapText="1"/>
    </xf>
    <xf numFmtId="2" fontId="18" fillId="0" borderId="7" xfId="0" applyNumberFormat="1" applyFont="1" applyFill="1" applyBorder="1" applyAlignment="1">
      <alignment horizontal="center"/>
    </xf>
    <xf numFmtId="0" fontId="7" fillId="0" borderId="42" xfId="0" applyFont="1" applyBorder="1" applyAlignment="1" applyProtection="1">
      <alignment horizontal="center" vertical="center" wrapText="1"/>
      <protection locked="0"/>
    </xf>
    <xf numFmtId="166" fontId="2" fillId="0" borderId="46" xfId="0" applyNumberFormat="1" applyFont="1" applyFill="1" applyBorder="1" applyAlignment="1">
      <alignment horizontal="center"/>
    </xf>
    <xf numFmtId="166" fontId="2" fillId="0" borderId="47" xfId="0" applyNumberFormat="1" applyFont="1" applyBorder="1" applyAlignment="1">
      <alignment horizontal="center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Fill="1" applyBorder="1"/>
    <xf numFmtId="165" fontId="19" fillId="0" borderId="24" xfId="0" applyNumberFormat="1" applyFont="1" applyBorder="1"/>
    <xf numFmtId="165" fontId="19" fillId="0" borderId="22" xfId="0" applyNumberFormat="1" applyFont="1" applyBorder="1"/>
    <xf numFmtId="165" fontId="19" fillId="0" borderId="23" xfId="0" applyNumberFormat="1" applyFont="1" applyBorder="1"/>
    <xf numFmtId="0" fontId="6" fillId="0" borderId="14" xfId="0" applyFont="1" applyBorder="1" applyAlignment="1" applyProtection="1">
      <alignment horizontal="left" vertical="center" textRotation="90" wrapText="1"/>
      <protection locked="0"/>
    </xf>
    <xf numFmtId="0" fontId="6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10" xfId="0" applyFont="1" applyBorder="1" applyAlignment="1" applyProtection="1">
      <alignment horizontal="left" vertical="center" textRotation="90" wrapText="1"/>
      <protection locked="0"/>
    </xf>
    <xf numFmtId="0" fontId="6" fillId="0" borderId="15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165" fontId="6" fillId="0" borderId="24" xfId="0" applyNumberFormat="1" applyFont="1" applyBorder="1" applyAlignment="1" applyProtection="1">
      <alignment horizontal="center" vertical="center" textRotation="90" wrapText="1"/>
      <protection locked="0"/>
    </xf>
    <xf numFmtId="165" fontId="14" fillId="0" borderId="22" xfId="0" applyNumberFormat="1" applyFont="1" applyBorder="1" applyAlignment="1" applyProtection="1">
      <alignment horizontal="center" vertical="center" textRotation="90" wrapText="1"/>
      <protection locked="0"/>
    </xf>
    <xf numFmtId="165" fontId="14" fillId="0" borderId="42" xfId="0" applyNumberFormat="1" applyFont="1" applyBorder="1" applyAlignment="1" applyProtection="1">
      <alignment horizontal="center" vertical="center" textRotation="90" wrapText="1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44" xfId="0" applyFont="1" applyBorder="1" applyAlignment="1" applyProtection="1">
      <alignment horizontal="center" vertical="center" textRotation="90" wrapText="1"/>
      <protection locked="0"/>
    </xf>
    <xf numFmtId="0" fontId="6" fillId="0" borderId="46" xfId="0" applyFont="1" applyBorder="1" applyAlignment="1" applyProtection="1">
      <alignment horizontal="center" vertical="center" textRotation="90" wrapText="1"/>
      <protection locked="0"/>
    </xf>
    <xf numFmtId="0" fontId="6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47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right" vertical="center" textRotation="90" wrapText="1"/>
      <protection locked="0"/>
    </xf>
    <xf numFmtId="0" fontId="6" fillId="0" borderId="1" xfId="0" applyFont="1" applyBorder="1" applyAlignment="1" applyProtection="1">
      <alignment horizontal="right" vertical="center" textRotation="90" wrapText="1"/>
      <protection locked="0"/>
    </xf>
    <xf numFmtId="0" fontId="6" fillId="0" borderId="10" xfId="0" applyFont="1" applyBorder="1" applyAlignment="1" applyProtection="1">
      <alignment horizontal="right" vertical="center" textRotation="90" wrapText="1"/>
      <protection locked="0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45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48" xfId="0" applyFont="1" applyBorder="1" applyAlignment="1" applyProtection="1">
      <alignment horizontal="center" vertical="center" textRotation="90" wrapText="1"/>
      <protection locked="0"/>
    </xf>
    <xf numFmtId="0" fontId="6" fillId="0" borderId="32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right" vertical="center" wrapText="1"/>
      <protection locked="0"/>
    </xf>
    <xf numFmtId="0" fontId="7" fillId="0" borderId="28" xfId="0" applyFont="1" applyBorder="1" applyAlignment="1" applyProtection="1">
      <alignment horizontal="right" vertical="center" wrapText="1"/>
      <protection locked="0"/>
    </xf>
    <xf numFmtId="0" fontId="7" fillId="0" borderId="29" xfId="0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4" fontId="7" fillId="0" borderId="36" xfId="0" applyNumberFormat="1" applyFont="1" applyBorder="1" applyAlignment="1" applyProtection="1">
      <alignment horizontal="center" wrapText="1"/>
      <protection locked="0"/>
    </xf>
    <xf numFmtId="4" fontId="7" fillId="0" borderId="31" xfId="0" applyNumberFormat="1" applyFont="1" applyBorder="1" applyAlignment="1" applyProtection="1">
      <alignment horizontal="center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31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center" wrapText="1"/>
      <protection locked="0"/>
    </xf>
    <xf numFmtId="0" fontId="7" fillId="0" borderId="32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7" fillId="0" borderId="30" xfId="0" applyFont="1" applyBorder="1" applyAlignment="1" applyProtection="1">
      <alignment horizontal="center" wrapText="1"/>
      <protection locked="0"/>
    </xf>
    <xf numFmtId="164" fontId="2" fillId="0" borderId="30" xfId="0" applyNumberFormat="1" applyFont="1" applyFill="1" applyBorder="1" applyAlignment="1">
      <alignment horizontal="center" wrapText="1"/>
    </xf>
    <xf numFmtId="164" fontId="2" fillId="0" borderId="31" xfId="0" applyNumberFormat="1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>
      <alignment horizontal="center" wrapText="1"/>
    </xf>
    <xf numFmtId="164" fontId="2" fillId="0" borderId="44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center"/>
    </xf>
    <xf numFmtId="2" fontId="18" fillId="0" borderId="32" xfId="0" applyNumberFormat="1" applyFont="1" applyFill="1" applyBorder="1" applyAlignment="1">
      <alignment horizontal="center" wrapText="1"/>
    </xf>
    <xf numFmtId="2" fontId="18" fillId="0" borderId="30" xfId="0" applyNumberFormat="1" applyFont="1" applyFill="1" applyBorder="1" applyAlignment="1">
      <alignment horizontal="center"/>
    </xf>
    <xf numFmtId="2" fontId="18" fillId="0" borderId="31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center" wrapText="1"/>
    </xf>
    <xf numFmtId="2" fontId="2" fillId="0" borderId="31" xfId="0" applyNumberFormat="1" applyFont="1" applyFill="1" applyBorder="1" applyAlignment="1">
      <alignment horizontal="center" wrapText="1"/>
    </xf>
    <xf numFmtId="2" fontId="2" fillId="0" borderId="32" xfId="0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view="pageBreakPreview" zoomScale="90" zoomScaleNormal="70" zoomScaleSheetLayoutView="90" workbookViewId="0">
      <selection activeCell="F43" sqref="F43"/>
    </sheetView>
  </sheetViews>
  <sheetFormatPr defaultRowHeight="15" x14ac:dyDescent="0.25"/>
  <cols>
    <col min="1" max="1" width="4.85546875" style="21" customWidth="1"/>
    <col min="2" max="2" width="7.28515625" style="21" customWidth="1"/>
    <col min="3" max="23" width="6.140625" style="21" customWidth="1"/>
    <col min="24" max="25" width="6" style="21" customWidth="1"/>
    <col min="26" max="26" width="6.85546875" style="21" customWidth="1"/>
    <col min="27" max="27" width="7.7109375" style="21" customWidth="1"/>
    <col min="28" max="28" width="6.140625" style="21" customWidth="1"/>
    <col min="29" max="29" width="7.42578125" style="25" customWidth="1"/>
    <col min="30" max="30" width="9.140625" style="21"/>
    <col min="31" max="31" width="7.5703125" style="21" bestFit="1" customWidth="1"/>
    <col min="32" max="32" width="9.5703125" style="21" bestFit="1" customWidth="1"/>
    <col min="33" max="33" width="7.5703125" style="21" bestFit="1" customWidth="1"/>
    <col min="34" max="34" width="10.28515625" style="21" bestFit="1" customWidth="1"/>
    <col min="35" max="16384" width="9.140625" style="21"/>
  </cols>
  <sheetData>
    <row r="1" spans="1:34" x14ac:dyDescent="0.25">
      <c r="A1" s="18" t="s">
        <v>8</v>
      </c>
      <c r="B1" s="20"/>
      <c r="C1" s="20"/>
      <c r="D1" s="20"/>
      <c r="K1" s="21" t="s">
        <v>61</v>
      </c>
      <c r="AA1" s="21" t="s">
        <v>34</v>
      </c>
      <c r="AC1" s="22">
        <v>604</v>
      </c>
    </row>
    <row r="2" spans="1:34" x14ac:dyDescent="0.25">
      <c r="A2" s="18" t="s">
        <v>32</v>
      </c>
      <c r="B2" s="20"/>
      <c r="C2" s="23"/>
      <c r="D2" s="20"/>
      <c r="F2" s="20"/>
      <c r="G2" s="20"/>
      <c r="H2" s="20"/>
      <c r="I2" s="20"/>
      <c r="J2" s="20"/>
      <c r="K2" s="24" t="s">
        <v>58</v>
      </c>
    </row>
    <row r="3" spans="1:34" ht="13.5" customHeight="1" x14ac:dyDescent="0.25">
      <c r="A3" s="18" t="s">
        <v>33</v>
      </c>
      <c r="C3" s="24"/>
      <c r="F3" s="20"/>
      <c r="G3" s="20"/>
      <c r="H3" s="20"/>
      <c r="I3" s="20"/>
      <c r="J3" s="20"/>
      <c r="K3" s="26" t="s">
        <v>43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34" x14ac:dyDescent="0.25">
      <c r="A4" s="19" t="s">
        <v>9</v>
      </c>
      <c r="G4" s="20"/>
      <c r="H4" s="20"/>
      <c r="I4" s="20"/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34" ht="15.75" x14ac:dyDescent="0.25">
      <c r="A5" s="19" t="s">
        <v>42</v>
      </c>
      <c r="F5" s="20"/>
      <c r="G5" s="20"/>
      <c r="H5" s="20"/>
      <c r="K5" s="24" t="s">
        <v>60</v>
      </c>
      <c r="W5" s="24" t="s">
        <v>59</v>
      </c>
    </row>
    <row r="6" spans="1:34" ht="5.25" customHeight="1" thickBot="1" x14ac:dyDescent="0.3"/>
    <row r="7" spans="1:34" ht="26.25" customHeight="1" thickBot="1" x14ac:dyDescent="0.3">
      <c r="A7" s="121" t="s">
        <v>0</v>
      </c>
      <c r="B7" s="105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05" t="s">
        <v>16</v>
      </c>
      <c r="O7" s="111"/>
      <c r="P7" s="111"/>
      <c r="Q7" s="111"/>
      <c r="R7" s="111"/>
      <c r="S7" s="111"/>
      <c r="T7" s="111"/>
      <c r="U7" s="111"/>
      <c r="V7" s="111"/>
      <c r="W7" s="112"/>
      <c r="X7" s="113" t="s">
        <v>13</v>
      </c>
      <c r="Y7" s="116" t="s">
        <v>2</v>
      </c>
      <c r="Z7" s="89" t="s">
        <v>44</v>
      </c>
      <c r="AA7" s="89" t="s">
        <v>45</v>
      </c>
      <c r="AB7" s="92" t="s">
        <v>46</v>
      </c>
      <c r="AC7" s="95" t="s">
        <v>47</v>
      </c>
    </row>
    <row r="8" spans="1:34" ht="16.5" customHeight="1" thickBot="1" x14ac:dyDescent="0.3">
      <c r="A8" s="122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98" t="s">
        <v>48</v>
      </c>
      <c r="O8" s="30" t="s">
        <v>14</v>
      </c>
      <c r="P8" s="30"/>
      <c r="Q8" s="30"/>
      <c r="R8" s="30"/>
      <c r="S8" s="30"/>
      <c r="T8" s="30"/>
      <c r="U8" s="30"/>
      <c r="V8" s="30" t="s">
        <v>15</v>
      </c>
      <c r="W8" s="31"/>
      <c r="X8" s="114"/>
      <c r="Y8" s="117"/>
      <c r="Z8" s="90"/>
      <c r="AA8" s="90"/>
      <c r="AB8" s="93"/>
      <c r="AC8" s="96"/>
    </row>
    <row r="9" spans="1:34" ht="15" customHeight="1" x14ac:dyDescent="0.25">
      <c r="A9" s="122"/>
      <c r="B9" s="101" t="s">
        <v>17</v>
      </c>
      <c r="C9" s="103" t="s">
        <v>18</v>
      </c>
      <c r="D9" s="103" t="s">
        <v>19</v>
      </c>
      <c r="E9" s="103" t="s">
        <v>24</v>
      </c>
      <c r="F9" s="103" t="s">
        <v>25</v>
      </c>
      <c r="G9" s="103" t="s">
        <v>22</v>
      </c>
      <c r="H9" s="103" t="s">
        <v>26</v>
      </c>
      <c r="I9" s="103" t="s">
        <v>23</v>
      </c>
      <c r="J9" s="103" t="s">
        <v>21</v>
      </c>
      <c r="K9" s="103" t="s">
        <v>20</v>
      </c>
      <c r="L9" s="103" t="s">
        <v>27</v>
      </c>
      <c r="M9" s="123" t="s">
        <v>28</v>
      </c>
      <c r="N9" s="99"/>
      <c r="O9" s="113" t="s">
        <v>49</v>
      </c>
      <c r="P9" s="125" t="s">
        <v>50</v>
      </c>
      <c r="Q9" s="92" t="s">
        <v>51</v>
      </c>
      <c r="R9" s="119" t="s">
        <v>52</v>
      </c>
      <c r="S9" s="132" t="s">
        <v>53</v>
      </c>
      <c r="T9" s="133" t="s">
        <v>54</v>
      </c>
      <c r="U9" s="134" t="s">
        <v>55</v>
      </c>
      <c r="V9" s="132" t="s">
        <v>56</v>
      </c>
      <c r="W9" s="133" t="s">
        <v>57</v>
      </c>
      <c r="X9" s="114"/>
      <c r="Y9" s="117"/>
      <c r="Z9" s="90"/>
      <c r="AA9" s="90"/>
      <c r="AB9" s="93"/>
      <c r="AC9" s="96"/>
    </row>
    <row r="10" spans="1:34" ht="92.25" customHeight="1" thickBot="1" x14ac:dyDescent="0.3">
      <c r="A10" s="122"/>
      <c r="B10" s="102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24"/>
      <c r="N10" s="100"/>
      <c r="O10" s="115"/>
      <c r="P10" s="126"/>
      <c r="Q10" s="94"/>
      <c r="R10" s="120"/>
      <c r="S10" s="104"/>
      <c r="T10" s="124"/>
      <c r="U10" s="102"/>
      <c r="V10" s="104"/>
      <c r="W10" s="124"/>
      <c r="X10" s="115"/>
      <c r="Y10" s="118"/>
      <c r="Z10" s="91"/>
      <c r="AA10" s="91"/>
      <c r="AB10" s="94"/>
      <c r="AC10" s="97"/>
    </row>
    <row r="11" spans="1:34" x14ac:dyDescent="0.25">
      <c r="A11" s="32">
        <v>1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67"/>
      <c r="O11" s="68"/>
      <c r="P11" s="75">
        <v>33.9681</v>
      </c>
      <c r="Q11" s="76">
        <f t="shared" ref="Q11" si="0">P11/3.6</f>
        <v>9.4355833333333337</v>
      </c>
      <c r="R11" s="77"/>
      <c r="S11" s="75">
        <v>37.643000000000001</v>
      </c>
      <c r="T11" s="76">
        <f t="shared" ref="T11" si="1">S11/3.6</f>
        <v>10.456388888888888</v>
      </c>
      <c r="U11" s="77"/>
      <c r="V11" s="75">
        <v>48.402799999999999</v>
      </c>
      <c r="W11" s="76">
        <f t="shared" ref="W11" si="2">V11/3.6</f>
        <v>13.445222222222222</v>
      </c>
      <c r="X11" s="69"/>
      <c r="Y11" s="4"/>
      <c r="Z11" s="33"/>
      <c r="AA11" s="34"/>
      <c r="AB11" s="35"/>
      <c r="AC11" s="86">
        <v>72.783000000000001</v>
      </c>
      <c r="AD11" s="36">
        <f t="shared" ref="AD11:AD41" si="3">SUM(B11:M11)+$K$42+$N$42</f>
        <v>0</v>
      </c>
      <c r="AE11" s="37" t="str">
        <f>IF(AD11=100,"ОК"," ")</f>
        <v xml:space="preserve"> </v>
      </c>
      <c r="AF11" s="38"/>
      <c r="AG11" s="38"/>
      <c r="AH11" s="38"/>
    </row>
    <row r="12" spans="1:34" x14ac:dyDescent="0.25">
      <c r="A12" s="32">
        <v>2</v>
      </c>
      <c r="B12" s="58">
        <v>91.582499999999996</v>
      </c>
      <c r="C12" s="59">
        <v>3.5878000000000001</v>
      </c>
      <c r="D12" s="59">
        <v>0.83909999999999996</v>
      </c>
      <c r="E12" s="59">
        <v>8.48E-2</v>
      </c>
      <c r="F12" s="59">
        <v>0.1542</v>
      </c>
      <c r="G12" s="59">
        <v>1.1999999999999999E-3</v>
      </c>
      <c r="H12" s="59">
        <v>3.5400000000000001E-2</v>
      </c>
      <c r="I12" s="59">
        <v>3.1199999999999999E-2</v>
      </c>
      <c r="J12" s="59">
        <v>8.5999999999999993E-2</v>
      </c>
      <c r="K12" s="59">
        <v>1.77E-2</v>
      </c>
      <c r="L12" s="59">
        <v>3.1124000000000001</v>
      </c>
      <c r="M12" s="60">
        <v>0.46779999999999999</v>
      </c>
      <c r="N12" s="61">
        <v>0.72850000000000004</v>
      </c>
      <c r="O12" s="62"/>
      <c r="P12" s="63">
        <v>33.9681</v>
      </c>
      <c r="Q12" s="3">
        <f t="shared" ref="Q12:Q31" si="4">P12/3.6</f>
        <v>9.4355833333333337</v>
      </c>
      <c r="R12" s="62"/>
      <c r="S12" s="63">
        <v>37.643000000000001</v>
      </c>
      <c r="T12" s="3">
        <f t="shared" ref="T12:T31" si="5">S12/3.6</f>
        <v>10.456388888888888</v>
      </c>
      <c r="U12" s="62"/>
      <c r="V12" s="63">
        <v>48.402799999999999</v>
      </c>
      <c r="W12" s="3">
        <f t="shared" ref="W12:W41" si="6">V12/3.6</f>
        <v>13.445222222222222</v>
      </c>
      <c r="X12" s="13"/>
      <c r="Y12" s="5"/>
      <c r="Z12" s="39"/>
      <c r="AA12" s="39"/>
      <c r="AB12" s="40"/>
      <c r="AC12" s="87">
        <v>51.001999999999995</v>
      </c>
      <c r="AD12" s="36">
        <f t="shared" si="3"/>
        <v>100.00009999999999</v>
      </c>
      <c r="AE12" s="37" t="str">
        <f>IF(AD12=100,"ОК"," ")</f>
        <v xml:space="preserve"> </v>
      </c>
      <c r="AF12" s="38"/>
      <c r="AG12" s="38"/>
      <c r="AH12" s="38"/>
    </row>
    <row r="13" spans="1:34" x14ac:dyDescent="0.25">
      <c r="A13" s="32">
        <v>3</v>
      </c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1"/>
      <c r="N13" s="12"/>
      <c r="O13" s="62"/>
      <c r="P13" s="75">
        <v>33.9681</v>
      </c>
      <c r="Q13" s="76">
        <f t="shared" si="4"/>
        <v>9.4355833333333337</v>
      </c>
      <c r="R13" s="77"/>
      <c r="S13" s="75">
        <v>37.643000000000001</v>
      </c>
      <c r="T13" s="76">
        <f t="shared" si="5"/>
        <v>10.456388888888888</v>
      </c>
      <c r="U13" s="7"/>
      <c r="V13" s="2"/>
      <c r="W13" s="3"/>
      <c r="X13" s="13"/>
      <c r="Y13" s="6"/>
      <c r="Z13" s="39"/>
      <c r="AA13" s="39"/>
      <c r="AB13" s="40"/>
      <c r="AC13" s="87">
        <v>50.095999999999997</v>
      </c>
      <c r="AD13" s="36">
        <f t="shared" si="3"/>
        <v>0</v>
      </c>
      <c r="AE13" s="37" t="str">
        <f>IF(AD13=100,"ОК"," ")</f>
        <v xml:space="preserve"> </v>
      </c>
      <c r="AF13" s="38"/>
      <c r="AG13" s="38"/>
      <c r="AH13" s="38"/>
    </row>
    <row r="14" spans="1:34" x14ac:dyDescent="0.25">
      <c r="A14" s="32">
        <v>4</v>
      </c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1"/>
      <c r="N14" s="12"/>
      <c r="O14" s="62"/>
      <c r="P14" s="75">
        <v>33.9681</v>
      </c>
      <c r="Q14" s="76">
        <f t="shared" si="4"/>
        <v>9.4355833333333337</v>
      </c>
      <c r="R14" s="77"/>
      <c r="S14" s="75">
        <v>37.643000000000001</v>
      </c>
      <c r="T14" s="76">
        <f t="shared" si="5"/>
        <v>10.456388888888888</v>
      </c>
      <c r="U14" s="7"/>
      <c r="V14" s="2"/>
      <c r="W14" s="3"/>
      <c r="X14" s="8"/>
      <c r="Y14" s="9"/>
      <c r="Z14" s="39"/>
      <c r="AA14" s="39"/>
      <c r="AB14" s="40"/>
      <c r="AC14" s="87">
        <v>47.164000000000001</v>
      </c>
      <c r="AD14" s="36">
        <f t="shared" si="3"/>
        <v>0</v>
      </c>
      <c r="AE14" s="37" t="str">
        <f t="shared" ref="AE14:AE41" si="7">IF(AD14=100,"ОК"," ")</f>
        <v xml:space="preserve"> </v>
      </c>
      <c r="AF14" s="38"/>
      <c r="AG14" s="38"/>
      <c r="AH14" s="38"/>
    </row>
    <row r="15" spans="1:34" x14ac:dyDescent="0.25">
      <c r="A15" s="32">
        <v>5</v>
      </c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1"/>
      <c r="N15" s="12"/>
      <c r="O15" s="62"/>
      <c r="P15" s="75">
        <v>33.9681</v>
      </c>
      <c r="Q15" s="76">
        <f t="shared" si="4"/>
        <v>9.4355833333333337</v>
      </c>
      <c r="R15" s="77"/>
      <c r="S15" s="75">
        <v>37.643000000000001</v>
      </c>
      <c r="T15" s="76">
        <f t="shared" si="5"/>
        <v>10.456388888888888</v>
      </c>
      <c r="U15" s="7"/>
      <c r="V15" s="2"/>
      <c r="W15" s="3"/>
      <c r="X15" s="13"/>
      <c r="Y15" s="6"/>
      <c r="Z15" s="39"/>
      <c r="AA15" s="39"/>
      <c r="AB15" s="40"/>
      <c r="AC15" s="87">
        <v>52.161999999999999</v>
      </c>
      <c r="AD15" s="36">
        <f t="shared" si="3"/>
        <v>0</v>
      </c>
      <c r="AE15" s="37" t="str">
        <f t="shared" si="7"/>
        <v xml:space="preserve"> </v>
      </c>
      <c r="AF15" s="38"/>
      <c r="AG15" s="38"/>
      <c r="AH15" s="38"/>
    </row>
    <row r="16" spans="1:34" x14ac:dyDescent="0.25">
      <c r="A16" s="32">
        <v>6</v>
      </c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1"/>
      <c r="N16" s="12"/>
      <c r="O16" s="62"/>
      <c r="P16" s="75">
        <v>33.9681</v>
      </c>
      <c r="Q16" s="76">
        <f t="shared" si="4"/>
        <v>9.4355833333333337</v>
      </c>
      <c r="R16" s="77"/>
      <c r="S16" s="75">
        <v>37.643000000000001</v>
      </c>
      <c r="T16" s="76">
        <f t="shared" si="5"/>
        <v>10.456388888888888</v>
      </c>
      <c r="U16" s="7"/>
      <c r="V16" s="2"/>
      <c r="W16" s="3"/>
      <c r="X16" s="13"/>
      <c r="Y16" s="6"/>
      <c r="Z16" s="39"/>
      <c r="AA16" s="39"/>
      <c r="AB16" s="40"/>
      <c r="AC16" s="87">
        <v>34.421999999999997</v>
      </c>
      <c r="AD16" s="36">
        <f t="shared" si="3"/>
        <v>0</v>
      </c>
      <c r="AE16" s="37" t="str">
        <f t="shared" si="7"/>
        <v xml:space="preserve"> </v>
      </c>
      <c r="AF16" s="38"/>
      <c r="AG16" s="38"/>
      <c r="AH16" s="38"/>
    </row>
    <row r="17" spans="1:34" x14ac:dyDescent="0.25">
      <c r="A17" s="32">
        <v>7</v>
      </c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  <c r="N17" s="12"/>
      <c r="O17" s="62"/>
      <c r="P17" s="75">
        <v>33.9681</v>
      </c>
      <c r="Q17" s="76">
        <f t="shared" si="4"/>
        <v>9.4355833333333337</v>
      </c>
      <c r="R17" s="77"/>
      <c r="S17" s="75">
        <v>37.643000000000001</v>
      </c>
      <c r="T17" s="76">
        <f t="shared" si="5"/>
        <v>10.456388888888888</v>
      </c>
      <c r="U17" s="7"/>
      <c r="V17" s="2"/>
      <c r="W17" s="3"/>
      <c r="X17" s="13"/>
      <c r="Y17" s="6"/>
      <c r="Z17" s="39"/>
      <c r="AA17" s="39"/>
      <c r="AB17" s="40"/>
      <c r="AC17" s="87">
        <v>32.71</v>
      </c>
      <c r="AD17" s="36">
        <f t="shared" si="3"/>
        <v>0</v>
      </c>
      <c r="AE17" s="37" t="str">
        <f t="shared" si="7"/>
        <v xml:space="preserve"> </v>
      </c>
      <c r="AF17" s="38"/>
      <c r="AG17" s="38"/>
      <c r="AH17" s="38"/>
    </row>
    <row r="18" spans="1:34" x14ac:dyDescent="0.25">
      <c r="A18" s="32">
        <v>8</v>
      </c>
      <c r="B18" s="58">
        <v>93.003200000000007</v>
      </c>
      <c r="C18" s="59">
        <v>3.3064</v>
      </c>
      <c r="D18" s="59">
        <v>0.90500000000000003</v>
      </c>
      <c r="E18" s="59">
        <v>0.1056</v>
      </c>
      <c r="F18" s="59">
        <v>0.1479</v>
      </c>
      <c r="G18" s="59">
        <v>1.5E-3</v>
      </c>
      <c r="H18" s="59">
        <v>2.5000000000000001E-2</v>
      </c>
      <c r="I18" s="59">
        <v>2.01E-2</v>
      </c>
      <c r="J18" s="59">
        <v>7.6100000000000001E-2</v>
      </c>
      <c r="K18" s="59">
        <v>1.5699999999999999E-2</v>
      </c>
      <c r="L18" s="59">
        <v>2.0966999999999998</v>
      </c>
      <c r="M18" s="60">
        <v>0.2969</v>
      </c>
      <c r="N18" s="61">
        <v>0.72</v>
      </c>
      <c r="O18" s="62"/>
      <c r="P18" s="2">
        <v>34.303199999999997</v>
      </c>
      <c r="Q18" s="3">
        <f t="shared" si="4"/>
        <v>9.5286666666666662</v>
      </c>
      <c r="R18" s="62"/>
      <c r="S18" s="2">
        <v>38.017499999999998</v>
      </c>
      <c r="T18" s="3">
        <f t="shared" si="5"/>
        <v>10.560416666666667</v>
      </c>
      <c r="U18" s="7"/>
      <c r="V18" s="2">
        <v>49.170999999999999</v>
      </c>
      <c r="W18" s="3">
        <f t="shared" si="6"/>
        <v>13.65861111111111</v>
      </c>
      <c r="X18" s="13"/>
      <c r="Y18" s="6"/>
      <c r="Z18" s="39"/>
      <c r="AA18" s="41"/>
      <c r="AB18" s="40"/>
      <c r="AC18" s="87">
        <v>29.529</v>
      </c>
      <c r="AD18" s="36">
        <f t="shared" si="3"/>
        <v>100.00009999999999</v>
      </c>
      <c r="AE18" s="37" t="str">
        <f t="shared" si="7"/>
        <v xml:space="preserve"> </v>
      </c>
      <c r="AF18" s="38"/>
      <c r="AG18" s="38"/>
      <c r="AH18" s="38"/>
    </row>
    <row r="19" spans="1:34" x14ac:dyDescent="0.25">
      <c r="A19" s="32">
        <v>9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  <c r="N19" s="61"/>
      <c r="O19" s="62"/>
      <c r="P19" s="78">
        <v>34.303199999999997</v>
      </c>
      <c r="Q19" s="76">
        <f t="shared" ref="Q19:Q21" si="8">P19/3.6</f>
        <v>9.5286666666666662</v>
      </c>
      <c r="R19" s="77"/>
      <c r="S19" s="78">
        <v>38.017499999999998</v>
      </c>
      <c r="T19" s="76">
        <f t="shared" ref="T19:T21" si="9">S19/3.6</f>
        <v>10.560416666666667</v>
      </c>
      <c r="U19" s="7"/>
      <c r="V19" s="2"/>
      <c r="W19" s="3"/>
      <c r="X19" s="13"/>
      <c r="Y19" s="6"/>
      <c r="Z19" s="39"/>
      <c r="AA19" s="39"/>
      <c r="AB19" s="40"/>
      <c r="AC19" s="87">
        <v>26.435000000000002</v>
      </c>
      <c r="AD19" s="36">
        <f t="shared" si="3"/>
        <v>0</v>
      </c>
      <c r="AE19" s="37" t="str">
        <f t="shared" si="7"/>
        <v xml:space="preserve"> </v>
      </c>
      <c r="AF19" s="38"/>
      <c r="AG19" s="38"/>
      <c r="AH19" s="38"/>
    </row>
    <row r="20" spans="1:34" x14ac:dyDescent="0.25">
      <c r="A20" s="32">
        <v>10</v>
      </c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1"/>
      <c r="N20" s="12"/>
      <c r="O20" s="62"/>
      <c r="P20" s="78">
        <v>34.303199999999997</v>
      </c>
      <c r="Q20" s="76">
        <f t="shared" si="8"/>
        <v>9.5286666666666662</v>
      </c>
      <c r="R20" s="77"/>
      <c r="S20" s="78">
        <v>38.017499999999998</v>
      </c>
      <c r="T20" s="76">
        <f t="shared" si="9"/>
        <v>10.560416666666667</v>
      </c>
      <c r="U20" s="7"/>
      <c r="V20" s="2"/>
      <c r="W20" s="3"/>
      <c r="X20" s="13"/>
      <c r="Y20" s="6"/>
      <c r="Z20" s="39"/>
      <c r="AA20" s="39"/>
      <c r="AB20" s="40"/>
      <c r="AC20" s="87">
        <v>24.462000000000003</v>
      </c>
      <c r="AD20" s="36">
        <f t="shared" si="3"/>
        <v>0</v>
      </c>
      <c r="AE20" s="37" t="str">
        <f t="shared" si="7"/>
        <v xml:space="preserve"> </v>
      </c>
      <c r="AF20" s="38"/>
      <c r="AG20" s="38"/>
      <c r="AH20" s="38"/>
    </row>
    <row r="21" spans="1:34" x14ac:dyDescent="0.25">
      <c r="A21" s="32">
        <v>11</v>
      </c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1"/>
      <c r="N21" s="12"/>
      <c r="O21" s="8"/>
      <c r="P21" s="78">
        <v>34.303199999999997</v>
      </c>
      <c r="Q21" s="76">
        <f t="shared" si="8"/>
        <v>9.5286666666666662</v>
      </c>
      <c r="R21" s="77"/>
      <c r="S21" s="78">
        <v>38.017499999999998</v>
      </c>
      <c r="T21" s="76">
        <f t="shared" si="9"/>
        <v>10.560416666666667</v>
      </c>
      <c r="U21" s="7"/>
      <c r="V21" s="2"/>
      <c r="W21" s="3"/>
      <c r="X21" s="14"/>
      <c r="Y21" s="6"/>
      <c r="Z21" s="39"/>
      <c r="AA21" s="39"/>
      <c r="AB21" s="40"/>
      <c r="AC21" s="87">
        <v>24.856999999999999</v>
      </c>
      <c r="AD21" s="36">
        <f t="shared" si="3"/>
        <v>0</v>
      </c>
      <c r="AE21" s="37" t="str">
        <f t="shared" si="7"/>
        <v xml:space="preserve"> </v>
      </c>
      <c r="AF21" s="38"/>
      <c r="AG21" s="38"/>
      <c r="AH21" s="38"/>
    </row>
    <row r="22" spans="1:34" x14ac:dyDescent="0.25">
      <c r="A22" s="32">
        <v>12</v>
      </c>
      <c r="B22" s="10">
        <v>93.517600000000002</v>
      </c>
      <c r="C22" s="1">
        <v>3.1246</v>
      </c>
      <c r="D22" s="1">
        <v>0.8377</v>
      </c>
      <c r="E22" s="1">
        <v>9.7799999999999998E-2</v>
      </c>
      <c r="F22" s="1">
        <v>0.1285</v>
      </c>
      <c r="G22" s="1">
        <v>1.1000000000000001E-3</v>
      </c>
      <c r="H22" s="1">
        <v>2.3599999999999999E-2</v>
      </c>
      <c r="I22" s="1">
        <v>1.9099999999999999E-2</v>
      </c>
      <c r="J22" s="1">
        <v>8.1000000000000003E-2</v>
      </c>
      <c r="K22" s="1">
        <v>1.6199999999999999E-2</v>
      </c>
      <c r="L22" s="1">
        <v>1.8793</v>
      </c>
      <c r="M22" s="11">
        <v>0.2737</v>
      </c>
      <c r="N22" s="12">
        <v>0.71640000000000004</v>
      </c>
      <c r="O22" s="62"/>
      <c r="P22" s="2">
        <v>34.2834</v>
      </c>
      <c r="Q22" s="3">
        <f t="shared" si="4"/>
        <v>9.5231666666666666</v>
      </c>
      <c r="R22" s="8"/>
      <c r="S22" s="2">
        <v>37.999400000000001</v>
      </c>
      <c r="T22" s="3">
        <f t="shared" si="5"/>
        <v>10.555388888888888</v>
      </c>
      <c r="U22" s="7"/>
      <c r="V22" s="2">
        <v>49.271099999999997</v>
      </c>
      <c r="W22" s="3">
        <f t="shared" si="6"/>
        <v>13.686416666666666</v>
      </c>
      <c r="X22" s="13"/>
      <c r="Y22" s="6"/>
      <c r="Z22" s="39"/>
      <c r="AA22" s="39"/>
      <c r="AB22" s="40"/>
      <c r="AC22" s="87">
        <v>26.588999999999999</v>
      </c>
      <c r="AD22" s="36">
        <f t="shared" si="3"/>
        <v>100.00020000000001</v>
      </c>
      <c r="AE22" s="37" t="str">
        <f t="shared" si="7"/>
        <v xml:space="preserve"> </v>
      </c>
      <c r="AF22" s="38"/>
      <c r="AG22" s="38"/>
      <c r="AH22" s="38"/>
    </row>
    <row r="23" spans="1:34" x14ac:dyDescent="0.25">
      <c r="A23" s="32">
        <v>13</v>
      </c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1"/>
      <c r="N23" s="12"/>
      <c r="O23" s="8"/>
      <c r="P23" s="78">
        <v>34.2834</v>
      </c>
      <c r="Q23" s="76">
        <f t="shared" ref="Q23:Q30" si="10">P23/3.6</f>
        <v>9.5231666666666666</v>
      </c>
      <c r="R23" s="79"/>
      <c r="S23" s="78">
        <v>37.999400000000001</v>
      </c>
      <c r="T23" s="76">
        <f t="shared" ref="T23:T30" si="11">S23/3.6</f>
        <v>10.555388888888888</v>
      </c>
      <c r="U23" s="7"/>
      <c r="V23" s="2"/>
      <c r="W23" s="3"/>
      <c r="X23" s="14"/>
      <c r="Y23" s="6"/>
      <c r="Z23" s="39"/>
      <c r="AA23" s="39"/>
      <c r="AB23" s="40"/>
      <c r="AC23" s="87">
        <v>30.74</v>
      </c>
      <c r="AD23" s="36">
        <f t="shared" si="3"/>
        <v>0</v>
      </c>
      <c r="AE23" s="37" t="str">
        <f t="shared" si="7"/>
        <v xml:space="preserve"> </v>
      </c>
      <c r="AF23" s="38"/>
      <c r="AG23" s="38"/>
      <c r="AH23" s="38"/>
    </row>
    <row r="24" spans="1:34" x14ac:dyDescent="0.25">
      <c r="A24" s="32">
        <v>14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/>
      <c r="N24" s="73"/>
      <c r="O24" s="8"/>
      <c r="P24" s="78">
        <v>34.2834</v>
      </c>
      <c r="Q24" s="76">
        <f t="shared" si="10"/>
        <v>9.5231666666666666</v>
      </c>
      <c r="R24" s="79"/>
      <c r="S24" s="78">
        <v>37.999400000000001</v>
      </c>
      <c r="T24" s="76">
        <f t="shared" si="11"/>
        <v>10.555388888888888</v>
      </c>
      <c r="U24" s="7"/>
      <c r="V24" s="2"/>
      <c r="W24" s="3"/>
      <c r="X24" s="15"/>
      <c r="Y24" s="6"/>
      <c r="Z24" s="39"/>
      <c r="AA24" s="39"/>
      <c r="AB24" s="40"/>
      <c r="AC24" s="87">
        <v>29.93</v>
      </c>
      <c r="AD24" s="36">
        <f t="shared" si="3"/>
        <v>0</v>
      </c>
      <c r="AE24" s="37" t="str">
        <f t="shared" si="7"/>
        <v xml:space="preserve"> </v>
      </c>
      <c r="AF24" s="38"/>
      <c r="AG24" s="38"/>
      <c r="AH24" s="38"/>
    </row>
    <row r="25" spans="1:34" x14ac:dyDescent="0.25">
      <c r="A25" s="32">
        <v>15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61"/>
      <c r="O25" s="62"/>
      <c r="P25" s="78">
        <v>34.2834</v>
      </c>
      <c r="Q25" s="76">
        <f t="shared" si="10"/>
        <v>9.5231666666666666</v>
      </c>
      <c r="R25" s="79"/>
      <c r="S25" s="78">
        <v>37.999400000000001</v>
      </c>
      <c r="T25" s="76">
        <f t="shared" si="11"/>
        <v>10.555388888888888</v>
      </c>
      <c r="U25" s="7"/>
      <c r="V25" s="2"/>
      <c r="W25" s="3"/>
      <c r="X25" s="13"/>
      <c r="Y25" s="6"/>
      <c r="Z25" s="39"/>
      <c r="AA25" s="39"/>
      <c r="AB25" s="40"/>
      <c r="AC25" s="87">
        <v>29.428000000000001</v>
      </c>
      <c r="AD25" s="36">
        <f t="shared" si="3"/>
        <v>0</v>
      </c>
      <c r="AE25" s="37" t="str">
        <f t="shared" si="7"/>
        <v xml:space="preserve"> </v>
      </c>
      <c r="AF25" s="38"/>
      <c r="AG25" s="38"/>
      <c r="AH25" s="38"/>
    </row>
    <row r="26" spans="1:34" x14ac:dyDescent="0.25">
      <c r="A26" s="32">
        <v>16</v>
      </c>
      <c r="B26" s="74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1"/>
      <c r="O26" s="62"/>
      <c r="P26" s="78">
        <v>34.2834</v>
      </c>
      <c r="Q26" s="76">
        <f t="shared" si="10"/>
        <v>9.5231666666666666</v>
      </c>
      <c r="R26" s="79"/>
      <c r="S26" s="78">
        <v>37.999400000000001</v>
      </c>
      <c r="T26" s="76">
        <f t="shared" si="11"/>
        <v>10.555388888888888</v>
      </c>
      <c r="U26" s="7"/>
      <c r="V26" s="2"/>
      <c r="W26" s="3"/>
      <c r="X26" s="13"/>
      <c r="Y26" s="6"/>
      <c r="Z26" s="39"/>
      <c r="AA26" s="39"/>
      <c r="AB26" s="40"/>
      <c r="AC26" s="87">
        <v>34.655999999999999</v>
      </c>
      <c r="AD26" s="36">
        <f t="shared" si="3"/>
        <v>0</v>
      </c>
      <c r="AE26" s="37" t="str">
        <f t="shared" si="7"/>
        <v xml:space="preserve"> </v>
      </c>
      <c r="AF26" s="38"/>
      <c r="AG26" s="38"/>
      <c r="AH26" s="38"/>
    </row>
    <row r="27" spans="1:34" x14ac:dyDescent="0.25">
      <c r="A27" s="32">
        <v>17</v>
      </c>
      <c r="B27" s="10"/>
      <c r="C27" s="1"/>
      <c r="D27" s="1"/>
      <c r="E27" s="1"/>
      <c r="F27" s="1"/>
      <c r="G27" s="1"/>
      <c r="H27" s="1"/>
      <c r="I27" s="1"/>
      <c r="J27" s="1"/>
      <c r="K27" s="1"/>
      <c r="L27" s="1"/>
      <c r="M27" s="11"/>
      <c r="N27" s="12"/>
      <c r="O27" s="8"/>
      <c r="P27" s="78">
        <v>34.2834</v>
      </c>
      <c r="Q27" s="76">
        <f t="shared" si="10"/>
        <v>9.5231666666666666</v>
      </c>
      <c r="R27" s="79"/>
      <c r="S27" s="78">
        <v>37.999400000000001</v>
      </c>
      <c r="T27" s="76">
        <f t="shared" si="11"/>
        <v>10.555388888888888</v>
      </c>
      <c r="U27" s="7"/>
      <c r="V27" s="2"/>
      <c r="W27" s="3"/>
      <c r="X27" s="13"/>
      <c r="Y27" s="6"/>
      <c r="Z27" s="39"/>
      <c r="AA27" s="39"/>
      <c r="AB27" s="40"/>
      <c r="AC27" s="87">
        <v>33.36</v>
      </c>
      <c r="AD27" s="36">
        <f t="shared" si="3"/>
        <v>0</v>
      </c>
      <c r="AE27" s="37" t="str">
        <f t="shared" si="7"/>
        <v xml:space="preserve"> </v>
      </c>
      <c r="AF27" s="38"/>
      <c r="AG27" s="38"/>
      <c r="AH27" s="38"/>
    </row>
    <row r="28" spans="1:34" x14ac:dyDescent="0.25">
      <c r="A28" s="32">
        <v>18</v>
      </c>
      <c r="B28" s="10"/>
      <c r="C28" s="1"/>
      <c r="D28" s="1"/>
      <c r="E28" s="1"/>
      <c r="F28" s="1"/>
      <c r="G28" s="1"/>
      <c r="H28" s="1"/>
      <c r="I28" s="1"/>
      <c r="J28" s="1"/>
      <c r="K28" s="1"/>
      <c r="L28" s="1"/>
      <c r="M28" s="11"/>
      <c r="N28" s="12"/>
      <c r="O28" s="8"/>
      <c r="P28" s="78">
        <v>34.2834</v>
      </c>
      <c r="Q28" s="76">
        <f t="shared" si="10"/>
        <v>9.5231666666666666</v>
      </c>
      <c r="R28" s="79"/>
      <c r="S28" s="78">
        <v>37.999400000000001</v>
      </c>
      <c r="T28" s="76">
        <f t="shared" si="11"/>
        <v>10.555388888888888</v>
      </c>
      <c r="U28" s="7"/>
      <c r="V28" s="2"/>
      <c r="W28" s="3"/>
      <c r="X28" s="14"/>
      <c r="Y28" s="6"/>
      <c r="Z28" s="39"/>
      <c r="AA28" s="39"/>
      <c r="AB28" s="40"/>
      <c r="AC28" s="87">
        <v>30.198</v>
      </c>
      <c r="AD28" s="36">
        <f t="shared" si="3"/>
        <v>0</v>
      </c>
      <c r="AE28" s="37" t="str">
        <f t="shared" si="7"/>
        <v xml:space="preserve"> </v>
      </c>
      <c r="AF28" s="38"/>
      <c r="AG28" s="38"/>
      <c r="AH28" s="38"/>
    </row>
    <row r="29" spans="1:34" x14ac:dyDescent="0.25">
      <c r="A29" s="32">
        <v>19</v>
      </c>
      <c r="B29" s="10"/>
      <c r="C29" s="1"/>
      <c r="D29" s="1"/>
      <c r="E29" s="1"/>
      <c r="F29" s="1"/>
      <c r="G29" s="1"/>
      <c r="H29" s="1"/>
      <c r="I29" s="1"/>
      <c r="J29" s="1"/>
      <c r="K29" s="1"/>
      <c r="L29" s="1"/>
      <c r="M29" s="11"/>
      <c r="N29" s="12"/>
      <c r="O29" s="8"/>
      <c r="P29" s="78">
        <v>34.2834</v>
      </c>
      <c r="Q29" s="76">
        <f t="shared" si="10"/>
        <v>9.5231666666666666</v>
      </c>
      <c r="R29" s="79"/>
      <c r="S29" s="78">
        <v>37.999400000000001</v>
      </c>
      <c r="T29" s="76">
        <f t="shared" si="11"/>
        <v>10.555388888888888</v>
      </c>
      <c r="U29" s="7"/>
      <c r="V29" s="2"/>
      <c r="W29" s="3"/>
      <c r="X29" s="13"/>
      <c r="Y29" s="6"/>
      <c r="Z29" s="39"/>
      <c r="AA29" s="39"/>
      <c r="AB29" s="40"/>
      <c r="AC29" s="87">
        <v>29.439999999999998</v>
      </c>
      <c r="AD29" s="36">
        <f t="shared" si="3"/>
        <v>0</v>
      </c>
      <c r="AE29" s="37" t="str">
        <f t="shared" si="7"/>
        <v xml:space="preserve"> </v>
      </c>
      <c r="AF29" s="38"/>
      <c r="AG29" s="38"/>
      <c r="AH29" s="38"/>
    </row>
    <row r="30" spans="1:34" x14ac:dyDescent="0.25">
      <c r="A30" s="32">
        <v>20</v>
      </c>
      <c r="B30" s="10"/>
      <c r="C30" s="1"/>
      <c r="D30" s="1"/>
      <c r="E30" s="1"/>
      <c r="F30" s="1"/>
      <c r="G30" s="1"/>
      <c r="H30" s="1"/>
      <c r="I30" s="1"/>
      <c r="J30" s="1"/>
      <c r="K30" s="1"/>
      <c r="L30" s="1"/>
      <c r="M30" s="11"/>
      <c r="N30" s="12"/>
      <c r="O30" s="8"/>
      <c r="P30" s="78">
        <v>34.2834</v>
      </c>
      <c r="Q30" s="76">
        <f t="shared" si="10"/>
        <v>9.5231666666666666</v>
      </c>
      <c r="R30" s="79"/>
      <c r="S30" s="78">
        <v>37.999400000000001</v>
      </c>
      <c r="T30" s="76">
        <f t="shared" si="11"/>
        <v>10.555388888888888</v>
      </c>
      <c r="U30" s="7"/>
      <c r="V30" s="2"/>
      <c r="W30" s="3"/>
      <c r="X30" s="13"/>
      <c r="Y30" s="6"/>
      <c r="Z30" s="39"/>
      <c r="AA30" s="39"/>
      <c r="AB30" s="40"/>
      <c r="AC30" s="87">
        <v>32.46</v>
      </c>
      <c r="AD30" s="36">
        <f t="shared" si="3"/>
        <v>0</v>
      </c>
      <c r="AE30" s="37" t="str">
        <f t="shared" si="7"/>
        <v xml:space="preserve"> </v>
      </c>
      <c r="AF30" s="38"/>
      <c r="AG30" s="38"/>
      <c r="AH30" s="38"/>
    </row>
    <row r="31" spans="1:34" x14ac:dyDescent="0.25">
      <c r="A31" s="32">
        <v>21</v>
      </c>
      <c r="B31" s="10">
        <v>93.620500000000007</v>
      </c>
      <c r="C31" s="1">
        <v>3.2145000000000001</v>
      </c>
      <c r="D31" s="1">
        <v>0.82010000000000005</v>
      </c>
      <c r="E31" s="1">
        <v>9.8199999999999996E-2</v>
      </c>
      <c r="F31" s="1">
        <v>0.1321</v>
      </c>
      <c r="G31" s="1">
        <v>2.3E-3</v>
      </c>
      <c r="H31" s="1">
        <v>3.0499999999999999E-2</v>
      </c>
      <c r="I31" s="1">
        <v>2.46E-2</v>
      </c>
      <c r="J31" s="1">
        <v>8.2199999999999995E-2</v>
      </c>
      <c r="K31" s="1">
        <v>1.44E-2</v>
      </c>
      <c r="L31" s="1">
        <v>1.7423999999999999</v>
      </c>
      <c r="M31" s="11">
        <v>0.21809999999999999</v>
      </c>
      <c r="N31" s="12">
        <v>0.71579999999999999</v>
      </c>
      <c r="O31" s="8"/>
      <c r="P31" s="2">
        <v>34.381599999999999</v>
      </c>
      <c r="Q31" s="3">
        <f t="shared" si="4"/>
        <v>9.5504444444444445</v>
      </c>
      <c r="R31" s="8"/>
      <c r="S31" s="2">
        <v>38.107199999999999</v>
      </c>
      <c r="T31" s="3">
        <f t="shared" si="5"/>
        <v>10.585333333333333</v>
      </c>
      <c r="U31" s="7"/>
      <c r="V31" s="2">
        <v>49.4313</v>
      </c>
      <c r="W31" s="3">
        <f t="shared" si="6"/>
        <v>13.730916666666666</v>
      </c>
      <c r="X31" s="13"/>
      <c r="Y31" s="6"/>
      <c r="Z31" s="39"/>
      <c r="AA31" s="39"/>
      <c r="AB31" s="40"/>
      <c r="AC31" s="87">
        <v>33.339999999999996</v>
      </c>
      <c r="AD31" s="36">
        <f t="shared" si="3"/>
        <v>99.999900000000025</v>
      </c>
      <c r="AE31" s="37" t="str">
        <f t="shared" si="7"/>
        <v xml:space="preserve"> </v>
      </c>
      <c r="AF31" s="38"/>
      <c r="AG31" s="38"/>
      <c r="AH31" s="38"/>
    </row>
    <row r="32" spans="1:34" x14ac:dyDescent="0.25">
      <c r="A32" s="32">
        <v>22</v>
      </c>
      <c r="B32" s="10"/>
      <c r="C32" s="1"/>
      <c r="D32" s="1"/>
      <c r="E32" s="1"/>
      <c r="F32" s="1"/>
      <c r="G32" s="1"/>
      <c r="H32" s="1"/>
      <c r="I32" s="1"/>
      <c r="J32" s="1"/>
      <c r="K32" s="1"/>
      <c r="L32" s="1"/>
      <c r="M32" s="11"/>
      <c r="N32" s="12"/>
      <c r="O32" s="8"/>
      <c r="P32" s="78">
        <v>34.381599999999999</v>
      </c>
      <c r="Q32" s="76">
        <f t="shared" ref="Q32:Q40" si="12">P32/3.6</f>
        <v>9.5504444444444445</v>
      </c>
      <c r="R32" s="79"/>
      <c r="S32" s="78">
        <v>38.107199999999999</v>
      </c>
      <c r="T32" s="76">
        <f t="shared" ref="T32:T40" si="13">S32/3.6</f>
        <v>10.585333333333333</v>
      </c>
      <c r="U32" s="7"/>
      <c r="V32" s="2"/>
      <c r="W32" s="3"/>
      <c r="X32" s="13"/>
      <c r="Y32" s="6"/>
      <c r="Z32" s="39"/>
      <c r="AA32" s="39"/>
      <c r="AB32" s="40"/>
      <c r="AC32" s="87">
        <v>31.585000000000001</v>
      </c>
      <c r="AD32" s="36">
        <f t="shared" si="3"/>
        <v>0</v>
      </c>
      <c r="AE32" s="37" t="str">
        <f t="shared" si="7"/>
        <v xml:space="preserve"> </v>
      </c>
      <c r="AF32" s="38"/>
      <c r="AG32" s="38"/>
      <c r="AH32" s="38"/>
    </row>
    <row r="33" spans="1:34" x14ac:dyDescent="0.25">
      <c r="A33" s="32">
        <v>23</v>
      </c>
      <c r="B33" s="10"/>
      <c r="C33" s="1"/>
      <c r="D33" s="1"/>
      <c r="E33" s="1"/>
      <c r="F33" s="1"/>
      <c r="G33" s="1"/>
      <c r="H33" s="1"/>
      <c r="I33" s="1"/>
      <c r="J33" s="1"/>
      <c r="K33" s="1"/>
      <c r="L33" s="1"/>
      <c r="M33" s="11"/>
      <c r="N33" s="12"/>
      <c r="O33" s="62"/>
      <c r="P33" s="78">
        <v>34.381599999999999</v>
      </c>
      <c r="Q33" s="76">
        <f t="shared" si="12"/>
        <v>9.5504444444444445</v>
      </c>
      <c r="R33" s="79"/>
      <c r="S33" s="78">
        <v>38.107199999999999</v>
      </c>
      <c r="T33" s="76">
        <f t="shared" si="13"/>
        <v>10.585333333333333</v>
      </c>
      <c r="U33" s="7"/>
      <c r="V33" s="2"/>
      <c r="W33" s="3"/>
      <c r="X33" s="13"/>
      <c r="Y33" s="6"/>
      <c r="Z33" s="39"/>
      <c r="AA33" s="39"/>
      <c r="AB33" s="40"/>
      <c r="AC33" s="87">
        <v>27.527000000000001</v>
      </c>
      <c r="AD33" s="36">
        <f t="shared" si="3"/>
        <v>0</v>
      </c>
      <c r="AE33" s="37" t="str">
        <f>IF(AD33=100,"ОК"," ")</f>
        <v xml:space="preserve"> </v>
      </c>
      <c r="AF33" s="38"/>
      <c r="AG33" s="38"/>
      <c r="AH33" s="38"/>
    </row>
    <row r="34" spans="1:34" x14ac:dyDescent="0.25">
      <c r="A34" s="32">
        <v>24</v>
      </c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1"/>
      <c r="N34" s="12"/>
      <c r="O34" s="62"/>
      <c r="P34" s="78">
        <v>34.381599999999999</v>
      </c>
      <c r="Q34" s="76">
        <f t="shared" si="12"/>
        <v>9.5504444444444445</v>
      </c>
      <c r="R34" s="79"/>
      <c r="S34" s="78">
        <v>38.107199999999999</v>
      </c>
      <c r="T34" s="76">
        <f t="shared" si="13"/>
        <v>10.585333333333333</v>
      </c>
      <c r="U34" s="7"/>
      <c r="V34" s="2"/>
      <c r="W34" s="3"/>
      <c r="X34" s="13"/>
      <c r="Y34" s="6"/>
      <c r="Z34" s="39"/>
      <c r="AA34" s="39"/>
      <c r="AB34" s="40"/>
      <c r="AC34" s="87">
        <v>26.753999999999998</v>
      </c>
      <c r="AD34" s="36">
        <f t="shared" si="3"/>
        <v>0</v>
      </c>
      <c r="AE34" s="37" t="str">
        <f t="shared" si="7"/>
        <v xml:space="preserve"> </v>
      </c>
      <c r="AF34" s="38"/>
      <c r="AG34" s="38"/>
      <c r="AH34" s="38"/>
    </row>
    <row r="35" spans="1:34" x14ac:dyDescent="0.25">
      <c r="A35" s="32">
        <v>25</v>
      </c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1"/>
      <c r="N35" s="12"/>
      <c r="O35" s="8"/>
      <c r="P35" s="78">
        <v>34.381599999999999</v>
      </c>
      <c r="Q35" s="76">
        <f t="shared" si="12"/>
        <v>9.5504444444444445</v>
      </c>
      <c r="R35" s="79"/>
      <c r="S35" s="78">
        <v>38.107199999999999</v>
      </c>
      <c r="T35" s="76">
        <f t="shared" si="13"/>
        <v>10.585333333333333</v>
      </c>
      <c r="U35" s="7"/>
      <c r="V35" s="2"/>
      <c r="W35" s="3"/>
      <c r="X35" s="15"/>
      <c r="Y35" s="6"/>
      <c r="Z35" s="39"/>
      <c r="AA35" s="39"/>
      <c r="AB35" s="40"/>
      <c r="AC35" s="87">
        <v>26.038999999999998</v>
      </c>
      <c r="AD35" s="36">
        <f t="shared" si="3"/>
        <v>0</v>
      </c>
      <c r="AE35" s="37" t="str">
        <f t="shared" si="7"/>
        <v xml:space="preserve"> </v>
      </c>
      <c r="AF35" s="38"/>
      <c r="AG35" s="38"/>
      <c r="AH35" s="38"/>
    </row>
    <row r="36" spans="1:34" x14ac:dyDescent="0.25">
      <c r="A36" s="32">
        <v>26</v>
      </c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1"/>
      <c r="N36" s="12"/>
      <c r="O36" s="8"/>
      <c r="P36" s="78">
        <v>34.381599999999999</v>
      </c>
      <c r="Q36" s="76">
        <f t="shared" si="12"/>
        <v>9.5504444444444445</v>
      </c>
      <c r="R36" s="79"/>
      <c r="S36" s="78">
        <v>38.107199999999999</v>
      </c>
      <c r="T36" s="76">
        <f t="shared" si="13"/>
        <v>10.585333333333333</v>
      </c>
      <c r="U36" s="7"/>
      <c r="V36" s="2"/>
      <c r="W36" s="3"/>
      <c r="X36" s="15"/>
      <c r="Y36" s="6"/>
      <c r="Z36" s="39"/>
      <c r="AA36" s="39"/>
      <c r="AB36" s="40"/>
      <c r="AC36" s="87">
        <v>25.963000000000001</v>
      </c>
      <c r="AD36" s="36">
        <f t="shared" si="3"/>
        <v>0</v>
      </c>
      <c r="AE36" s="37" t="str">
        <f t="shared" si="7"/>
        <v xml:space="preserve"> </v>
      </c>
      <c r="AF36" s="38"/>
      <c r="AG36" s="38"/>
      <c r="AH36" s="38"/>
    </row>
    <row r="37" spans="1:34" x14ac:dyDescent="0.25">
      <c r="A37" s="32">
        <v>27</v>
      </c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1"/>
      <c r="N37" s="12"/>
      <c r="O37" s="8"/>
      <c r="P37" s="78">
        <v>34.381599999999999</v>
      </c>
      <c r="Q37" s="76">
        <f t="shared" si="12"/>
        <v>9.5504444444444445</v>
      </c>
      <c r="R37" s="79"/>
      <c r="S37" s="78">
        <v>38.107199999999999</v>
      </c>
      <c r="T37" s="76">
        <f t="shared" si="13"/>
        <v>10.585333333333333</v>
      </c>
      <c r="U37" s="7"/>
      <c r="V37" s="2"/>
      <c r="W37" s="3"/>
      <c r="X37" s="15"/>
      <c r="Y37" s="6"/>
      <c r="Z37" s="39"/>
      <c r="AA37" s="39"/>
      <c r="AB37" s="40"/>
      <c r="AC37" s="87">
        <v>26.939</v>
      </c>
      <c r="AD37" s="36">
        <f t="shared" si="3"/>
        <v>0</v>
      </c>
      <c r="AE37" s="37" t="str">
        <f t="shared" si="7"/>
        <v xml:space="preserve"> </v>
      </c>
      <c r="AF37" s="38"/>
      <c r="AG37" s="38"/>
      <c r="AH37" s="38"/>
    </row>
    <row r="38" spans="1:34" x14ac:dyDescent="0.25">
      <c r="A38" s="32">
        <v>28</v>
      </c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1"/>
      <c r="N38" s="12"/>
      <c r="O38" s="8"/>
      <c r="P38" s="78">
        <v>34.381599999999999</v>
      </c>
      <c r="Q38" s="76">
        <f t="shared" si="12"/>
        <v>9.5504444444444445</v>
      </c>
      <c r="R38" s="79"/>
      <c r="S38" s="78">
        <v>38.107199999999999</v>
      </c>
      <c r="T38" s="76">
        <f t="shared" si="13"/>
        <v>10.585333333333333</v>
      </c>
      <c r="U38" s="7"/>
      <c r="V38" s="2"/>
      <c r="W38" s="3"/>
      <c r="X38" s="15"/>
      <c r="Y38" s="6"/>
      <c r="Z38" s="39"/>
      <c r="AA38" s="39"/>
      <c r="AB38" s="40"/>
      <c r="AC38" s="87">
        <v>27.637</v>
      </c>
      <c r="AD38" s="36">
        <f t="shared" si="3"/>
        <v>0</v>
      </c>
      <c r="AE38" s="37" t="str">
        <f t="shared" si="7"/>
        <v xml:space="preserve"> </v>
      </c>
      <c r="AF38" s="38"/>
      <c r="AG38" s="38"/>
      <c r="AH38" s="38"/>
    </row>
    <row r="39" spans="1:34" x14ac:dyDescent="0.25">
      <c r="A39" s="32">
        <v>29</v>
      </c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1"/>
      <c r="N39" s="12"/>
      <c r="O39" s="8"/>
      <c r="P39" s="78">
        <v>34.381599999999999</v>
      </c>
      <c r="Q39" s="76">
        <f t="shared" si="12"/>
        <v>9.5504444444444445</v>
      </c>
      <c r="R39" s="79"/>
      <c r="S39" s="78">
        <v>38.107199999999999</v>
      </c>
      <c r="T39" s="76">
        <f t="shared" si="13"/>
        <v>10.585333333333333</v>
      </c>
      <c r="U39" s="7"/>
      <c r="V39" s="2"/>
      <c r="W39" s="3"/>
      <c r="X39" s="15"/>
      <c r="Y39" s="6"/>
      <c r="Z39" s="39"/>
      <c r="AA39" s="39"/>
      <c r="AB39" s="40"/>
      <c r="AC39" s="87">
        <v>24.866</v>
      </c>
      <c r="AD39" s="36">
        <f t="shared" si="3"/>
        <v>0</v>
      </c>
      <c r="AE39" s="37" t="str">
        <f t="shared" si="7"/>
        <v xml:space="preserve"> </v>
      </c>
      <c r="AF39" s="38"/>
      <c r="AG39" s="38"/>
      <c r="AH39" s="38"/>
    </row>
    <row r="40" spans="1:34" x14ac:dyDescent="0.25">
      <c r="A40" s="80">
        <v>30</v>
      </c>
      <c r="B40" s="10">
        <v>94.056799999999996</v>
      </c>
      <c r="C40" s="1">
        <v>2.9499</v>
      </c>
      <c r="D40" s="1">
        <v>0.77429999999999999</v>
      </c>
      <c r="E40" s="1">
        <v>9.8599999999999993E-2</v>
      </c>
      <c r="F40" s="1">
        <v>0.1226</v>
      </c>
      <c r="G40" s="1">
        <v>1.6999999999999999E-3</v>
      </c>
      <c r="H40" s="1">
        <v>2.81E-2</v>
      </c>
      <c r="I40" s="1">
        <v>2.2800000000000001E-2</v>
      </c>
      <c r="J40" s="1">
        <v>0.1104</v>
      </c>
      <c r="K40" s="1">
        <v>2.2700000000000001E-2</v>
      </c>
      <c r="L40" s="1">
        <v>1.6262000000000001</v>
      </c>
      <c r="M40" s="11">
        <v>0.18590000000000001</v>
      </c>
      <c r="N40" s="161">
        <v>0.71340000000000003</v>
      </c>
      <c r="O40" s="8"/>
      <c r="P40" s="3">
        <v>34.3598</v>
      </c>
      <c r="Q40" s="3">
        <f t="shared" si="12"/>
        <v>9.5443888888888893</v>
      </c>
      <c r="R40" s="8"/>
      <c r="S40" s="2">
        <v>38.085700000000003</v>
      </c>
      <c r="T40" s="3">
        <f t="shared" si="13"/>
        <v>10.579361111111112</v>
      </c>
      <c r="U40" s="7"/>
      <c r="V40" s="2">
        <v>49.4876</v>
      </c>
      <c r="W40" s="3">
        <f t="shared" ref="W40" si="14">V40/3.6</f>
        <v>13.746555555555556</v>
      </c>
      <c r="X40" s="81"/>
      <c r="Y40" s="82"/>
      <c r="Z40" s="83"/>
      <c r="AA40" s="83"/>
      <c r="AB40" s="84"/>
      <c r="AC40" s="87">
        <v>26.559000000000001</v>
      </c>
      <c r="AD40" s="36">
        <f t="shared" si="3"/>
        <v>100</v>
      </c>
      <c r="AE40" s="37"/>
      <c r="AF40" s="38"/>
      <c r="AG40" s="38"/>
      <c r="AH40" s="38"/>
    </row>
    <row r="41" spans="1:34" ht="15.75" thickBot="1" x14ac:dyDescent="0.3">
      <c r="A41" s="42">
        <v>31</v>
      </c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2"/>
      <c r="N41" s="153"/>
      <c r="O41" s="154"/>
      <c r="P41" s="155">
        <v>34.3598</v>
      </c>
      <c r="Q41" s="155">
        <f t="shared" ref="Q40:Q41" si="15">P41/3.6</f>
        <v>9.5443888888888893</v>
      </c>
      <c r="R41" s="156"/>
      <c r="S41" s="157">
        <v>38.085700000000003</v>
      </c>
      <c r="T41" s="155">
        <f t="shared" ref="T40:T41" si="16">S41/3.6</f>
        <v>10.579361111111112</v>
      </c>
      <c r="U41" s="158"/>
      <c r="V41" s="159"/>
      <c r="W41" s="160"/>
      <c r="X41" s="16"/>
      <c r="Y41" s="17"/>
      <c r="Z41" s="43"/>
      <c r="AA41" s="43"/>
      <c r="AB41" s="44"/>
      <c r="AC41" s="88">
        <v>29.204000000000001</v>
      </c>
      <c r="AD41" s="36">
        <f t="shared" si="3"/>
        <v>0</v>
      </c>
      <c r="AE41" s="37" t="str">
        <f t="shared" si="7"/>
        <v xml:space="preserve"> </v>
      </c>
      <c r="AF41" s="38"/>
      <c r="AG41" s="38"/>
      <c r="AH41" s="38"/>
    </row>
    <row r="42" spans="1:34" ht="15" customHeight="1" thickBot="1" x14ac:dyDescent="0.3">
      <c r="A42" s="141" t="s">
        <v>12</v>
      </c>
      <c r="B42" s="142"/>
      <c r="C42" s="142"/>
      <c r="D42" s="142"/>
      <c r="E42" s="142"/>
      <c r="F42" s="142"/>
      <c r="G42" s="142"/>
      <c r="H42" s="143"/>
      <c r="I42" s="144" t="s">
        <v>10</v>
      </c>
      <c r="J42" s="145"/>
      <c r="K42" s="45">
        <v>0</v>
      </c>
      <c r="L42" s="146" t="s">
        <v>11</v>
      </c>
      <c r="M42" s="147"/>
      <c r="N42" s="46">
        <v>0</v>
      </c>
      <c r="O42" s="148"/>
      <c r="P42" s="137">
        <f>SUMPRODUCT(P11:P41,AC11:AC41)/SUM(AC11:AC41)</f>
        <v>34.209189766201803</v>
      </c>
      <c r="Q42" s="135">
        <f>SUMPRODUCT(Q11:Q41,AC11:AC41)/SUM(AC11:AC41)</f>
        <v>9.5025527128338343</v>
      </c>
      <c r="R42" s="137"/>
      <c r="S42" s="137">
        <f>SUMPRODUCT(S11:S41,AC11:AC41)/SUM(AC11:AC41)</f>
        <v>37.91429529876482</v>
      </c>
      <c r="T42" s="139">
        <f>SUMPRODUCT(T11:T41,AC11:AC41)/SUM(AC11:AC41)</f>
        <v>10.531748694101337</v>
      </c>
      <c r="U42" s="47"/>
      <c r="V42" s="48"/>
      <c r="W42" s="48"/>
      <c r="X42" s="48"/>
      <c r="Y42" s="48"/>
      <c r="Z42" s="48"/>
      <c r="AA42" s="127" t="s">
        <v>29</v>
      </c>
      <c r="AB42" s="128"/>
      <c r="AC42" s="85">
        <f>SUM(AC11:AC41)</f>
        <v>1028.836</v>
      </c>
      <c r="AD42" s="36"/>
      <c r="AE42" s="37"/>
      <c r="AF42" s="38"/>
      <c r="AG42" s="38"/>
      <c r="AH42" s="38"/>
    </row>
    <row r="43" spans="1:34" ht="16.5" customHeight="1" thickBot="1" x14ac:dyDescent="0.3">
      <c r="A43" s="49"/>
      <c r="B43" s="50"/>
      <c r="C43" s="50"/>
      <c r="D43" s="50"/>
      <c r="E43" s="50"/>
      <c r="F43" s="50"/>
      <c r="G43" s="50"/>
      <c r="H43" s="129" t="s">
        <v>3</v>
      </c>
      <c r="I43" s="130"/>
      <c r="J43" s="130"/>
      <c r="K43" s="130"/>
      <c r="L43" s="130"/>
      <c r="M43" s="130"/>
      <c r="N43" s="131"/>
      <c r="O43" s="149"/>
      <c r="P43" s="138"/>
      <c r="Q43" s="136"/>
      <c r="R43" s="138"/>
      <c r="S43" s="138"/>
      <c r="T43" s="140"/>
      <c r="U43" s="47"/>
      <c r="V43" s="50"/>
      <c r="W43" s="50"/>
      <c r="X43" s="50"/>
      <c r="Y43" s="50"/>
      <c r="Z43" s="50"/>
      <c r="AA43" s="50"/>
      <c r="AB43" s="50"/>
      <c r="AC43" s="51"/>
    </row>
    <row r="44" spans="1:34" ht="19.5" customHeight="1" x14ac:dyDescent="0.25">
      <c r="A44" s="49"/>
      <c r="B44" s="50"/>
      <c r="C44" s="50"/>
      <c r="D44" s="50"/>
      <c r="E44" s="50"/>
      <c r="F44" s="50"/>
      <c r="G44" s="50"/>
      <c r="H44" s="52"/>
      <c r="I44" s="52"/>
      <c r="J44" s="52"/>
      <c r="K44" s="52"/>
      <c r="L44" s="52"/>
      <c r="M44" s="52"/>
      <c r="N44" s="52"/>
      <c r="O44" s="47"/>
      <c r="P44" s="47"/>
      <c r="Q44" s="53"/>
      <c r="R44" s="47"/>
      <c r="S44" s="47"/>
      <c r="T44" s="47"/>
      <c r="U44" s="47"/>
      <c r="V44" s="50"/>
      <c r="W44" s="50"/>
      <c r="X44" s="50"/>
      <c r="Y44" s="50"/>
      <c r="Z44" s="50"/>
      <c r="AA44" s="50"/>
      <c r="AB44" s="50"/>
      <c r="AC44" s="51"/>
    </row>
    <row r="45" spans="1:34" x14ac:dyDescent="0.25">
      <c r="B45" s="54" t="s">
        <v>35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54" t="s">
        <v>38</v>
      </c>
      <c r="P45" s="29"/>
      <c r="Q45" s="29"/>
      <c r="R45" s="29"/>
      <c r="S45" s="29"/>
      <c r="T45" s="29"/>
      <c r="U45" s="29"/>
      <c r="V45" s="55" t="s">
        <v>62</v>
      </c>
      <c r="W45" s="29"/>
    </row>
    <row r="46" spans="1:34" x14ac:dyDescent="0.25">
      <c r="D46" s="56" t="s">
        <v>36</v>
      </c>
      <c r="O46" s="56" t="s">
        <v>4</v>
      </c>
      <c r="R46" s="56" t="s">
        <v>5</v>
      </c>
      <c r="V46" s="56" t="s">
        <v>6</v>
      </c>
    </row>
    <row r="47" spans="1:34" x14ac:dyDescent="0.25">
      <c r="B47" s="54" t="s">
        <v>37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54" t="s">
        <v>39</v>
      </c>
      <c r="P47" s="29"/>
      <c r="Q47" s="29"/>
      <c r="R47" s="29"/>
      <c r="S47" s="29"/>
      <c r="T47" s="29"/>
      <c r="U47" s="29"/>
      <c r="V47" s="55" t="str">
        <f>V45</f>
        <v>03.01.2017 р.</v>
      </c>
      <c r="W47" s="29"/>
    </row>
    <row r="48" spans="1:34" x14ac:dyDescent="0.25">
      <c r="D48" s="56" t="s">
        <v>7</v>
      </c>
      <c r="O48" s="56" t="s">
        <v>4</v>
      </c>
      <c r="R48" s="56" t="s">
        <v>5</v>
      </c>
      <c r="V48" s="56" t="s">
        <v>6</v>
      </c>
    </row>
    <row r="49" spans="2:23" x14ac:dyDescent="0.25">
      <c r="B49" s="57" t="s">
        <v>40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54" t="s">
        <v>41</v>
      </c>
      <c r="P49" s="29"/>
      <c r="Q49" s="29"/>
      <c r="R49" s="29"/>
      <c r="S49" s="29"/>
      <c r="T49" s="29"/>
      <c r="U49" s="29"/>
      <c r="V49" s="55" t="str">
        <f>V45</f>
        <v>03.01.2017 р.</v>
      </c>
      <c r="W49" s="29"/>
    </row>
    <row r="50" spans="2:23" x14ac:dyDescent="0.25">
      <c r="D50" s="56" t="s">
        <v>30</v>
      </c>
      <c r="O50" s="56" t="s">
        <v>4</v>
      </c>
      <c r="R50" s="56" t="s">
        <v>5</v>
      </c>
      <c r="V50" s="56" t="s">
        <v>6</v>
      </c>
    </row>
    <row r="53" spans="2:23" x14ac:dyDescent="0.25">
      <c r="B53" s="21" t="s">
        <v>31</v>
      </c>
    </row>
  </sheetData>
  <mergeCells count="42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  <mergeCell ref="R9:R10"/>
    <mergeCell ref="A7:A10"/>
    <mergeCell ref="I9:I10"/>
    <mergeCell ref="J9:J10"/>
    <mergeCell ref="K9:K10"/>
    <mergeCell ref="L9:L10"/>
    <mergeCell ref="M9:M10"/>
    <mergeCell ref="O9:O10"/>
    <mergeCell ref="P9:P10"/>
    <mergeCell ref="Q9:Q10"/>
    <mergeCell ref="AA7:AA10"/>
    <mergeCell ref="AB7:AB10"/>
    <mergeCell ref="AC7:AC10"/>
    <mergeCell ref="N8:N10"/>
    <mergeCell ref="B9:B10"/>
    <mergeCell ref="C9:C10"/>
    <mergeCell ref="D9:D10"/>
    <mergeCell ref="E9:E10"/>
    <mergeCell ref="F9:F10"/>
    <mergeCell ref="G9:G10"/>
    <mergeCell ref="B7:M8"/>
    <mergeCell ref="N7:W7"/>
    <mergeCell ref="X7:X10"/>
    <mergeCell ref="Y7:Y10"/>
    <mergeCell ref="Z7:Z10"/>
    <mergeCell ref="H9:H10"/>
  </mergeCells>
  <printOptions horizontalCentered="1" verticalCentered="1"/>
  <pageMargins left="0.70866141732283472" right="0.70866141732283472" top="0.32" bottom="0.31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Сыпко Эллада Петровна</cp:lastModifiedBy>
  <cp:lastPrinted>2017-01-03T11:21:44Z</cp:lastPrinted>
  <dcterms:created xsi:type="dcterms:W3CDTF">2016-10-07T07:24:19Z</dcterms:created>
  <dcterms:modified xsi:type="dcterms:W3CDTF">2017-01-03T11:21:51Z</dcterms:modified>
</cp:coreProperties>
</file>