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Q11" i="1"/>
  <c r="Q42" i="1" s="1"/>
  <c r="T11" i="1"/>
  <c r="W11" i="1"/>
  <c r="AD11" i="1"/>
  <c r="AE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<sst xmlns="http://schemas.openxmlformats.org/spreadsheetml/2006/main" count="112" uniqueCount="73">
  <si>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</si>
  <si>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</si>
  <si>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</si>
  <si>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</si>
  <si>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</si>
  <si>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</si>
  <si>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</si>
  <si>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</si>
  <si>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</si>
  <si>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</si>
  <si>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</si>
  <si>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</si>
  <si>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</si>
  <si>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</si>
  <si>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</si>
  <si>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</si>
  <si>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</si>
  <si>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</si>
  <si>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</si>
  <si>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</si>
  <si>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</si>
  <si>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</si>
  <si>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</si>
  <si>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</si>
  <si>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</si>
  <si>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</si>
  <si>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</si>
  <si>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</si>
  <si>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</si>
  <si>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</si>
  <si>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</si>
  <si>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</si>
  <si>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</si>
  <si>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</si>
  <si>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</si>
  <si>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</si>
  <si>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</si>
  <si>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</si>
  <si>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</si>
  <si>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</si>
  <si>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</si>
  <si>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</si>
  <si>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</si>
  <si>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</si>
  <si>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</si>
  <si>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</si>
  <si>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</si>
  <si>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</si>
  <si>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</si>
  <si>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</si>
  <si>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</si>
  <si>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</si>
  <si>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</si>
  <si>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</si>
  <si>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</si>
  <si>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</si>
  <si>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 ГРС №1 м.Чугуїв</t>
  </si>
  <si>
    <t xml:space="preserve"> V, м3</t>
  </si>
  <si>
    <t xml:space="preserve"> T, °C</t>
  </si>
  <si>
    <t>Маршрут  № 672</t>
  </si>
  <si>
    <t>з газопроводу  ШХ  за період з 01.12.2016 по 31.12.2016</t>
  </si>
  <si>
    <t>&lt; 0,2</t>
  </si>
  <si>
    <t>відсутні</t>
  </si>
  <si>
    <t>* Обсяг природного газу за місяць без урахування ВТВ</t>
  </si>
  <si>
    <t>Всього* :</t>
  </si>
  <si>
    <t>Данные по объекту 19-49 (осн.) за 12/16.</t>
  </si>
  <si>
    <t>День</t>
  </si>
  <si>
    <t xml:space="preserve"> dP, кгс/м2</t>
  </si>
  <si>
    <t xml:space="preserve"> Pабс, кгс/см2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</si>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</sst>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7" fillId="2" borderId="6" xfId="0" applyNumberFormat="1" applyFont="1" applyFill="1" applyBorder="1" applyAlignment="1" applyProtection="1">
      <alignment horizontal="center" vertical="center" wrapText="1"/>
    </xf>
    <xf numFmtId="2" fontId="27" fillId="2" borderId="9" xfId="0" applyNumberFormat="1" applyFont="1" applyFill="1" applyBorder="1" applyAlignment="1" applyProtection="1">
      <alignment horizontal="center" vertical="center" wrapText="1"/>
    </xf>
    <xf numFmtId="2" fontId="27" fillId="2" borderId="12" xfId="0" applyNumberFormat="1" applyFont="1" applyFill="1" applyBorder="1" applyAlignment="1" applyProtection="1">
      <alignment horizontal="center" vertical="center" wrapText="1"/>
    </xf>
    <xf numFmtId="2" fontId="27" fillId="3" borderId="6" xfId="0" applyNumberFormat="1" applyFont="1" applyFill="1" applyBorder="1" applyAlignment="1" applyProtection="1">
      <alignment horizontal="center" vertical="center" wrapText="1"/>
    </xf>
    <xf numFmtId="2" fontId="27" fillId="3" borderId="9" xfId="0" applyNumberFormat="1" applyFont="1" applyFill="1" applyBorder="1" applyAlignment="1" applyProtection="1">
      <alignment horizontal="center" vertical="center" wrapText="1"/>
    </xf>
    <xf numFmtId="2" fontId="27" fillId="3" borderId="12" xfId="0" applyNumberFormat="1" applyFont="1" applyFill="1" applyBorder="1" applyAlignment="1" applyProtection="1">
      <alignment horizontal="center" vertical="center" wrapText="1"/>
    </xf>
    <xf numFmtId="2" fontId="27" fillId="4" borderId="16" xfId="0" applyNumberFormat="1" applyFont="1" applyFill="1" applyBorder="1" applyAlignment="1" applyProtection="1">
      <alignment horizontal="center" vertical="center" wrapText="1"/>
    </xf>
    <xf numFmtId="2" fontId="27" fillId="4" borderId="10" xfId="0" applyNumberFormat="1" applyFont="1" applyFill="1" applyBorder="1" applyAlignment="1" applyProtection="1">
      <alignment horizontal="center" vertical="center" wrapText="1"/>
    </xf>
    <xf numFmtId="2" fontId="27" fillId="4" borderId="13" xfId="0" applyNumberFormat="1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  <protection locked="0"/>
    </xf>
    <xf numFmtId="2" fontId="2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9" xfId="0" applyFont="1" applyFill="1" applyBorder="1" applyAlignment="1" applyProtection="1">
      <alignment horizontal="center" vertical="center" wrapText="1"/>
      <protection locked="0"/>
    </xf>
    <xf numFmtId="2" fontId="2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2" xfId="0" applyFont="1" applyFill="1" applyBorder="1" applyAlignment="1" applyProtection="1">
      <alignment horizontal="center" vertical="center" wrapText="1"/>
      <protection locked="0"/>
    </xf>
    <xf numFmtId="2" fontId="27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7" fillId="5" borderId="6" xfId="0" applyNumberFormat="1" applyFont="1" applyFill="1" applyBorder="1" applyAlignment="1" applyProtection="1">
      <alignment horizontal="center" wrapText="1"/>
      <protection locked="0"/>
    </xf>
    <xf numFmtId="2" fontId="27" fillId="5" borderId="9" xfId="0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Border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30" fillId="0" borderId="0" xfId="0" applyFont="1"/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0" fillId="0" borderId="2" xfId="0" applyFont="1" applyBorder="1" applyProtection="1">
      <protection locked="0"/>
    </xf>
    <xf numFmtId="0" fontId="15" fillId="0" borderId="2" xfId="0" applyFont="1" applyBorder="1" applyAlignment="1" applyProtection="1">
      <protection locked="0"/>
    </xf>
    <xf numFmtId="164" fontId="31" fillId="0" borderId="40" xfId="0" applyNumberFormat="1" applyFont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166" fontId="3" fillId="0" borderId="15" xfId="0" applyNumberFormat="1" applyFont="1" applyBorder="1" applyAlignment="1" applyProtection="1">
      <alignment horizontal="center" wrapText="1"/>
      <protection locked="0"/>
    </xf>
    <xf numFmtId="166" fontId="3" fillId="0" borderId="6" xfId="0" applyNumberFormat="1" applyFont="1" applyBorder="1" applyAlignment="1" applyProtection="1">
      <alignment horizontal="center" wrapText="1"/>
      <protection locked="0"/>
    </xf>
    <xf numFmtId="166" fontId="3" fillId="0" borderId="8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wrapText="1"/>
      <protection locked="0"/>
    </xf>
    <xf numFmtId="166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 wrapText="1"/>
    </xf>
    <xf numFmtId="0" fontId="26" fillId="0" borderId="6" xfId="0" applyFont="1" applyBorder="1" applyAlignment="1" applyProtection="1">
      <alignment horizontal="center" wrapText="1"/>
    </xf>
    <xf numFmtId="0" fontId="26" fillId="3" borderId="19" xfId="0" applyFont="1" applyFill="1" applyBorder="1" applyAlignment="1" applyProtection="1">
      <alignment horizontal="center" wrapText="1"/>
    </xf>
    <xf numFmtId="0" fontId="26" fillId="3" borderId="6" xfId="0" applyFont="1" applyFill="1" applyBorder="1" applyAlignment="1" applyProtection="1">
      <alignment horizontal="center" wrapText="1"/>
    </xf>
    <xf numFmtId="0" fontId="26" fillId="2" borderId="19" xfId="0" applyFont="1" applyFill="1" applyBorder="1" applyAlignment="1" applyProtection="1">
      <alignment horizontal="center" wrapText="1"/>
    </xf>
    <xf numFmtId="0" fontId="26" fillId="2" borderId="6" xfId="0" applyFont="1" applyFill="1" applyBorder="1" applyAlignment="1" applyProtection="1">
      <alignment horizont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textRotation="90" wrapText="1"/>
      <protection locked="0"/>
    </xf>
    <xf numFmtId="0" fontId="5" fillId="2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4" borderId="34" xfId="0" applyFont="1" applyFill="1" applyBorder="1" applyAlignment="1" applyProtection="1">
      <alignment horizontal="center" vertical="center" textRotation="90" wrapText="1"/>
      <protection locked="0"/>
    </xf>
    <xf numFmtId="0" fontId="5" fillId="4" borderId="25" xfId="0" applyFont="1" applyFill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" borderId="20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" fontId="0" fillId="0" borderId="0" xfId="0" applyNumberFormat="1"/>
    <xf numFmtId="165" fontId="33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30" zoomScale="90" zoomScaleNormal="90" zoomScaleSheetLayoutView="100" workbookViewId="0">
      <selection activeCell="Z45" sqref="Z45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82" t="s">
        <v>59</v>
      </c>
      <c r="AC1" s="83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06" t="s">
        <v>50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07" t="s">
        <v>56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76"/>
      <c r="Z4" s="76"/>
      <c r="AA4" s="81"/>
      <c r="AB4" s="76"/>
      <c r="AC4" s="76"/>
      <c r="AD4" s="76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08" t="s">
        <v>60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76"/>
      <c r="Z5" s="77"/>
      <c r="AA5" s="77"/>
      <c r="AB5" s="77"/>
      <c r="AC5" s="77"/>
      <c r="AD5" s="77"/>
      <c r="AE5" s="26"/>
      <c r="AF5" s="26"/>
      <c r="AG5" s="26"/>
      <c r="AH5" s="26"/>
    </row>
    <row r="6" spans="1:34" ht="5.25" customHeight="1" thickBot="1" x14ac:dyDescent="0.3"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6.25" customHeight="1" x14ac:dyDescent="0.25">
      <c r="A7" s="122" t="s">
        <v>0</v>
      </c>
      <c r="B7" s="127" t="s">
        <v>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50" t="s">
        <v>21</v>
      </c>
      <c r="O7" s="151"/>
      <c r="P7" s="151"/>
      <c r="Q7" s="151"/>
      <c r="R7" s="151"/>
      <c r="S7" s="151"/>
      <c r="T7" s="151"/>
      <c r="U7" s="151"/>
      <c r="V7" s="151"/>
      <c r="W7" s="152"/>
      <c r="X7" s="147" t="s">
        <v>54</v>
      </c>
      <c r="Y7" s="144" t="s">
        <v>55</v>
      </c>
      <c r="Z7" s="136" t="s">
        <v>13</v>
      </c>
      <c r="AA7" s="136" t="s">
        <v>14</v>
      </c>
      <c r="AB7" s="141" t="s">
        <v>15</v>
      </c>
      <c r="AC7" s="133" t="s">
        <v>38</v>
      </c>
    </row>
    <row r="8" spans="1:34" ht="16.5" customHeight="1" thickBot="1" x14ac:dyDescent="0.3">
      <c r="A8" s="123"/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153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8"/>
      <c r="Y8" s="145"/>
      <c r="Z8" s="137"/>
      <c r="AA8" s="137"/>
      <c r="AB8" s="142"/>
      <c r="AC8" s="134"/>
    </row>
    <row r="9" spans="1:34" ht="15" customHeight="1" x14ac:dyDescent="0.25">
      <c r="A9" s="123"/>
      <c r="B9" s="125" t="s">
        <v>24</v>
      </c>
      <c r="C9" s="111" t="s">
        <v>25</v>
      </c>
      <c r="D9" s="111" t="s">
        <v>26</v>
      </c>
      <c r="E9" s="111" t="s">
        <v>27</v>
      </c>
      <c r="F9" s="111" t="s">
        <v>28</v>
      </c>
      <c r="G9" s="111" t="s">
        <v>29</v>
      </c>
      <c r="H9" s="111" t="s">
        <v>30</v>
      </c>
      <c r="I9" s="111" t="s">
        <v>31</v>
      </c>
      <c r="J9" s="111" t="s">
        <v>32</v>
      </c>
      <c r="K9" s="111" t="s">
        <v>33</v>
      </c>
      <c r="L9" s="111" t="s">
        <v>34</v>
      </c>
      <c r="M9" s="115" t="s">
        <v>35</v>
      </c>
      <c r="N9" s="154"/>
      <c r="O9" s="109" t="s">
        <v>22</v>
      </c>
      <c r="P9" s="109" t="s">
        <v>7</v>
      </c>
      <c r="Q9" s="113" t="s">
        <v>8</v>
      </c>
      <c r="R9" s="109" t="s">
        <v>23</v>
      </c>
      <c r="S9" s="109" t="s">
        <v>9</v>
      </c>
      <c r="T9" s="155" t="s">
        <v>10</v>
      </c>
      <c r="U9" s="109" t="s">
        <v>19</v>
      </c>
      <c r="V9" s="109" t="s">
        <v>11</v>
      </c>
      <c r="W9" s="139" t="s">
        <v>12</v>
      </c>
      <c r="X9" s="148"/>
      <c r="Y9" s="145"/>
      <c r="Z9" s="137"/>
      <c r="AA9" s="137"/>
      <c r="AB9" s="142"/>
      <c r="AC9" s="134"/>
    </row>
    <row r="10" spans="1:34" ht="119.25" customHeight="1" thickBot="1" x14ac:dyDescent="0.3">
      <c r="A10" s="124"/>
      <c r="B10" s="126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6"/>
      <c r="N10" s="126"/>
      <c r="O10" s="110"/>
      <c r="P10" s="110"/>
      <c r="Q10" s="114"/>
      <c r="R10" s="110"/>
      <c r="S10" s="110"/>
      <c r="T10" s="156"/>
      <c r="U10" s="110"/>
      <c r="V10" s="110"/>
      <c r="W10" s="140"/>
      <c r="X10" s="149"/>
      <c r="Y10" s="146"/>
      <c r="Z10" s="138"/>
      <c r="AA10" s="138"/>
      <c r="AB10" s="143"/>
      <c r="AC10" s="135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44">
        <v>33.18</v>
      </c>
      <c r="Q11" s="57">
        <f>P11/3.6</f>
        <v>9.2166666666666668</v>
      </c>
      <c r="R11" s="66"/>
      <c r="S11" s="67">
        <v>36.74</v>
      </c>
      <c r="T11" s="60">
        <f>S11/3.6</f>
        <v>10.205555555555556</v>
      </c>
      <c r="U11" s="67"/>
      <c r="V11" s="72">
        <v>45.99</v>
      </c>
      <c r="W11" s="63">
        <f>V11/3.6</f>
        <v>12.775</v>
      </c>
      <c r="X11" s="89"/>
      <c r="Y11" s="90"/>
      <c r="Z11" s="85"/>
      <c r="AA11" s="85"/>
      <c r="AB11" s="79"/>
      <c r="AC11" s="159">
        <v>27.967580000000002</v>
      </c>
      <c r="AD11" s="10">
        <f>SUM(B11:M11)+$K$42+$N$42</f>
        <v>0</v>
      </c>
      <c r="AE11" s="74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33.18</v>
      </c>
      <c r="Q12" s="58">
        <f t="shared" ref="Q12:Q41" si="0">P12/3.6</f>
        <v>9.2166666666666668</v>
      </c>
      <c r="R12" s="68"/>
      <c r="S12" s="67">
        <v>36.74</v>
      </c>
      <c r="T12" s="61">
        <f t="shared" ref="T12:T41" si="1">S12/3.6</f>
        <v>10.205555555555556</v>
      </c>
      <c r="U12" s="68"/>
      <c r="V12" s="72">
        <v>45.99</v>
      </c>
      <c r="W12" s="64">
        <f>V12/3.6</f>
        <v>12.775</v>
      </c>
      <c r="X12" s="91"/>
      <c r="Y12" s="92"/>
      <c r="Z12" s="86"/>
      <c r="AA12" s="86"/>
      <c r="AB12" s="80"/>
      <c r="AC12" s="159">
        <v>20.194020000000002</v>
      </c>
      <c r="AD12" s="10">
        <f t="shared" ref="AD12:AD41" si="2">SUM(B12:M12)+$K$42+$N$42</f>
        <v>0</v>
      </c>
      <c r="AE12" s="74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33.18</v>
      </c>
      <c r="Q13" s="58">
        <f t="shared" si="0"/>
        <v>9.2166666666666668</v>
      </c>
      <c r="R13" s="68"/>
      <c r="S13" s="67">
        <v>36.74</v>
      </c>
      <c r="T13" s="61">
        <f t="shared" si="1"/>
        <v>10.205555555555556</v>
      </c>
      <c r="U13" s="68"/>
      <c r="V13" s="72">
        <v>45.99</v>
      </c>
      <c r="W13" s="64">
        <f t="shared" ref="W13:W41" si="3">V13/3.6</f>
        <v>12.775</v>
      </c>
      <c r="X13" s="91"/>
      <c r="Y13" s="92"/>
      <c r="Z13" s="86"/>
      <c r="AA13" s="86"/>
      <c r="AB13" s="80"/>
      <c r="AC13" s="159">
        <v>12.943299999999999</v>
      </c>
      <c r="AD13" s="10">
        <f t="shared" si="2"/>
        <v>0</v>
      </c>
      <c r="AE13" s="74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33.18</v>
      </c>
      <c r="Q14" s="58">
        <f t="shared" si="0"/>
        <v>9.2166666666666668</v>
      </c>
      <c r="R14" s="68"/>
      <c r="S14" s="67">
        <v>36.74</v>
      </c>
      <c r="T14" s="61">
        <f t="shared" si="1"/>
        <v>10.205555555555556</v>
      </c>
      <c r="U14" s="68"/>
      <c r="V14" s="72">
        <v>45.99</v>
      </c>
      <c r="W14" s="64">
        <f t="shared" si="3"/>
        <v>12.775</v>
      </c>
      <c r="X14" s="91"/>
      <c r="Y14" s="92"/>
      <c r="Z14" s="86"/>
      <c r="AA14" s="86"/>
      <c r="AB14" s="80"/>
      <c r="AC14" s="159">
        <v>12.816240000000001</v>
      </c>
      <c r="AD14" s="10">
        <f t="shared" si="2"/>
        <v>0</v>
      </c>
      <c r="AE14" s="74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33.18</v>
      </c>
      <c r="Q15" s="58">
        <f t="shared" si="0"/>
        <v>9.2166666666666668</v>
      </c>
      <c r="R15" s="68"/>
      <c r="S15" s="67">
        <v>36.74</v>
      </c>
      <c r="T15" s="61">
        <f t="shared" si="1"/>
        <v>10.205555555555556</v>
      </c>
      <c r="U15" s="68"/>
      <c r="V15" s="72">
        <v>45.99</v>
      </c>
      <c r="W15" s="64">
        <f t="shared" si="3"/>
        <v>12.775</v>
      </c>
      <c r="X15" s="91"/>
      <c r="Y15" s="92"/>
      <c r="Z15" s="86"/>
      <c r="AA15" s="86"/>
      <c r="AB15" s="80"/>
      <c r="AC15" s="159">
        <v>13.3728</v>
      </c>
      <c r="AD15" s="10">
        <f t="shared" si="2"/>
        <v>0</v>
      </c>
      <c r="AE15" s="74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33.18</v>
      </c>
      <c r="Q16" s="58">
        <f t="shared" si="0"/>
        <v>9.2166666666666668</v>
      </c>
      <c r="R16" s="68"/>
      <c r="S16" s="67">
        <v>36.74</v>
      </c>
      <c r="T16" s="61">
        <f t="shared" si="1"/>
        <v>10.205555555555556</v>
      </c>
      <c r="U16" s="68"/>
      <c r="V16" s="72">
        <v>45.99</v>
      </c>
      <c r="W16" s="64">
        <f t="shared" si="3"/>
        <v>12.775</v>
      </c>
      <c r="X16" s="91"/>
      <c r="Y16" s="92"/>
      <c r="Z16" s="86"/>
      <c r="AA16" s="86"/>
      <c r="AB16" s="80"/>
      <c r="AC16" s="159">
        <v>13.432559999999999</v>
      </c>
      <c r="AD16" s="10">
        <f t="shared" si="2"/>
        <v>0</v>
      </c>
      <c r="AE16" s="74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>
        <v>87.387</v>
      </c>
      <c r="C17" s="41">
        <v>3.6671</v>
      </c>
      <c r="D17" s="41">
        <v>1.1540999999999999</v>
      </c>
      <c r="E17" s="41">
        <v>0.15409999999999999</v>
      </c>
      <c r="F17" s="41">
        <v>0.2571</v>
      </c>
      <c r="G17" s="41">
        <v>3.0999999999999999E-3</v>
      </c>
      <c r="H17" s="41">
        <v>7.9699999999999993E-2</v>
      </c>
      <c r="I17" s="41">
        <v>6.9199999999999998E-2</v>
      </c>
      <c r="J17" s="41">
        <v>0.1036</v>
      </c>
      <c r="K17" s="41">
        <v>3.4000000000000002E-2</v>
      </c>
      <c r="L17" s="41">
        <v>4.5856000000000003</v>
      </c>
      <c r="M17" s="42">
        <v>2.5053999999999998</v>
      </c>
      <c r="N17" s="40">
        <v>0.76939999999999997</v>
      </c>
      <c r="O17" s="43"/>
      <c r="P17" s="44">
        <v>33.2151</v>
      </c>
      <c r="Q17" s="58">
        <f t="shared" si="0"/>
        <v>9.2264166666666672</v>
      </c>
      <c r="R17" s="68"/>
      <c r="S17" s="67">
        <v>36.7742</v>
      </c>
      <c r="T17" s="61">
        <f t="shared" si="1"/>
        <v>10.215055555555555</v>
      </c>
      <c r="U17" s="68"/>
      <c r="V17" s="72">
        <v>46.011299999999999</v>
      </c>
      <c r="W17" s="64">
        <f t="shared" si="3"/>
        <v>12.780916666666666</v>
      </c>
      <c r="X17" s="91">
        <v>-4.7</v>
      </c>
      <c r="Y17" s="92">
        <v>-0.9</v>
      </c>
      <c r="Z17" s="86">
        <v>1.4</v>
      </c>
      <c r="AA17" s="86" t="s">
        <v>61</v>
      </c>
      <c r="AB17" s="88" t="s">
        <v>62</v>
      </c>
      <c r="AC17" s="159">
        <v>32.724130000000002</v>
      </c>
      <c r="AD17" s="10">
        <f t="shared" si="2"/>
        <v>100</v>
      </c>
      <c r="AE17" s="74" t="str">
        <f t="shared" si="4"/>
        <v>ОК</v>
      </c>
      <c r="AF17" s="6"/>
      <c r="AG17" s="6"/>
      <c r="AH17" s="6"/>
    </row>
    <row r="18" spans="1:34" x14ac:dyDescent="0.25">
      <c r="A18" s="29">
        <v>8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3"/>
      <c r="P18" s="44">
        <v>33.2151</v>
      </c>
      <c r="Q18" s="58">
        <f t="shared" si="0"/>
        <v>9.2264166666666672</v>
      </c>
      <c r="R18" s="68"/>
      <c r="S18" s="67">
        <v>36.7742</v>
      </c>
      <c r="T18" s="61">
        <f t="shared" si="1"/>
        <v>10.215055555555555</v>
      </c>
      <c r="U18" s="68"/>
      <c r="V18" s="72">
        <v>46.011299999999999</v>
      </c>
      <c r="W18" s="64">
        <f t="shared" si="3"/>
        <v>12.780916666666666</v>
      </c>
      <c r="X18" s="91"/>
      <c r="Y18" s="92"/>
      <c r="Z18" s="86"/>
      <c r="AA18" s="86"/>
      <c r="AB18" s="80"/>
      <c r="AC18" s="159">
        <v>14.000170000000001</v>
      </c>
      <c r="AD18" s="10">
        <f t="shared" si="2"/>
        <v>0</v>
      </c>
      <c r="AE18" s="74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33.2151</v>
      </c>
      <c r="Q19" s="58">
        <f t="shared" si="0"/>
        <v>9.2264166666666672</v>
      </c>
      <c r="R19" s="68"/>
      <c r="S19" s="67">
        <v>36.7742</v>
      </c>
      <c r="T19" s="61">
        <f t="shared" si="1"/>
        <v>10.215055555555555</v>
      </c>
      <c r="U19" s="68"/>
      <c r="V19" s="72">
        <v>46.011299999999999</v>
      </c>
      <c r="W19" s="64">
        <f t="shared" si="3"/>
        <v>12.780916666666666</v>
      </c>
      <c r="X19" s="91"/>
      <c r="Y19" s="92"/>
      <c r="Z19" s="86"/>
      <c r="AA19" s="86"/>
      <c r="AB19" s="80"/>
      <c r="AC19" s="159">
        <v>11.85092</v>
      </c>
      <c r="AD19" s="10">
        <f t="shared" si="2"/>
        <v>0</v>
      </c>
      <c r="AE19" s="74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33.2151</v>
      </c>
      <c r="Q20" s="58">
        <f t="shared" si="0"/>
        <v>9.2264166666666672</v>
      </c>
      <c r="R20" s="68"/>
      <c r="S20" s="67">
        <v>36.7742</v>
      </c>
      <c r="T20" s="61">
        <f t="shared" si="1"/>
        <v>10.215055555555555</v>
      </c>
      <c r="U20" s="68"/>
      <c r="V20" s="72">
        <v>46.011299999999999</v>
      </c>
      <c r="W20" s="64">
        <f t="shared" si="3"/>
        <v>12.780916666666666</v>
      </c>
      <c r="X20" s="91"/>
      <c r="Y20" s="92"/>
      <c r="Z20" s="86"/>
      <c r="AA20" s="86"/>
      <c r="AB20" s="80"/>
      <c r="AC20" s="159">
        <v>11.539569999999999</v>
      </c>
      <c r="AD20" s="10">
        <f t="shared" si="2"/>
        <v>0</v>
      </c>
      <c r="AE20" s="74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33.2151</v>
      </c>
      <c r="Q21" s="58">
        <f t="shared" si="0"/>
        <v>9.2264166666666672</v>
      </c>
      <c r="R21" s="68"/>
      <c r="S21" s="67">
        <v>36.7742</v>
      </c>
      <c r="T21" s="61">
        <f t="shared" si="1"/>
        <v>10.215055555555555</v>
      </c>
      <c r="U21" s="68"/>
      <c r="V21" s="72">
        <v>46.011299999999999</v>
      </c>
      <c r="W21" s="64">
        <f t="shared" si="3"/>
        <v>12.780916666666666</v>
      </c>
      <c r="X21" s="91"/>
      <c r="Y21" s="92"/>
      <c r="Z21" s="86"/>
      <c r="AA21" s="86"/>
      <c r="AB21" s="80"/>
      <c r="AC21" s="159">
        <v>11.80645</v>
      </c>
      <c r="AD21" s="10">
        <f t="shared" si="2"/>
        <v>0</v>
      </c>
      <c r="AE21" s="74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33.2151</v>
      </c>
      <c r="Q22" s="58">
        <f t="shared" si="0"/>
        <v>9.2264166666666672</v>
      </c>
      <c r="R22" s="68"/>
      <c r="S22" s="67">
        <v>36.7742</v>
      </c>
      <c r="T22" s="61">
        <f t="shared" si="1"/>
        <v>10.215055555555555</v>
      </c>
      <c r="U22" s="68"/>
      <c r="V22" s="72">
        <v>46.011299999999999</v>
      </c>
      <c r="W22" s="64">
        <f t="shared" si="3"/>
        <v>12.780916666666666</v>
      </c>
      <c r="X22" s="91"/>
      <c r="Y22" s="92"/>
      <c r="Z22" s="86"/>
      <c r="AA22" s="86"/>
      <c r="AB22" s="80"/>
      <c r="AC22" s="159">
        <v>12.340620000000001</v>
      </c>
      <c r="AD22" s="10">
        <f t="shared" si="2"/>
        <v>0</v>
      </c>
      <c r="AE22" s="74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33.2151</v>
      </c>
      <c r="Q23" s="58">
        <f t="shared" si="0"/>
        <v>9.2264166666666672</v>
      </c>
      <c r="R23" s="68"/>
      <c r="S23" s="67">
        <v>36.7742</v>
      </c>
      <c r="T23" s="61">
        <f t="shared" si="1"/>
        <v>10.215055555555555</v>
      </c>
      <c r="U23" s="68"/>
      <c r="V23" s="72">
        <v>46.011299999999999</v>
      </c>
      <c r="W23" s="64">
        <f t="shared" si="3"/>
        <v>12.780916666666666</v>
      </c>
      <c r="X23" s="91"/>
      <c r="Y23" s="92"/>
      <c r="Z23" s="86"/>
      <c r="AA23" s="86"/>
      <c r="AB23" s="80"/>
      <c r="AC23" s="159">
        <v>13.63631</v>
      </c>
      <c r="AD23" s="10">
        <f t="shared" si="2"/>
        <v>0</v>
      </c>
      <c r="AE23" s="74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>
        <v>87.292699999999996</v>
      </c>
      <c r="C24" s="41">
        <v>3.6964000000000001</v>
      </c>
      <c r="D24" s="41">
        <v>1.1715</v>
      </c>
      <c r="E24" s="41">
        <v>0.1575</v>
      </c>
      <c r="F24" s="41">
        <v>0.2651</v>
      </c>
      <c r="G24" s="41">
        <v>3.2000000000000002E-3</v>
      </c>
      <c r="H24" s="41">
        <v>8.3599999999999994E-2</v>
      </c>
      <c r="I24" s="41">
        <v>7.2700000000000001E-2</v>
      </c>
      <c r="J24" s="41">
        <v>0.11310000000000001</v>
      </c>
      <c r="K24" s="41">
        <v>3.7999999999999999E-2</v>
      </c>
      <c r="L24" s="41">
        <v>4.6138000000000003</v>
      </c>
      <c r="M24" s="42">
        <v>2.4923999999999999</v>
      </c>
      <c r="N24" s="40">
        <v>0.77039999999999997</v>
      </c>
      <c r="O24" s="43"/>
      <c r="P24" s="44">
        <v>33.254300000000001</v>
      </c>
      <c r="Q24" s="58">
        <f t="shared" si="0"/>
        <v>9.2373055555555563</v>
      </c>
      <c r="R24" s="68"/>
      <c r="S24" s="67">
        <v>36.815899999999999</v>
      </c>
      <c r="T24" s="61">
        <f t="shared" si="1"/>
        <v>10.226638888888889</v>
      </c>
      <c r="U24" s="68"/>
      <c r="V24" s="72">
        <v>46.032200000000003</v>
      </c>
      <c r="W24" s="64">
        <f t="shared" si="3"/>
        <v>12.786722222222222</v>
      </c>
      <c r="X24" s="91">
        <v>-8.3000000000000007</v>
      </c>
      <c r="Y24" s="92">
        <v>-1.7</v>
      </c>
      <c r="Z24" s="86"/>
      <c r="AA24" s="86"/>
      <c r="AB24" s="80"/>
      <c r="AC24" s="159">
        <v>13.653499999999999</v>
      </c>
      <c r="AD24" s="10">
        <f t="shared" si="2"/>
        <v>100</v>
      </c>
      <c r="AE24" s="74" t="str">
        <f t="shared" si="4"/>
        <v>ОК</v>
      </c>
      <c r="AF24" s="6"/>
      <c r="AG24" s="6"/>
      <c r="AH24" s="6"/>
    </row>
    <row r="25" spans="1:34" x14ac:dyDescent="0.25">
      <c r="A25" s="29">
        <v>15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0"/>
      <c r="O25" s="43"/>
      <c r="P25" s="44">
        <v>33.254300000000001</v>
      </c>
      <c r="Q25" s="58">
        <f t="shared" si="0"/>
        <v>9.2373055555555563</v>
      </c>
      <c r="R25" s="68"/>
      <c r="S25" s="67">
        <v>36.815899999999999</v>
      </c>
      <c r="T25" s="61">
        <f t="shared" si="1"/>
        <v>10.226638888888889</v>
      </c>
      <c r="U25" s="68"/>
      <c r="V25" s="72">
        <v>46.032200000000003</v>
      </c>
      <c r="W25" s="64">
        <f t="shared" si="3"/>
        <v>12.786722222222222</v>
      </c>
      <c r="X25" s="91"/>
      <c r="Y25" s="92"/>
      <c r="Z25" s="86"/>
      <c r="AA25" s="86"/>
      <c r="AB25" s="80"/>
      <c r="AC25" s="159">
        <v>13.931979999999999</v>
      </c>
      <c r="AD25" s="10">
        <f t="shared" si="2"/>
        <v>0</v>
      </c>
      <c r="AE25" s="74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33.254300000000001</v>
      </c>
      <c r="Q26" s="58">
        <f t="shared" si="0"/>
        <v>9.2373055555555563</v>
      </c>
      <c r="R26" s="68"/>
      <c r="S26" s="67">
        <v>36.815899999999999</v>
      </c>
      <c r="T26" s="61">
        <f t="shared" si="1"/>
        <v>10.226638888888889</v>
      </c>
      <c r="U26" s="68"/>
      <c r="V26" s="73">
        <v>46.032200000000003</v>
      </c>
      <c r="W26" s="64">
        <f t="shared" si="3"/>
        <v>12.786722222222222</v>
      </c>
      <c r="X26" s="91"/>
      <c r="Y26" s="92"/>
      <c r="Z26" s="86"/>
      <c r="AA26" s="86"/>
      <c r="AB26" s="80"/>
      <c r="AC26" s="159">
        <v>14.729509999999999</v>
      </c>
      <c r="AD26" s="10">
        <f t="shared" si="2"/>
        <v>0</v>
      </c>
      <c r="AE26" s="74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33.254300000000001</v>
      </c>
      <c r="Q27" s="58">
        <f t="shared" si="0"/>
        <v>9.2373055555555563</v>
      </c>
      <c r="R27" s="68"/>
      <c r="S27" s="67">
        <v>36.815899999999999</v>
      </c>
      <c r="T27" s="61">
        <f t="shared" si="1"/>
        <v>10.226638888888889</v>
      </c>
      <c r="U27" s="68"/>
      <c r="V27" s="73">
        <v>46.032200000000003</v>
      </c>
      <c r="W27" s="64">
        <f t="shared" si="3"/>
        <v>12.786722222222222</v>
      </c>
      <c r="X27" s="91"/>
      <c r="Y27" s="92"/>
      <c r="Z27" s="86"/>
      <c r="AA27" s="86"/>
      <c r="AB27" s="80"/>
      <c r="AC27" s="159">
        <v>15.858600000000001</v>
      </c>
      <c r="AD27" s="10">
        <f t="shared" si="2"/>
        <v>0</v>
      </c>
      <c r="AE27" s="74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33.254300000000001</v>
      </c>
      <c r="Q28" s="58">
        <f t="shared" si="0"/>
        <v>9.2373055555555563</v>
      </c>
      <c r="R28" s="68"/>
      <c r="S28" s="67">
        <v>36.815899999999999</v>
      </c>
      <c r="T28" s="61">
        <f t="shared" si="1"/>
        <v>10.226638888888889</v>
      </c>
      <c r="U28" s="68"/>
      <c r="V28" s="73">
        <v>46.032200000000003</v>
      </c>
      <c r="W28" s="64">
        <f t="shared" si="3"/>
        <v>12.786722222222222</v>
      </c>
      <c r="X28" s="91"/>
      <c r="Y28" s="92"/>
      <c r="Z28" s="86"/>
      <c r="AA28" s="86"/>
      <c r="AB28" s="80"/>
      <c r="AC28" s="159">
        <v>17.107470000000003</v>
      </c>
      <c r="AD28" s="10">
        <f t="shared" si="2"/>
        <v>0</v>
      </c>
      <c r="AE28" s="74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33.254300000000001</v>
      </c>
      <c r="Q29" s="58">
        <f t="shared" si="0"/>
        <v>9.2373055555555563</v>
      </c>
      <c r="R29" s="68"/>
      <c r="S29" s="67">
        <v>36.815899999999999</v>
      </c>
      <c r="T29" s="61">
        <f t="shared" si="1"/>
        <v>10.226638888888889</v>
      </c>
      <c r="U29" s="68"/>
      <c r="V29" s="73">
        <v>46.032200000000003</v>
      </c>
      <c r="W29" s="64">
        <f t="shared" si="3"/>
        <v>12.786722222222222</v>
      </c>
      <c r="X29" s="91"/>
      <c r="Y29" s="92"/>
      <c r="Z29" s="86"/>
      <c r="AA29" s="86"/>
      <c r="AB29" s="80"/>
      <c r="AC29" s="159">
        <v>12.57532</v>
      </c>
      <c r="AD29" s="10">
        <f t="shared" si="2"/>
        <v>0</v>
      </c>
      <c r="AE29" s="74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33.254300000000001</v>
      </c>
      <c r="Q30" s="58">
        <f t="shared" si="0"/>
        <v>9.2373055555555563</v>
      </c>
      <c r="R30" s="68"/>
      <c r="S30" s="67">
        <v>36.815899999999999</v>
      </c>
      <c r="T30" s="61">
        <f t="shared" si="1"/>
        <v>10.226638888888889</v>
      </c>
      <c r="U30" s="68"/>
      <c r="V30" s="73">
        <v>46.032200000000003</v>
      </c>
      <c r="W30" s="64">
        <f t="shared" si="3"/>
        <v>12.786722222222222</v>
      </c>
      <c r="X30" s="91"/>
      <c r="Y30" s="92"/>
      <c r="Z30" s="86"/>
      <c r="AA30" s="86"/>
      <c r="AB30" s="80"/>
      <c r="AC30" s="159">
        <v>12.64973</v>
      </c>
      <c r="AD30" s="10">
        <f t="shared" si="2"/>
        <v>0</v>
      </c>
      <c r="AE30" s="74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87.331000000000003</v>
      </c>
      <c r="C31" s="41">
        <v>3.7027000000000001</v>
      </c>
      <c r="D31" s="41">
        <v>1.1659999999999999</v>
      </c>
      <c r="E31" s="41">
        <v>0.15629999999999999</v>
      </c>
      <c r="F31" s="41">
        <v>0.26390000000000002</v>
      </c>
      <c r="G31" s="41">
        <v>3.2000000000000002E-3</v>
      </c>
      <c r="H31" s="41">
        <v>8.3799999999999999E-2</v>
      </c>
      <c r="I31" s="41">
        <v>7.3800000000000004E-2</v>
      </c>
      <c r="J31" s="41">
        <v>0.10299999999999999</v>
      </c>
      <c r="K31" s="41">
        <v>3.04E-2</v>
      </c>
      <c r="L31" s="41">
        <v>4.5805999999999996</v>
      </c>
      <c r="M31" s="42">
        <v>2.5053999999999998</v>
      </c>
      <c r="N31" s="40">
        <v>0.77</v>
      </c>
      <c r="O31" s="43"/>
      <c r="P31" s="44">
        <v>33.248699999999999</v>
      </c>
      <c r="Q31" s="58">
        <f t="shared" si="0"/>
        <v>9.2357499999999995</v>
      </c>
      <c r="R31" s="68"/>
      <c r="S31" s="69">
        <v>36.810299999999998</v>
      </c>
      <c r="T31" s="61">
        <f t="shared" si="1"/>
        <v>10.225083333333332</v>
      </c>
      <c r="U31" s="68"/>
      <c r="V31" s="73">
        <v>46.037199999999999</v>
      </c>
      <c r="W31" s="64">
        <f t="shared" si="3"/>
        <v>12.78811111111111</v>
      </c>
      <c r="X31" s="91">
        <v>-8.6</v>
      </c>
      <c r="Y31" s="92">
        <v>-1.4</v>
      </c>
      <c r="Z31" s="86">
        <v>1.3</v>
      </c>
      <c r="AA31" s="86" t="s">
        <v>61</v>
      </c>
      <c r="AB31" s="88" t="s">
        <v>62</v>
      </c>
      <c r="AC31" s="159">
        <v>13.92066</v>
      </c>
      <c r="AD31" s="10">
        <f t="shared" si="2"/>
        <v>100.00010000000002</v>
      </c>
      <c r="AE31" s="74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33.254300000000001</v>
      </c>
      <c r="Q32" s="58">
        <f t="shared" si="0"/>
        <v>9.2373055555555563</v>
      </c>
      <c r="R32" s="68"/>
      <c r="S32" s="69">
        <v>36.810299999999998</v>
      </c>
      <c r="T32" s="61">
        <f t="shared" si="1"/>
        <v>10.225083333333332</v>
      </c>
      <c r="U32" s="68"/>
      <c r="V32" s="73">
        <v>46.037199999999999</v>
      </c>
      <c r="W32" s="64">
        <f t="shared" si="3"/>
        <v>12.78811111111111</v>
      </c>
      <c r="X32" s="91"/>
      <c r="Y32" s="92"/>
      <c r="Z32" s="86"/>
      <c r="AA32" s="86"/>
      <c r="AB32" s="80"/>
      <c r="AC32" s="159">
        <v>28.746779999999998</v>
      </c>
      <c r="AD32" s="10">
        <f t="shared" si="2"/>
        <v>0</v>
      </c>
      <c r="AE32" s="74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33.254300000000001</v>
      </c>
      <c r="Q33" s="58">
        <f t="shared" si="0"/>
        <v>9.2373055555555563</v>
      </c>
      <c r="R33" s="68"/>
      <c r="S33" s="69">
        <v>36.810299999999998</v>
      </c>
      <c r="T33" s="61">
        <f t="shared" si="1"/>
        <v>10.225083333333332</v>
      </c>
      <c r="U33" s="68"/>
      <c r="V33" s="73">
        <v>46.037199999999999</v>
      </c>
      <c r="W33" s="64">
        <f t="shared" si="3"/>
        <v>12.78811111111111</v>
      </c>
      <c r="X33" s="91"/>
      <c r="Y33" s="92"/>
      <c r="Z33" s="86"/>
      <c r="AA33" s="86"/>
      <c r="AB33" s="80"/>
      <c r="AC33" s="159">
        <v>22.817580000000003</v>
      </c>
      <c r="AD33" s="10">
        <f>SUM(B33:M33)+$K$42+$N$42</f>
        <v>0</v>
      </c>
      <c r="AE33" s="74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33.254300000000001</v>
      </c>
      <c r="Q34" s="58">
        <f t="shared" si="0"/>
        <v>9.2373055555555563</v>
      </c>
      <c r="R34" s="68"/>
      <c r="S34" s="69">
        <v>36.810299999999998</v>
      </c>
      <c r="T34" s="61">
        <f t="shared" si="1"/>
        <v>10.225083333333332</v>
      </c>
      <c r="U34" s="68"/>
      <c r="V34" s="73">
        <v>46.037199999999999</v>
      </c>
      <c r="W34" s="64">
        <f t="shared" si="3"/>
        <v>12.78811111111111</v>
      </c>
      <c r="X34" s="91"/>
      <c r="Y34" s="92"/>
      <c r="Z34" s="86"/>
      <c r="AA34" s="86"/>
      <c r="AB34" s="80"/>
      <c r="AC34" s="159">
        <v>12.43436</v>
      </c>
      <c r="AD34" s="10">
        <f t="shared" si="2"/>
        <v>0</v>
      </c>
      <c r="AE34" s="74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33.254300000000001</v>
      </c>
      <c r="Q35" s="58">
        <f t="shared" si="0"/>
        <v>9.2373055555555563</v>
      </c>
      <c r="R35" s="68"/>
      <c r="S35" s="69">
        <v>36.810299999999998</v>
      </c>
      <c r="T35" s="61">
        <f t="shared" si="1"/>
        <v>10.225083333333332</v>
      </c>
      <c r="U35" s="68"/>
      <c r="V35" s="73">
        <v>46.037199999999999</v>
      </c>
      <c r="W35" s="64">
        <f t="shared" si="3"/>
        <v>12.78811111111111</v>
      </c>
      <c r="X35" s="91"/>
      <c r="Y35" s="92"/>
      <c r="Z35" s="86"/>
      <c r="AA35" s="86"/>
      <c r="AB35" s="80"/>
      <c r="AC35" s="159">
        <v>13.05827</v>
      </c>
      <c r="AD35" s="10">
        <f t="shared" si="2"/>
        <v>0</v>
      </c>
      <c r="AE35" s="74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33.254300000000001</v>
      </c>
      <c r="Q36" s="58">
        <f t="shared" si="0"/>
        <v>9.2373055555555563</v>
      </c>
      <c r="R36" s="68"/>
      <c r="S36" s="69">
        <v>36.810299999999998</v>
      </c>
      <c r="T36" s="61">
        <f t="shared" si="1"/>
        <v>10.225083333333332</v>
      </c>
      <c r="U36" s="68"/>
      <c r="V36" s="73">
        <v>46.037199999999999</v>
      </c>
      <c r="W36" s="64">
        <f t="shared" si="3"/>
        <v>12.78811111111111</v>
      </c>
      <c r="X36" s="91"/>
      <c r="Y36" s="92"/>
      <c r="Z36" s="86"/>
      <c r="AA36" s="86"/>
      <c r="AB36" s="80"/>
      <c r="AC36" s="159">
        <v>11.814410000000001</v>
      </c>
      <c r="AD36" s="10">
        <f t="shared" si="2"/>
        <v>0</v>
      </c>
      <c r="AE36" s="74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33.254300000000001</v>
      </c>
      <c r="Q37" s="58">
        <f t="shared" si="0"/>
        <v>9.2373055555555563</v>
      </c>
      <c r="R37" s="68"/>
      <c r="S37" s="69">
        <v>36.810299999999998</v>
      </c>
      <c r="T37" s="61">
        <f t="shared" si="1"/>
        <v>10.225083333333332</v>
      </c>
      <c r="U37" s="68"/>
      <c r="V37" s="73">
        <v>46.037199999999999</v>
      </c>
      <c r="W37" s="64">
        <f t="shared" si="3"/>
        <v>12.78811111111111</v>
      </c>
      <c r="X37" s="91"/>
      <c r="Y37" s="92"/>
      <c r="Z37" s="86"/>
      <c r="AA37" s="86"/>
      <c r="AB37" s="80"/>
      <c r="AC37" s="159">
        <v>11.969059999999999</v>
      </c>
      <c r="AD37" s="10">
        <f t="shared" si="2"/>
        <v>0</v>
      </c>
      <c r="AE37" s="74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>
        <v>87.230199999999996</v>
      </c>
      <c r="C38" s="41">
        <v>3.7252999999999998</v>
      </c>
      <c r="D38" s="41">
        <v>1.1795</v>
      </c>
      <c r="E38" s="41">
        <v>0.15909999999999999</v>
      </c>
      <c r="F38" s="41">
        <v>0.26919999999999999</v>
      </c>
      <c r="G38" s="41">
        <v>3.3E-3</v>
      </c>
      <c r="H38" s="41">
        <v>8.5699999999999998E-2</v>
      </c>
      <c r="I38" s="41">
        <v>7.5800000000000006E-2</v>
      </c>
      <c r="J38" s="41">
        <v>0.1172</v>
      </c>
      <c r="K38" s="41">
        <v>3.3300000000000003E-2</v>
      </c>
      <c r="L38" s="41">
        <v>4.6006999999999998</v>
      </c>
      <c r="M38" s="42">
        <v>2.5207000000000002</v>
      </c>
      <c r="N38" s="40">
        <v>0.77129999999999999</v>
      </c>
      <c r="O38" s="43"/>
      <c r="P38" s="44">
        <v>33.2776</v>
      </c>
      <c r="Q38" s="58">
        <f t="shared" si="0"/>
        <v>9.2437777777777779</v>
      </c>
      <c r="R38" s="68"/>
      <c r="S38" s="69">
        <v>36.840699999999998</v>
      </c>
      <c r="T38" s="61">
        <f t="shared" si="1"/>
        <v>10.233527777777777</v>
      </c>
      <c r="U38" s="68"/>
      <c r="V38" s="73">
        <v>46.0381</v>
      </c>
      <c r="W38" s="64">
        <f t="shared" si="3"/>
        <v>12.788361111111112</v>
      </c>
      <c r="X38" s="91">
        <v>-8.4</v>
      </c>
      <c r="Y38" s="92">
        <v>-1.1000000000000001</v>
      </c>
      <c r="Z38" s="86"/>
      <c r="AA38" s="86"/>
      <c r="AB38" s="80"/>
      <c r="AC38" s="159">
        <v>11.440629999999999</v>
      </c>
      <c r="AD38" s="10">
        <f t="shared" si="2"/>
        <v>100</v>
      </c>
      <c r="AE38" s="74" t="str">
        <f t="shared" si="4"/>
        <v>ОК</v>
      </c>
      <c r="AF38" s="6"/>
      <c r="AG38" s="6"/>
      <c r="AH38" s="6"/>
    </row>
    <row r="39" spans="1:34" x14ac:dyDescent="0.25">
      <c r="A39" s="29">
        <v>29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0"/>
      <c r="O39" s="43"/>
      <c r="P39" s="44">
        <v>33.2776</v>
      </c>
      <c r="Q39" s="58">
        <f t="shared" si="0"/>
        <v>9.2437777777777779</v>
      </c>
      <c r="R39" s="68"/>
      <c r="S39" s="69">
        <v>36.840699999999998</v>
      </c>
      <c r="T39" s="61">
        <f t="shared" si="1"/>
        <v>10.233527777777777</v>
      </c>
      <c r="U39" s="68"/>
      <c r="V39" s="73">
        <v>46.037199999999999</v>
      </c>
      <c r="W39" s="64">
        <f t="shared" si="3"/>
        <v>12.78811111111111</v>
      </c>
      <c r="X39" s="91"/>
      <c r="Y39" s="92"/>
      <c r="Z39" s="86"/>
      <c r="AA39" s="86"/>
      <c r="AB39" s="80"/>
      <c r="AC39" s="159">
        <v>11.50324</v>
      </c>
      <c r="AD39" s="10">
        <f t="shared" si="2"/>
        <v>0</v>
      </c>
      <c r="AE39" s="74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33.2776</v>
      </c>
      <c r="Q40" s="58">
        <f t="shared" si="0"/>
        <v>9.2437777777777779</v>
      </c>
      <c r="R40" s="68"/>
      <c r="S40" s="69">
        <v>36.840699999999998</v>
      </c>
      <c r="T40" s="61">
        <f t="shared" si="1"/>
        <v>10.233527777777777</v>
      </c>
      <c r="U40" s="68"/>
      <c r="V40" s="73">
        <v>46.037199999999999</v>
      </c>
      <c r="W40" s="64">
        <f t="shared" si="3"/>
        <v>12.78811111111111</v>
      </c>
      <c r="X40" s="91"/>
      <c r="Y40" s="92"/>
      <c r="Z40" s="86"/>
      <c r="AA40" s="86"/>
      <c r="AB40" s="80"/>
      <c r="AC40" s="159">
        <v>12.49672</v>
      </c>
      <c r="AD40" s="10">
        <f t="shared" si="2"/>
        <v>0</v>
      </c>
      <c r="AE40" s="74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>
        <v>33.2776</v>
      </c>
      <c r="Q41" s="59">
        <f t="shared" si="0"/>
        <v>9.2437777777777779</v>
      </c>
      <c r="R41" s="70"/>
      <c r="S41" s="71">
        <v>36.840699999999998</v>
      </c>
      <c r="T41" s="62">
        <f t="shared" si="1"/>
        <v>10.233527777777777</v>
      </c>
      <c r="U41" s="70"/>
      <c r="V41" s="70">
        <v>46.037199999999999</v>
      </c>
      <c r="W41" s="65">
        <f t="shared" si="3"/>
        <v>12.78811111111111</v>
      </c>
      <c r="X41" s="93"/>
      <c r="Y41" s="94"/>
      <c r="Z41" s="87"/>
      <c r="AA41" s="87"/>
      <c r="AB41" s="84"/>
      <c r="AC41" s="161">
        <v>13.63519</v>
      </c>
      <c r="AD41" s="10">
        <f t="shared" si="2"/>
        <v>0</v>
      </c>
      <c r="AE41" s="74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19" t="s">
        <v>18</v>
      </c>
      <c r="B42" s="120"/>
      <c r="C42" s="120"/>
      <c r="D42" s="120"/>
      <c r="E42" s="120"/>
      <c r="F42" s="120"/>
      <c r="G42" s="120"/>
      <c r="H42" s="121"/>
      <c r="I42" s="118" t="s">
        <v>16</v>
      </c>
      <c r="J42" s="118"/>
      <c r="K42" s="32">
        <v>0</v>
      </c>
      <c r="L42" s="119" t="s">
        <v>17</v>
      </c>
      <c r="M42" s="121"/>
      <c r="N42" s="33">
        <v>0</v>
      </c>
      <c r="O42" s="100"/>
      <c r="P42" s="100">
        <f>SUMPRODUCT(P11:P41,AC11:AC41)/SUM(AC11:AC41)</f>
        <v>33.231786670471848</v>
      </c>
      <c r="Q42" s="104">
        <f>SUMPRODUCT(Q11:Q41,AC11:AC41)/SUM(AC11:AC41)</f>
        <v>9.2310518529088519</v>
      </c>
      <c r="R42" s="100"/>
      <c r="S42" s="100">
        <f>SUMPRODUCT(S11:S41,AC11:AC41)/SUM(AC11:AC41)</f>
        <v>36.791437275682348</v>
      </c>
      <c r="T42" s="102">
        <f>SUMPRODUCT(T11:T41,AC11:AC41)/SUM(AC11:AC41)</f>
        <v>10.21984368768954</v>
      </c>
      <c r="U42" s="14"/>
      <c r="V42" s="7"/>
      <c r="W42" s="34"/>
      <c r="X42" s="34"/>
      <c r="Y42" s="34"/>
      <c r="Z42" s="34"/>
      <c r="AA42" s="157" t="s">
        <v>64</v>
      </c>
      <c r="AB42" s="112"/>
      <c r="AC42" s="162">
        <v>472.96768000000003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17" t="s">
        <v>2</v>
      </c>
      <c r="I43" s="117"/>
      <c r="J43" s="117"/>
      <c r="K43" s="117"/>
      <c r="L43" s="117"/>
      <c r="M43" s="117"/>
      <c r="N43" s="117"/>
      <c r="O43" s="101"/>
      <c r="P43" s="101"/>
      <c r="Q43" s="105"/>
      <c r="R43" s="101"/>
      <c r="S43" s="101"/>
      <c r="T43" s="103"/>
      <c r="U43" s="14"/>
      <c r="V43" s="4"/>
      <c r="W43" s="4"/>
      <c r="X43" s="4"/>
      <c r="Y43" s="4"/>
      <c r="Z43" s="4"/>
      <c r="AA43" s="4"/>
      <c r="AB43" s="4"/>
      <c r="AC43" s="56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6"/>
    </row>
    <row r="45" spans="1:34" ht="15.75" customHeight="1" x14ac:dyDescent="0.25">
      <c r="A45" s="3"/>
      <c r="B45" s="36" t="s">
        <v>39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40</v>
      </c>
      <c r="P45" s="36"/>
      <c r="Q45" s="36"/>
      <c r="R45" s="36"/>
      <c r="S45" s="37"/>
      <c r="T45" s="38"/>
      <c r="U45" s="38"/>
      <c r="V45" s="95">
        <v>42738</v>
      </c>
      <c r="W45" s="96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42</v>
      </c>
      <c r="O47" s="36" t="s">
        <v>43</v>
      </c>
      <c r="P47" s="36"/>
      <c r="Q47" s="36"/>
      <c r="R47" s="36"/>
      <c r="S47" s="36"/>
      <c r="T47" s="38"/>
      <c r="U47" s="38"/>
      <c r="V47" s="95">
        <v>42738</v>
      </c>
      <c r="W47" s="96"/>
    </row>
    <row r="48" spans="1:34" x14ac:dyDescent="0.25">
      <c r="E48" s="39" t="s">
        <v>44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42</v>
      </c>
      <c r="O49" s="36" t="s">
        <v>53</v>
      </c>
      <c r="P49" s="36"/>
      <c r="Q49" s="36"/>
      <c r="R49" s="36"/>
      <c r="S49" s="36"/>
      <c r="T49" s="38"/>
      <c r="U49" s="38"/>
      <c r="V49" s="95">
        <v>42738</v>
      </c>
      <c r="W49" s="96"/>
    </row>
    <row r="50" spans="2:23" x14ac:dyDescent="0.25">
      <c r="E50" s="50" t="s">
        <v>51</v>
      </c>
      <c r="O50" s="39" t="s">
        <v>4</v>
      </c>
      <c r="R50" s="39"/>
      <c r="S50" s="39" t="s">
        <v>5</v>
      </c>
      <c r="V50" s="39"/>
      <c r="W50" s="4" t="s">
        <v>6</v>
      </c>
    </row>
    <row r="51" spans="2:23" x14ac:dyDescent="0.25">
      <c r="B51" s="1" t="s">
        <v>63</v>
      </c>
    </row>
  </sheetData>
  <mergeCells count="50">
    <mergeCell ref="N7:W7"/>
    <mergeCell ref="N8:N10"/>
    <mergeCell ref="T9:T10"/>
    <mergeCell ref="A42:H42"/>
    <mergeCell ref="L42:M42"/>
    <mergeCell ref="A7:A10"/>
    <mergeCell ref="B9:B10"/>
    <mergeCell ref="C9:C10"/>
    <mergeCell ref="B7:M8"/>
    <mergeCell ref="H9:H10"/>
    <mergeCell ref="D9:D10"/>
    <mergeCell ref="E9:E10"/>
    <mergeCell ref="L9:L10"/>
    <mergeCell ref="I9:I10"/>
    <mergeCell ref="J9:J10"/>
    <mergeCell ref="K9:K10"/>
    <mergeCell ref="F9:F10"/>
    <mergeCell ref="G9:G10"/>
    <mergeCell ref="V49:W49"/>
    <mergeCell ref="J2:X2"/>
    <mergeCell ref="J4:X4"/>
    <mergeCell ref="J5:X5"/>
    <mergeCell ref="U9:U10"/>
    <mergeCell ref="S9:S10"/>
    <mergeCell ref="R42:R43"/>
    <mergeCell ref="O42:O43"/>
    <mergeCell ref="O9:O10"/>
    <mergeCell ref="P9:P10"/>
    <mergeCell ref="Q9:Q10"/>
    <mergeCell ref="V9:V10"/>
    <mergeCell ref="R9:R10"/>
    <mergeCell ref="M9:M10"/>
    <mergeCell ref="H43:N43"/>
    <mergeCell ref="I42:J42"/>
    <mergeCell ref="V47:W47"/>
    <mergeCell ref="K3:AH3"/>
    <mergeCell ref="K6:AH6"/>
    <mergeCell ref="S42:S43"/>
    <mergeCell ref="V45:W45"/>
    <mergeCell ref="T42:T43"/>
    <mergeCell ref="P42:P43"/>
    <mergeCell ref="Q42:Q43"/>
    <mergeCell ref="AA42:AB42"/>
    <mergeCell ref="AC7:AC10"/>
    <mergeCell ref="Z7:Z10"/>
    <mergeCell ref="AA7:AA10"/>
    <mergeCell ref="W9:W10"/>
    <mergeCell ref="AB7:AB10"/>
    <mergeCell ref="Y7:Y10"/>
    <mergeCell ref="X7:X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23" workbookViewId="0">
      <selection activeCell="K34" sqref="K34"/>
    </sheetView>
  </sheetViews>
  <sheetFormatPr defaultRowHeight="15" x14ac:dyDescent="0.25"/>
  <cols>
    <col min="1" max="1" width="6.140625" customWidth="1"/>
    <col min="2" max="19" width="8" customWidth="1"/>
  </cols>
  <sheetData>
    <row r="1" spans="1:18" x14ac:dyDescent="0.25">
      <c r="A1" t="s">
        <v>65</v>
      </c>
      <c r="R1" s="78"/>
    </row>
    <row r="2" spans="1:18" x14ac:dyDescent="0.25">
      <c r="A2" t="s">
        <v>66</v>
      </c>
      <c r="B2" t="s">
        <v>57</v>
      </c>
      <c r="C2" t="s">
        <v>67</v>
      </c>
      <c r="D2" t="s">
        <v>68</v>
      </c>
      <c r="E2" t="s">
        <v>58</v>
      </c>
      <c r="F2" t="s">
        <v>69</v>
      </c>
    </row>
    <row r="3" spans="1:18" x14ac:dyDescent="0.25">
      <c r="A3" s="158">
        <v>1</v>
      </c>
      <c r="B3">
        <v>27967.58</v>
      </c>
      <c r="C3">
        <v>74.006</v>
      </c>
      <c r="D3">
        <v>3.08</v>
      </c>
      <c r="E3">
        <v>-0.63</v>
      </c>
      <c r="F3" t="s">
        <v>70</v>
      </c>
      <c r="H3" s="160">
        <f>B3/1000</f>
        <v>27.967580000000002</v>
      </c>
      <c r="I3" s="75"/>
    </row>
    <row r="4" spans="1:18" x14ac:dyDescent="0.25">
      <c r="A4" s="158">
        <v>2</v>
      </c>
      <c r="B4">
        <v>20194.02</v>
      </c>
      <c r="C4">
        <v>61.973999999999997</v>
      </c>
      <c r="D4">
        <v>3.1</v>
      </c>
      <c r="E4">
        <v>0.76</v>
      </c>
      <c r="F4" t="s">
        <v>70</v>
      </c>
      <c r="H4" s="160">
        <f t="shared" ref="H4:H33" si="0">B4/1000</f>
        <v>20.194020000000002</v>
      </c>
      <c r="I4" s="75"/>
    </row>
    <row r="5" spans="1:18" x14ac:dyDescent="0.25">
      <c r="A5" s="158">
        <v>3</v>
      </c>
      <c r="B5">
        <v>12943.3</v>
      </c>
      <c r="C5">
        <v>26.433</v>
      </c>
      <c r="D5">
        <v>2.9</v>
      </c>
      <c r="E5">
        <v>1.06</v>
      </c>
      <c r="F5" t="s">
        <v>70</v>
      </c>
      <c r="H5" s="160">
        <f t="shared" si="0"/>
        <v>12.943299999999999</v>
      </c>
      <c r="I5" s="75"/>
    </row>
    <row r="6" spans="1:18" x14ac:dyDescent="0.25">
      <c r="A6" s="158">
        <v>4</v>
      </c>
      <c r="B6">
        <v>12816.24</v>
      </c>
      <c r="C6">
        <v>25.271000000000001</v>
      </c>
      <c r="D6">
        <v>3.01</v>
      </c>
      <c r="E6">
        <v>-0.84</v>
      </c>
      <c r="F6" t="s">
        <v>70</v>
      </c>
      <c r="H6" s="160">
        <f t="shared" si="0"/>
        <v>12.816240000000001</v>
      </c>
      <c r="I6" s="75"/>
    </row>
    <row r="7" spans="1:18" x14ac:dyDescent="0.25">
      <c r="A7" s="158">
        <v>5</v>
      </c>
      <c r="B7">
        <v>13372.8</v>
      </c>
      <c r="C7">
        <v>29.181999999999999</v>
      </c>
      <c r="D7">
        <v>2.99</v>
      </c>
      <c r="E7">
        <v>-1.42</v>
      </c>
      <c r="F7" t="s">
        <v>70</v>
      </c>
      <c r="H7" s="160">
        <f t="shared" si="0"/>
        <v>13.3728</v>
      </c>
      <c r="I7" s="75"/>
    </row>
    <row r="8" spans="1:18" x14ac:dyDescent="0.25">
      <c r="A8" s="158">
        <v>6</v>
      </c>
      <c r="B8">
        <v>13432.56</v>
      </c>
      <c r="C8">
        <v>26.855</v>
      </c>
      <c r="D8">
        <v>2.97</v>
      </c>
      <c r="E8">
        <v>-0.1</v>
      </c>
      <c r="F8" t="s">
        <v>70</v>
      </c>
      <c r="H8" s="160">
        <f t="shared" si="0"/>
        <v>13.432559999999999</v>
      </c>
      <c r="I8" s="75"/>
    </row>
    <row r="9" spans="1:18" x14ac:dyDescent="0.25">
      <c r="A9" s="158">
        <v>7</v>
      </c>
      <c r="B9">
        <v>32724.13</v>
      </c>
      <c r="C9">
        <v>79.73</v>
      </c>
      <c r="D9">
        <v>3.1</v>
      </c>
      <c r="E9">
        <v>-3.61</v>
      </c>
      <c r="F9" t="s">
        <v>71</v>
      </c>
      <c r="H9" s="160">
        <f t="shared" si="0"/>
        <v>32.724130000000002</v>
      </c>
      <c r="I9" s="75"/>
    </row>
    <row r="10" spans="1:18" x14ac:dyDescent="0.25">
      <c r="A10" s="158">
        <v>8</v>
      </c>
      <c r="B10">
        <v>14000.17</v>
      </c>
      <c r="C10">
        <v>31.367999999999999</v>
      </c>
      <c r="D10">
        <v>3.05</v>
      </c>
      <c r="E10">
        <v>0.48</v>
      </c>
      <c r="F10" t="s">
        <v>70</v>
      </c>
      <c r="H10" s="160">
        <f t="shared" si="0"/>
        <v>14.000170000000001</v>
      </c>
      <c r="I10" s="75"/>
    </row>
    <row r="11" spans="1:18" x14ac:dyDescent="0.25">
      <c r="A11" s="158">
        <v>9</v>
      </c>
      <c r="B11">
        <v>11850.92</v>
      </c>
      <c r="C11">
        <v>23.268999999999998</v>
      </c>
      <c r="D11">
        <v>3.02</v>
      </c>
      <c r="E11">
        <v>4.63</v>
      </c>
      <c r="F11" t="s">
        <v>70</v>
      </c>
      <c r="H11" s="160">
        <f t="shared" si="0"/>
        <v>11.85092</v>
      </c>
      <c r="I11" s="75"/>
    </row>
    <row r="12" spans="1:18" x14ac:dyDescent="0.25">
      <c r="A12" s="158">
        <v>10</v>
      </c>
      <c r="B12">
        <v>11539.57</v>
      </c>
      <c r="C12">
        <v>22.483000000000001</v>
      </c>
      <c r="D12">
        <v>3.05</v>
      </c>
      <c r="E12">
        <v>4.5999999999999996</v>
      </c>
      <c r="F12" t="s">
        <v>70</v>
      </c>
      <c r="H12" s="160">
        <f t="shared" si="0"/>
        <v>11.539569999999999</v>
      </c>
      <c r="I12" s="75"/>
    </row>
    <row r="13" spans="1:18" x14ac:dyDescent="0.25">
      <c r="A13" s="158">
        <v>11</v>
      </c>
      <c r="B13">
        <v>11806.45</v>
      </c>
      <c r="C13">
        <v>22.178000000000001</v>
      </c>
      <c r="D13">
        <v>3.07</v>
      </c>
      <c r="E13">
        <v>1.73</v>
      </c>
      <c r="F13" t="s">
        <v>70</v>
      </c>
      <c r="H13" s="160">
        <f t="shared" si="0"/>
        <v>11.80645</v>
      </c>
      <c r="I13" s="75"/>
    </row>
    <row r="14" spans="1:18" x14ac:dyDescent="0.25">
      <c r="A14" s="158">
        <v>12</v>
      </c>
      <c r="B14">
        <v>12340.62</v>
      </c>
      <c r="C14">
        <v>25.696999999999999</v>
      </c>
      <c r="D14">
        <v>3.06</v>
      </c>
      <c r="E14">
        <v>-0.49</v>
      </c>
      <c r="F14" t="s">
        <v>70</v>
      </c>
      <c r="H14" s="160">
        <f t="shared" si="0"/>
        <v>12.340620000000001</v>
      </c>
      <c r="I14" s="75"/>
    </row>
    <row r="15" spans="1:18" x14ac:dyDescent="0.25">
      <c r="A15" s="158">
        <v>13</v>
      </c>
      <c r="B15">
        <v>13636.31</v>
      </c>
      <c r="C15">
        <v>29.603999999999999</v>
      </c>
      <c r="D15">
        <v>3.05</v>
      </c>
      <c r="E15">
        <v>-2.75</v>
      </c>
      <c r="F15" t="s">
        <v>70</v>
      </c>
      <c r="H15" s="160">
        <f t="shared" si="0"/>
        <v>13.63631</v>
      </c>
      <c r="I15" s="75"/>
    </row>
    <row r="16" spans="1:18" x14ac:dyDescent="0.25">
      <c r="A16" s="158">
        <v>14</v>
      </c>
      <c r="B16">
        <v>13653.5</v>
      </c>
      <c r="C16">
        <v>27.245999999999999</v>
      </c>
      <c r="D16">
        <v>3.05</v>
      </c>
      <c r="E16">
        <v>-0.84</v>
      </c>
      <c r="F16" t="s">
        <v>71</v>
      </c>
      <c r="H16" s="160">
        <f t="shared" si="0"/>
        <v>13.653499999999999</v>
      </c>
      <c r="I16" s="75"/>
    </row>
    <row r="17" spans="1:9" x14ac:dyDescent="0.25">
      <c r="A17" s="158">
        <v>15</v>
      </c>
      <c r="B17">
        <v>13931.98</v>
      </c>
      <c r="C17">
        <v>29.213000000000001</v>
      </c>
      <c r="D17">
        <v>3.06</v>
      </c>
      <c r="E17">
        <v>-2.09</v>
      </c>
      <c r="F17" t="s">
        <v>70</v>
      </c>
      <c r="H17" s="160">
        <f t="shared" si="0"/>
        <v>13.931979999999999</v>
      </c>
      <c r="I17" s="75"/>
    </row>
    <row r="18" spans="1:9" x14ac:dyDescent="0.25">
      <c r="A18" s="158">
        <v>16</v>
      </c>
      <c r="B18">
        <v>14729.51</v>
      </c>
      <c r="C18">
        <v>28.992999999999999</v>
      </c>
      <c r="D18">
        <v>3.26</v>
      </c>
      <c r="E18">
        <v>-4.9400000000000004</v>
      </c>
      <c r="F18" t="s">
        <v>70</v>
      </c>
      <c r="H18" s="160">
        <f t="shared" si="0"/>
        <v>14.729509999999999</v>
      </c>
      <c r="I18" s="75"/>
    </row>
    <row r="19" spans="1:9" x14ac:dyDescent="0.25">
      <c r="A19" s="158">
        <v>17</v>
      </c>
      <c r="B19">
        <v>15858.6</v>
      </c>
      <c r="C19">
        <v>31.61</v>
      </c>
      <c r="D19">
        <v>3.23</v>
      </c>
      <c r="E19">
        <v>-2.35</v>
      </c>
      <c r="F19" t="s">
        <v>70</v>
      </c>
      <c r="H19" s="160">
        <f t="shared" si="0"/>
        <v>15.858600000000001</v>
      </c>
      <c r="I19" s="75"/>
    </row>
    <row r="20" spans="1:9" x14ac:dyDescent="0.25">
      <c r="A20" s="158">
        <v>18</v>
      </c>
      <c r="B20">
        <v>17107.47</v>
      </c>
      <c r="C20">
        <v>44.040999999999997</v>
      </c>
      <c r="D20">
        <v>3.19</v>
      </c>
      <c r="E20">
        <v>0.7</v>
      </c>
      <c r="F20" t="s">
        <v>70</v>
      </c>
      <c r="H20" s="160">
        <f t="shared" si="0"/>
        <v>17.107470000000003</v>
      </c>
      <c r="I20" s="75"/>
    </row>
    <row r="21" spans="1:9" x14ac:dyDescent="0.25">
      <c r="A21" s="158">
        <v>19</v>
      </c>
      <c r="B21">
        <v>12575.32</v>
      </c>
      <c r="C21">
        <v>22.751000000000001</v>
      </c>
      <c r="D21">
        <v>3.01</v>
      </c>
      <c r="E21">
        <v>0.68</v>
      </c>
      <c r="F21" t="s">
        <v>70</v>
      </c>
      <c r="H21" s="160">
        <f t="shared" si="0"/>
        <v>12.57532</v>
      </c>
      <c r="I21" s="75"/>
    </row>
    <row r="22" spans="1:9" x14ac:dyDescent="0.25">
      <c r="A22" s="158">
        <v>20</v>
      </c>
      <c r="B22">
        <v>12649.73</v>
      </c>
      <c r="C22">
        <v>23.241</v>
      </c>
      <c r="D22">
        <v>3.01</v>
      </c>
      <c r="E22">
        <v>-2.09</v>
      </c>
      <c r="F22" t="s">
        <v>70</v>
      </c>
      <c r="H22" s="160">
        <f t="shared" si="0"/>
        <v>12.64973</v>
      </c>
      <c r="I22" s="75"/>
    </row>
    <row r="23" spans="1:9" x14ac:dyDescent="0.25">
      <c r="A23" s="158">
        <v>21</v>
      </c>
      <c r="B23">
        <v>13920.66</v>
      </c>
      <c r="C23">
        <v>29.867000000000001</v>
      </c>
      <c r="D23">
        <v>3.06</v>
      </c>
      <c r="E23">
        <v>-1.17</v>
      </c>
      <c r="F23" t="s">
        <v>71</v>
      </c>
      <c r="H23" s="160">
        <f t="shared" si="0"/>
        <v>13.92066</v>
      </c>
      <c r="I23" s="75"/>
    </row>
    <row r="24" spans="1:9" x14ac:dyDescent="0.25">
      <c r="A24" s="158">
        <v>22</v>
      </c>
      <c r="B24">
        <v>28746.78</v>
      </c>
      <c r="C24">
        <v>68.468000000000004</v>
      </c>
      <c r="D24">
        <v>3.05</v>
      </c>
      <c r="E24">
        <v>0.83</v>
      </c>
      <c r="F24" t="s">
        <v>70</v>
      </c>
      <c r="H24" s="160">
        <f t="shared" si="0"/>
        <v>28.746779999999998</v>
      </c>
      <c r="I24" s="75"/>
    </row>
    <row r="25" spans="1:9" x14ac:dyDescent="0.25">
      <c r="A25" s="158">
        <v>23</v>
      </c>
      <c r="B25">
        <v>22817.58</v>
      </c>
      <c r="C25">
        <v>43.718000000000004</v>
      </c>
      <c r="D25">
        <v>3.06</v>
      </c>
      <c r="E25">
        <v>-0.13</v>
      </c>
      <c r="F25" t="s">
        <v>70</v>
      </c>
      <c r="H25" s="160">
        <f t="shared" si="0"/>
        <v>22.817580000000003</v>
      </c>
      <c r="I25" s="75"/>
    </row>
    <row r="26" spans="1:9" x14ac:dyDescent="0.25">
      <c r="A26" s="158">
        <v>24</v>
      </c>
      <c r="B26">
        <v>12434.36</v>
      </c>
      <c r="C26">
        <v>27.314</v>
      </c>
      <c r="D26">
        <v>3.01</v>
      </c>
      <c r="E26">
        <v>1.51</v>
      </c>
      <c r="F26" t="s">
        <v>70</v>
      </c>
      <c r="H26" s="160">
        <f t="shared" si="0"/>
        <v>12.43436</v>
      </c>
      <c r="I26" s="75"/>
    </row>
    <row r="27" spans="1:9" x14ac:dyDescent="0.25">
      <c r="A27" s="158">
        <v>25</v>
      </c>
      <c r="B27">
        <v>13058.27</v>
      </c>
      <c r="C27">
        <v>26.86</v>
      </c>
      <c r="D27">
        <v>3.05</v>
      </c>
      <c r="E27">
        <v>0.72</v>
      </c>
      <c r="F27" t="s">
        <v>70</v>
      </c>
      <c r="H27" s="160">
        <f t="shared" si="0"/>
        <v>13.05827</v>
      </c>
      <c r="I27" s="75"/>
    </row>
    <row r="28" spans="1:9" x14ac:dyDescent="0.25">
      <c r="A28" s="158">
        <v>26</v>
      </c>
      <c r="B28">
        <v>11814.41</v>
      </c>
      <c r="C28">
        <v>21.001000000000001</v>
      </c>
      <c r="D28">
        <v>3.02</v>
      </c>
      <c r="E28">
        <v>1.64</v>
      </c>
      <c r="F28" t="s">
        <v>70</v>
      </c>
      <c r="H28" s="160">
        <f t="shared" si="0"/>
        <v>11.814410000000001</v>
      </c>
      <c r="I28" s="75"/>
    </row>
    <row r="29" spans="1:9" x14ac:dyDescent="0.25">
      <c r="A29" s="158">
        <v>27</v>
      </c>
      <c r="B29">
        <v>11969.06</v>
      </c>
      <c r="C29">
        <v>23.626000000000001</v>
      </c>
      <c r="D29">
        <v>2.98</v>
      </c>
      <c r="E29">
        <v>2.14</v>
      </c>
      <c r="F29" t="s">
        <v>70</v>
      </c>
      <c r="H29" s="160">
        <f t="shared" si="0"/>
        <v>11.969059999999999</v>
      </c>
      <c r="I29" s="75"/>
    </row>
    <row r="30" spans="1:9" x14ac:dyDescent="0.25">
      <c r="A30" s="158">
        <v>28</v>
      </c>
      <c r="B30">
        <v>11440.63</v>
      </c>
      <c r="C30">
        <v>23.082999999999998</v>
      </c>
      <c r="D30">
        <v>3.02</v>
      </c>
      <c r="E30">
        <v>2.73</v>
      </c>
      <c r="F30" t="s">
        <v>71</v>
      </c>
      <c r="H30" s="160">
        <f t="shared" si="0"/>
        <v>11.440629999999999</v>
      </c>
      <c r="I30" s="75"/>
    </row>
    <row r="31" spans="1:9" x14ac:dyDescent="0.25">
      <c r="A31" s="158">
        <v>29</v>
      </c>
      <c r="B31">
        <v>11503.24</v>
      </c>
      <c r="C31">
        <v>22.744</v>
      </c>
      <c r="D31">
        <v>3.03</v>
      </c>
      <c r="E31">
        <v>2.76</v>
      </c>
      <c r="F31" t="s">
        <v>70</v>
      </c>
      <c r="H31" s="160">
        <f t="shared" si="0"/>
        <v>11.50324</v>
      </c>
      <c r="I31" s="75"/>
    </row>
    <row r="32" spans="1:9" x14ac:dyDescent="0.25">
      <c r="A32" s="158">
        <v>30</v>
      </c>
      <c r="B32">
        <v>12496.72</v>
      </c>
      <c r="C32">
        <v>24.416</v>
      </c>
      <c r="D32">
        <v>3</v>
      </c>
      <c r="E32">
        <v>-0.08</v>
      </c>
      <c r="F32" t="s">
        <v>70</v>
      </c>
      <c r="H32" s="160">
        <f t="shared" si="0"/>
        <v>12.49672</v>
      </c>
      <c r="I32" s="75"/>
    </row>
    <row r="33" spans="1:8" x14ac:dyDescent="0.25">
      <c r="A33" s="158">
        <v>31</v>
      </c>
      <c r="B33">
        <v>13635.19</v>
      </c>
      <c r="C33">
        <v>29.213000000000001</v>
      </c>
      <c r="D33">
        <v>2.98</v>
      </c>
      <c r="E33">
        <v>-0.84</v>
      </c>
      <c r="F33" t="s">
        <v>70</v>
      </c>
      <c r="H33" s="160">
        <f t="shared" si="0"/>
        <v>13.63519</v>
      </c>
    </row>
    <row r="34" spans="1:8" x14ac:dyDescent="0.25">
      <c r="A34" t="s">
        <v>72</v>
      </c>
      <c r="B34">
        <v>472967.66</v>
      </c>
      <c r="C34">
        <v>33.079000000000001</v>
      </c>
      <c r="D34">
        <v>3.05</v>
      </c>
      <c r="E34">
        <v>0.08</v>
      </c>
      <c r="F34" t="s">
        <v>71</v>
      </c>
      <c r="H34" s="160">
        <f>SUM(H3:H33)</f>
        <v>472.96768000000003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2017-01-10T09:54:42Z</cp:lastPrinted>
  <dcterms:created xsi:type="dcterms:W3CDTF">2016-10-07T07:24:19Z</dcterms:created>
  <dcterms:modified xsi:type="dcterms:W3CDTF">2017-01-10T11:30:49Z</dcterms:modified>
</cp:coreProperties>
</file>