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sk D\job\Ярослав\ФХП\Декабрь\"/>
    </mc:Choice>
  </mc:AlternateContent>
  <bookViews>
    <workbookView xWindow="0" yWindow="0" windowWidth="20400" windowHeight="7515"/>
  </bookViews>
  <sheets>
    <sheet name="Лист1" sheetId="1" r:id="rId1"/>
    <sheet name="Лист2" sheetId="2" r:id="rId2"/>
  </sheets>
  <definedNames>
    <definedName name="_xlnm.Print_Area" localSheetId="0">Лист1!$A$1:$AC$51</definedName>
  </definedNames>
  <calcPr calcId="152511"/>
</workbook>
</file>

<file path=xl/calcChain.xml><?xml version="1.0" encoding="utf-8"?>
<calcChain xmlns="http://schemas.openxmlformats.org/spreadsheetml/2006/main">
  <c r="H34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" i="2"/>
  <c r="AD11" i="1"/>
  <c r="AE11" i="1"/>
  <c r="Q11" i="1"/>
  <c r="T11" i="1"/>
  <c r="W11" i="1"/>
  <c r="Q12" i="1"/>
  <c r="T12" i="1"/>
  <c r="T42" i="1" s="1"/>
  <c r="W12" i="1"/>
  <c r="AD12" i="1"/>
  <c r="AE12" i="1" s="1"/>
  <c r="Q13" i="1"/>
  <c r="T13" i="1"/>
  <c r="W13" i="1"/>
  <c r="AD13" i="1"/>
  <c r="AE13" i="1"/>
  <c r="Q14" i="1"/>
  <c r="T14" i="1"/>
  <c r="W14" i="1"/>
  <c r="AD14" i="1"/>
  <c r="AE14" i="1" s="1"/>
  <c r="Q15" i="1"/>
  <c r="T15" i="1"/>
  <c r="W15" i="1"/>
  <c r="AD15" i="1"/>
  <c r="AE15" i="1"/>
  <c r="Q16" i="1"/>
  <c r="T16" i="1"/>
  <c r="W16" i="1"/>
  <c r="AD16" i="1"/>
  <c r="AE16" i="1" s="1"/>
  <c r="Q17" i="1"/>
  <c r="T17" i="1"/>
  <c r="W17" i="1"/>
  <c r="AD17" i="1"/>
  <c r="AE17" i="1"/>
  <c r="Q18" i="1"/>
  <c r="T18" i="1"/>
  <c r="W18" i="1"/>
  <c r="AD18" i="1"/>
  <c r="AE18" i="1" s="1"/>
  <c r="Q19" i="1"/>
  <c r="T19" i="1"/>
  <c r="W19" i="1"/>
  <c r="AD19" i="1"/>
  <c r="AE19" i="1"/>
  <c r="Q20" i="1"/>
  <c r="T20" i="1"/>
  <c r="W20" i="1"/>
  <c r="AD20" i="1"/>
  <c r="AE20" i="1" s="1"/>
  <c r="Q21" i="1"/>
  <c r="T21" i="1"/>
  <c r="W21" i="1"/>
  <c r="AD21" i="1"/>
  <c r="AE21" i="1"/>
  <c r="Q22" i="1"/>
  <c r="T22" i="1"/>
  <c r="W22" i="1"/>
  <c r="AD22" i="1"/>
  <c r="AE22" i="1" s="1"/>
  <c r="Q23" i="1"/>
  <c r="T23" i="1"/>
  <c r="W23" i="1"/>
  <c r="AD23" i="1"/>
  <c r="AE23" i="1"/>
  <c r="Q24" i="1"/>
  <c r="T24" i="1"/>
  <c r="W24" i="1"/>
  <c r="AD24" i="1"/>
  <c r="AE24" i="1" s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AD33" i="1"/>
  <c r="AE33" i="1"/>
  <c r="AD25" i="1"/>
  <c r="AE25" i="1"/>
  <c r="AD26" i="1"/>
  <c r="AE26" i="1"/>
  <c r="AD27" i="1"/>
  <c r="AE27" i="1"/>
  <c r="AD28" i="1"/>
  <c r="AE28" i="1"/>
  <c r="AD29" i="1"/>
  <c r="AE29" i="1"/>
  <c r="AD30" i="1"/>
  <c r="AE30" i="1"/>
  <c r="AD31" i="1"/>
  <c r="AE31" i="1"/>
  <c r="AD32" i="1"/>
  <c r="AE32" i="1"/>
  <c r="AD34" i="1"/>
  <c r="AE34" i="1"/>
  <c r="AD35" i="1"/>
  <c r="AE35" i="1"/>
  <c r="AD36" i="1"/>
  <c r="AE36" i="1"/>
  <c r="AD37" i="1"/>
  <c r="AE37" i="1"/>
  <c r="AD38" i="1"/>
  <c r="AE38" i="1"/>
  <c r="AD39" i="1"/>
  <c r="AE39" i="1"/>
  <c r="AD40" i="1"/>
  <c r="AE40" i="1"/>
  <c r="AD41" i="1"/>
  <c r="AE41" i="1"/>
  <c r="S42" i="1"/>
  <c r="P42" i="1"/>
  <c r="Q42" i="1"/>
</calcChain>
</file>

<file path=xl/sharedStrings.xml><?xml version="1.0" encoding="utf-8"?>
<sst xmlns="http://schemas.openxmlformats.org/spreadsheetml/2006/main" count="98" uniqueCount="80">
  <si>
    <t>Число місяця</t>
  </si>
  <si>
    <t xml:space="preserve">Компонентний склад, % мол.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</si>
  <si>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</si>
  <si>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</si>
  <si>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</si>
  <si>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</si>
  <si>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</si>
  <si>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</si>
  <si>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</si>
  <si>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</si>
  <si>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</si>
  <si>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</si>
  <si>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</si>
  <si>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</si>
  <si>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</si>
  <si>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</si>
  <si>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Гелій</t>
  </si>
  <si>
    <t>Водень</t>
  </si>
  <si>
    <t>Умовно постійні компоненти, мол. % від 01.01.2016 р.</t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</si>
  <si>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</si>
  <si>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 xml:space="preserve">Температура вимірювання/згоряння при 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</si>
  <si>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</si>
  <si>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</si>
  <si>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</si>
  <si>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</si>
  <si>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</si>
  <si>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</si>
  <si>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</si>
  <si>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</si>
  <si>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</si>
  <si>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</si>
  <si>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</si>
  <si>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</si>
  <si>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</si>
  <si>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</si>
  <si>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</si>
  <si>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  <charset val="204"/>
      </rPr>
      <t>3</t>
    </r>
    <r>
      <rPr>
        <b/>
        <sz val="11"/>
        <color indexed="8"/>
        <rFont val="Times New Roman"/>
        <family val="1"/>
        <charset val="204"/>
      </rPr>
      <t>,    при 20 ºС,</t>
    </r>
    <r>
      <rPr>
        <b/>
        <vertAlign val="superscript"/>
        <sz val="11"/>
        <color indexed="8"/>
        <rFont val="Times New Roman"/>
        <family val="1"/>
        <charset val="204"/>
      </rPr>
      <t xml:space="preserve"> </t>
    </r>
  </si>
  <si>
    <t>20/25 ºС</t>
  </si>
  <si>
    <r>
      <t>Обсяг газу, тис. 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</si>
  <si>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Начальник  Харківського ЛВУМГ</t>
  </si>
  <si>
    <t>Ханикін С.Ю.</t>
  </si>
  <si>
    <t>Завідувач лабораторії  Харківського п/м  Харківського ЛВУМГ</t>
  </si>
  <si>
    <t xml:space="preserve">  </t>
  </si>
  <si>
    <t>Крупчицький Д.О.</t>
  </si>
  <si>
    <t>Лабораторія, де здійснювались аналізи газу</t>
  </si>
  <si>
    <t>ПАТ "УКРТРАНСГАЗ"</t>
  </si>
  <si>
    <t>Філія "УМГ "ХАРКІВТРАНСГАЗ"</t>
  </si>
  <si>
    <t>Харківський п/м Харківського ЛВУМГ</t>
  </si>
  <si>
    <t>Вимірювальна хіміко-аналітична лабораторія</t>
  </si>
  <si>
    <t xml:space="preserve">Свідоцтво про атестацію № 100-359/2015 чинне до 20.12.18 р. </t>
  </si>
  <si>
    <t>ПАСПОРТ ФІЗИКО-ХІМІЧНИХ ПОКАЗНИКІВ ПРИРОДНОГО ГАЗУ</t>
  </si>
  <si>
    <t>Метрологічна служба, яка вимірює обсяги газу</t>
  </si>
  <si>
    <t>Начальник служби ГВ та М</t>
  </si>
  <si>
    <t>Щербак С.О.</t>
  </si>
  <si>
    <t>Температура точки роси вологи                         (Р = 3,92 МПа), ºС</t>
  </si>
  <si>
    <t>Температура точки роси вуглеводнів, ºС</t>
  </si>
  <si>
    <t>переданого Харківським ЛВУМГ  та прийнятого ПАТ "Харківгаз"  по ГРС-4 м.Харків</t>
  </si>
  <si>
    <t xml:space="preserve"> V, м3</t>
  </si>
  <si>
    <t>маршрут №          668</t>
  </si>
  <si>
    <t>з газопроводу  ШХ  за період з 01.12.2016 по 31.12.2016</t>
  </si>
  <si>
    <t>&lt; 0,2</t>
  </si>
  <si>
    <t>відсутні</t>
  </si>
  <si>
    <t>* Обсяг природного газу за місяць без урахування ВТВ</t>
  </si>
  <si>
    <t>Всього* :</t>
  </si>
  <si>
    <t>Данные по объекту пос.Бабаи (осн.) за 12/16.</t>
  </si>
  <si>
    <t>День</t>
  </si>
  <si>
    <t xml:space="preserve"> dP, кгс/м2</t>
  </si>
  <si>
    <t xml:space="preserve"> Pабс, кгс/см2</t>
  </si>
  <si>
    <t xml:space="preserve"> T, °C</t>
  </si>
  <si>
    <t>ABC</t>
  </si>
  <si>
    <t>1290,725*</t>
  </si>
  <si>
    <t>3,52*</t>
  </si>
  <si>
    <t>-1,17*</t>
  </si>
  <si>
    <t>AB</t>
  </si>
  <si>
    <t>A</t>
  </si>
  <si>
    <t xml:space="preserve"> B</t>
  </si>
  <si>
    <t>Итого</t>
  </si>
  <si>
    <t>1588509,47*</t>
  </si>
  <si>
    <t>276,011*</t>
  </si>
  <si>
    <t>-1,86*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</si>
</sst>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31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color indexed="10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indexed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10"/>
      <name val="Arial Cyr"/>
      <charset val="204"/>
    </font>
    <font>
      <sz val="11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55"/>
      <name val="Arial Cyr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165" fontId="0" fillId="0" borderId="0" xfId="0" applyNumberFormat="1"/>
    <xf numFmtId="0" fontId="10" fillId="0" borderId="0" xfId="0" applyFont="1" applyAlignment="1">
      <alignment horizontal="center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14" fillId="0" borderId="0" xfId="0" applyFont="1" applyAlignment="1" applyProtection="1">
      <protection locked="0"/>
    </xf>
    <xf numFmtId="0" fontId="15" fillId="0" borderId="0" xfId="0" applyFont="1" applyAlignment="1" applyProtection="1">
      <protection locked="0"/>
    </xf>
    <xf numFmtId="0" fontId="16" fillId="0" borderId="0" xfId="0" applyFont="1" applyAlignment="1" applyProtection="1"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 wrapText="1"/>
    </xf>
    <xf numFmtId="0" fontId="5" fillId="0" borderId="3" xfId="0" applyFont="1" applyBorder="1" applyAlignment="1" applyProtection="1">
      <alignment vertical="center"/>
      <protection locked="0"/>
    </xf>
    <xf numFmtId="0" fontId="22" fillId="0" borderId="0" xfId="0" applyFont="1" applyBorder="1" applyProtection="1">
      <protection locked="0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0" xfId="0" applyFont="1" applyAlignment="1" applyProtection="1">
      <alignment vertical="center"/>
      <protection locked="0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2" fontId="3" fillId="0" borderId="5" xfId="0" applyNumberFormat="1" applyFont="1" applyBorder="1" applyAlignment="1" applyProtection="1">
      <alignment horizontal="center" vertical="center" wrapText="1"/>
      <protection locked="0"/>
    </xf>
    <xf numFmtId="164" fontId="3" fillId="0" borderId="7" xfId="0" applyNumberFormat="1" applyFont="1" applyBorder="1" applyAlignment="1" applyProtection="1">
      <alignment horizontal="center" vertical="center" wrapText="1"/>
      <protection locked="0"/>
    </xf>
    <xf numFmtId="164" fontId="3" fillId="0" borderId="8" xfId="0" applyNumberFormat="1" applyFont="1" applyBorder="1" applyAlignment="1" applyProtection="1">
      <alignment horizontal="center" vertical="center" wrapText="1"/>
      <protection locked="0"/>
    </xf>
    <xf numFmtId="164" fontId="3" fillId="0" borderId="9" xfId="0" applyNumberFormat="1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2" fontId="3" fillId="0" borderId="8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</xf>
    <xf numFmtId="166" fontId="28" fillId="0" borderId="5" xfId="0" applyNumberFormat="1" applyFont="1" applyBorder="1" applyAlignment="1" applyProtection="1">
      <alignment horizontal="center" wrapText="1"/>
      <protection locked="0"/>
    </xf>
    <xf numFmtId="0" fontId="28" fillId="0" borderId="8" xfId="0" applyFont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0" xfId="0" applyBorder="1"/>
    <xf numFmtId="2" fontId="3" fillId="2" borderId="5" xfId="0" applyNumberFormat="1" applyFont="1" applyFill="1" applyBorder="1" applyAlignment="1" applyProtection="1">
      <alignment horizontal="center" vertical="center" wrapText="1"/>
    </xf>
    <xf numFmtId="2" fontId="3" fillId="3" borderId="5" xfId="0" applyNumberFormat="1" applyFont="1" applyFill="1" applyBorder="1" applyAlignment="1" applyProtection="1">
      <alignment horizontal="center" vertical="center" wrapText="1"/>
      <protection locked="0"/>
    </xf>
    <xf numFmtId="2" fontId="3" fillId="4" borderId="5" xfId="0" applyNumberFormat="1" applyFont="1" applyFill="1" applyBorder="1" applyAlignment="1" applyProtection="1">
      <alignment horizontal="center" vertical="center" wrapText="1"/>
    </xf>
    <xf numFmtId="2" fontId="3" fillId="2" borderId="8" xfId="0" applyNumberFormat="1" applyFont="1" applyFill="1" applyBorder="1" applyAlignment="1" applyProtection="1">
      <alignment horizontal="center" vertical="center" wrapText="1"/>
    </xf>
    <xf numFmtId="2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2" fontId="3" fillId="4" borderId="8" xfId="0" applyNumberFormat="1" applyFont="1" applyFill="1" applyBorder="1" applyAlignment="1" applyProtection="1">
      <alignment horizontal="center" vertical="center" wrapText="1"/>
    </xf>
    <xf numFmtId="166" fontId="28" fillId="0" borderId="11" xfId="0" applyNumberFormat="1" applyFont="1" applyBorder="1" applyAlignment="1" applyProtection="1">
      <alignment horizontal="center" wrapText="1"/>
      <protection locked="0"/>
    </xf>
    <xf numFmtId="166" fontId="28" fillId="0" borderId="12" xfId="0" applyNumberFormat="1" applyFont="1" applyBorder="1" applyAlignment="1" applyProtection="1">
      <alignment horizontal="center" wrapText="1"/>
      <protection locked="0"/>
    </xf>
    <xf numFmtId="164" fontId="23" fillId="0" borderId="13" xfId="0" applyNumberFormat="1" applyFont="1" applyBorder="1" applyProtection="1">
      <protection locked="0"/>
    </xf>
    <xf numFmtId="164" fontId="23" fillId="0" borderId="2" xfId="0" applyNumberFormat="1" applyFont="1" applyBorder="1" applyAlignment="1" applyProtection="1">
      <alignment vertical="center" wrapText="1"/>
      <protection locked="0"/>
    </xf>
    <xf numFmtId="2" fontId="3" fillId="5" borderId="5" xfId="0" applyNumberFormat="1" applyFont="1" applyFill="1" applyBorder="1" applyAlignment="1" applyProtection="1">
      <alignment horizontal="center" vertical="center" wrapText="1"/>
    </xf>
    <xf numFmtId="164" fontId="3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64" fontId="3" fillId="0" borderId="18" xfId="0" applyNumberFormat="1" applyFont="1" applyBorder="1" applyAlignment="1" applyProtection="1">
      <alignment horizontal="center" vertical="center" wrapText="1"/>
      <protection locked="0"/>
    </xf>
    <xf numFmtId="164" fontId="3" fillId="0" borderId="19" xfId="0" applyNumberFormat="1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2" fontId="3" fillId="0" borderId="19" xfId="0" applyNumberFormat="1" applyFont="1" applyBorder="1" applyAlignment="1" applyProtection="1">
      <alignment horizontal="center" vertical="center" wrapText="1"/>
      <protection locked="0"/>
    </xf>
    <xf numFmtId="2" fontId="3" fillId="2" borderId="19" xfId="0" applyNumberFormat="1" applyFont="1" applyFill="1" applyBorder="1" applyAlignment="1" applyProtection="1">
      <alignment horizontal="center" vertical="center" wrapText="1"/>
    </xf>
    <xf numFmtId="2" fontId="3" fillId="3" borderId="19" xfId="0" applyNumberFormat="1" applyFont="1" applyFill="1" applyBorder="1" applyAlignment="1" applyProtection="1">
      <alignment horizontal="center" vertical="center" wrapText="1"/>
      <protection locked="0"/>
    </xf>
    <xf numFmtId="2" fontId="3" fillId="4" borderId="19" xfId="0" applyNumberFormat="1" applyFont="1" applyFill="1" applyBorder="1" applyAlignment="1" applyProtection="1">
      <alignment horizontal="center" vertical="center" wrapText="1"/>
    </xf>
    <xf numFmtId="2" fontId="3" fillId="3" borderId="19" xfId="0" applyNumberFormat="1" applyFont="1" applyFill="1" applyBorder="1" applyAlignment="1" applyProtection="1">
      <alignment horizontal="center" wrapText="1"/>
      <protection locked="0"/>
    </xf>
    <xf numFmtId="2" fontId="3" fillId="5" borderId="19" xfId="0" applyNumberFormat="1" applyFont="1" applyFill="1" applyBorder="1" applyAlignment="1" applyProtection="1">
      <alignment horizontal="center" vertical="center" wrapText="1"/>
    </xf>
    <xf numFmtId="166" fontId="28" fillId="0" borderId="20" xfId="0" applyNumberFormat="1" applyFont="1" applyBorder="1" applyAlignment="1" applyProtection="1">
      <alignment horizontal="center" wrapText="1"/>
      <protection locked="0"/>
    </xf>
    <xf numFmtId="166" fontId="28" fillId="0" borderId="19" xfId="0" applyNumberFormat="1" applyFont="1" applyBorder="1" applyAlignment="1" applyProtection="1">
      <alignment horizontal="center" wrapText="1"/>
      <protection locked="0"/>
    </xf>
    <xf numFmtId="0" fontId="26" fillId="0" borderId="21" xfId="0" applyFont="1" applyBorder="1" applyAlignment="1" applyProtection="1">
      <alignment horizontal="center" vertical="center" wrapText="1"/>
      <protection locked="0"/>
    </xf>
    <xf numFmtId="2" fontId="3" fillId="5" borderId="8" xfId="0" applyNumberFormat="1" applyFont="1" applyFill="1" applyBorder="1" applyAlignment="1" applyProtection="1">
      <alignment horizontal="center" vertical="center" wrapText="1"/>
    </xf>
    <xf numFmtId="164" fontId="26" fillId="0" borderId="23" xfId="0" applyNumberFormat="1" applyFont="1" applyBorder="1" applyAlignment="1" applyProtection="1">
      <alignment horizontal="center" vertical="center" wrapText="1"/>
      <protection locked="0"/>
    </xf>
    <xf numFmtId="164" fontId="3" fillId="0" borderId="20" xfId="0" applyNumberFormat="1" applyFont="1" applyBorder="1" applyAlignment="1" applyProtection="1">
      <alignment horizontal="center" vertical="center" wrapText="1"/>
      <protection locked="0"/>
    </xf>
    <xf numFmtId="164" fontId="3" fillId="0" borderId="12" xfId="0" applyNumberFormat="1" applyFont="1" applyBorder="1" applyAlignment="1" applyProtection="1">
      <alignment horizontal="center" vertical="center" wrapText="1"/>
      <protection locked="0"/>
    </xf>
    <xf numFmtId="164" fontId="3" fillId="0" borderId="22" xfId="0" applyNumberFormat="1" applyFont="1" applyBorder="1" applyAlignment="1" applyProtection="1">
      <alignment horizontal="center" vertical="center" wrapText="1"/>
      <protection locked="0"/>
    </xf>
    <xf numFmtId="2" fontId="3" fillId="0" borderId="5" xfId="0" applyNumberFormat="1" applyFont="1" applyBorder="1" applyAlignment="1">
      <alignment horizontal="center" vertical="top"/>
    </xf>
    <xf numFmtId="2" fontId="3" fillId="0" borderId="8" xfId="0" applyNumberFormat="1" applyFont="1" applyBorder="1" applyAlignment="1">
      <alignment horizontal="center" vertical="top"/>
    </xf>
    <xf numFmtId="166" fontId="28" fillId="0" borderId="19" xfId="0" applyNumberFormat="1" applyFont="1" applyBorder="1" applyAlignment="1" applyProtection="1">
      <alignment horizontal="center" vertical="center" wrapText="1"/>
      <protection locked="0"/>
    </xf>
    <xf numFmtId="166" fontId="28" fillId="0" borderId="5" xfId="0" applyNumberFormat="1" applyFont="1" applyBorder="1" applyAlignment="1" applyProtection="1">
      <alignment horizontal="center" vertical="center" wrapText="1"/>
      <protection locked="0"/>
    </xf>
    <xf numFmtId="166" fontId="28" fillId="0" borderId="8" xfId="0" applyNumberFormat="1" applyFont="1" applyBorder="1" applyAlignment="1" applyProtection="1">
      <alignment horizontal="center" vertical="center" wrapText="1"/>
      <protection locked="0"/>
    </xf>
    <xf numFmtId="166" fontId="3" fillId="0" borderId="5" xfId="0" applyNumberFormat="1" applyFont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>
      <alignment horizontal="center" vertical="top"/>
    </xf>
    <xf numFmtId="164" fontId="3" fillId="0" borderId="5" xfId="0" applyNumberFormat="1" applyFont="1" applyBorder="1" applyAlignment="1">
      <alignment horizontal="center" vertical="top"/>
    </xf>
    <xf numFmtId="164" fontId="3" fillId="0" borderId="6" xfId="0" applyNumberFormat="1" applyFont="1" applyBorder="1" applyAlignment="1">
      <alignment horizontal="center" vertical="top"/>
    </xf>
    <xf numFmtId="164" fontId="3" fillId="0" borderId="11" xfId="0" applyNumberFormat="1" applyFont="1" applyBorder="1" applyAlignment="1">
      <alignment horizontal="center" vertical="top"/>
    </xf>
    <xf numFmtId="0" fontId="0" fillId="0" borderId="2" xfId="0" applyFont="1" applyBorder="1" applyProtection="1"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7" fillId="0" borderId="24" xfId="0" applyFont="1" applyBorder="1" applyAlignment="1" applyProtection="1">
      <alignment horizontal="center" wrapText="1"/>
    </xf>
    <xf numFmtId="0" fontId="27" fillId="0" borderId="13" xfId="0" applyFont="1" applyBorder="1" applyAlignment="1" applyProtection="1">
      <alignment horizontal="center" wrapText="1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25" fillId="0" borderId="0" xfId="0" applyFont="1" applyBorder="1" applyAlignment="1" applyProtection="1">
      <alignment horizontal="right" vertical="center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27" fillId="4" borderId="24" xfId="0" applyFont="1" applyFill="1" applyBorder="1" applyAlignment="1" applyProtection="1">
      <alignment horizontal="center" wrapText="1"/>
    </xf>
    <xf numFmtId="0" fontId="27" fillId="4" borderId="13" xfId="0" applyFont="1" applyFill="1" applyBorder="1" applyAlignment="1" applyProtection="1">
      <alignment horizontal="center" wrapText="1"/>
    </xf>
    <xf numFmtId="0" fontId="27" fillId="2" borderId="24" xfId="0" applyFont="1" applyFill="1" applyBorder="1" applyAlignment="1" applyProtection="1">
      <alignment horizontal="center" wrapText="1"/>
    </xf>
    <xf numFmtId="0" fontId="27" fillId="2" borderId="13" xfId="0" applyFont="1" applyFill="1" applyBorder="1" applyAlignment="1" applyProtection="1">
      <alignment horizontal="center" wrapText="1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7" fillId="0" borderId="28" xfId="0" applyFont="1" applyBorder="1" applyAlignment="1" applyProtection="1">
      <alignment horizontal="center" vertical="center" textRotation="90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5" xfId="0" applyFont="1" applyBorder="1" applyAlignment="1" applyProtection="1">
      <alignment horizontal="left" vertical="center" textRotation="90" wrapText="1"/>
      <protection locked="0"/>
    </xf>
    <xf numFmtId="0" fontId="5" fillId="0" borderId="30" xfId="0" applyFont="1" applyBorder="1" applyAlignment="1" applyProtection="1">
      <alignment horizontal="left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5" xfId="0" applyFont="1" applyBorder="1" applyAlignment="1" applyProtection="1">
      <alignment horizontal="right" vertical="center" textRotation="90" wrapText="1"/>
      <protection locked="0"/>
    </xf>
    <xf numFmtId="0" fontId="5" fillId="0" borderId="30" xfId="0" applyFont="1" applyBorder="1" applyAlignment="1" applyProtection="1">
      <alignment horizontal="right" vertical="center" textRotation="90" wrapText="1"/>
      <protection locked="0"/>
    </xf>
    <xf numFmtId="0" fontId="5" fillId="0" borderId="37" xfId="0" applyFont="1" applyBorder="1" applyAlignment="1" applyProtection="1">
      <alignment horizontal="center" vertical="center" textRotation="90" wrapText="1"/>
      <protection locked="0"/>
    </xf>
    <xf numFmtId="0" fontId="5" fillId="0" borderId="38" xfId="0" applyFont="1" applyBorder="1" applyAlignment="1" applyProtection="1">
      <alignment horizontal="center" vertical="center" textRotation="90" wrapText="1"/>
      <protection locked="0"/>
    </xf>
    <xf numFmtId="0" fontId="5" fillId="5" borderId="38" xfId="0" applyFont="1" applyFill="1" applyBorder="1" applyAlignment="1" applyProtection="1">
      <alignment horizontal="center" vertical="center" textRotation="90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textRotation="90" wrapText="1"/>
      <protection locked="0"/>
    </xf>
    <xf numFmtId="0" fontId="5" fillId="4" borderId="24" xfId="0" applyFont="1" applyFill="1" applyBorder="1" applyAlignment="1" applyProtection="1">
      <alignment horizontal="center" vertical="center" textRotation="90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textRotation="90" wrapText="1"/>
      <protection locked="0"/>
    </xf>
    <xf numFmtId="0" fontId="5" fillId="0" borderId="42" xfId="0" applyFont="1" applyBorder="1" applyAlignment="1" applyProtection="1">
      <alignment horizontal="center" vertical="center" textRotation="90" wrapText="1"/>
      <protection locked="0"/>
    </xf>
    <xf numFmtId="0" fontId="5" fillId="0" borderId="43" xfId="0" applyFont="1" applyBorder="1" applyAlignment="1" applyProtection="1">
      <alignment horizontal="center" vertical="center" textRotation="90" wrapText="1"/>
      <protection locked="0"/>
    </xf>
    <xf numFmtId="0" fontId="5" fillId="0" borderId="44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165" fontId="5" fillId="0" borderId="17" xfId="0" applyNumberFormat="1" applyFont="1" applyBorder="1" applyAlignment="1" applyProtection="1">
      <alignment horizontal="center" vertical="center" wrapText="1"/>
    </xf>
    <xf numFmtId="165" fontId="2" fillId="0" borderId="9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/>
    <xf numFmtId="165" fontId="30" fillId="0" borderId="22" xfId="0" applyNumberFormat="1" applyFont="1" applyBorder="1" applyAlignment="1" applyProtection="1">
      <alignment horizontal="center" vertical="center"/>
      <protection locked="0"/>
    </xf>
    <xf numFmtId="165" fontId="30" fillId="0" borderId="6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"/>
  <sheetViews>
    <sheetView tabSelected="1" view="pageBreakPreview" topLeftCell="A28" zoomScale="90" zoomScaleNormal="90" zoomScaleSheetLayoutView="100" workbookViewId="0">
      <selection activeCell="Y42" sqref="Y42"/>
    </sheetView>
  </sheetViews>
  <sheetFormatPr defaultRowHeight="15" x14ac:dyDescent="0.25"/>
  <cols>
    <col min="1" max="1" width="4.85546875" style="1" customWidth="1"/>
    <col min="2" max="2" width="7.28515625" style="1" customWidth="1"/>
    <col min="3" max="13" width="6.140625" style="1" customWidth="1"/>
    <col min="14" max="14" width="6.5703125" style="1" customWidth="1"/>
    <col min="15" max="23" width="6.140625" style="1" customWidth="1"/>
    <col min="24" max="25" width="6" style="1" customWidth="1"/>
    <col min="26" max="27" width="7.7109375" style="1" customWidth="1"/>
    <col min="28" max="28" width="7" style="1" customWidth="1"/>
    <col min="29" max="29" width="10" style="1" customWidth="1"/>
    <col min="30" max="30" width="10.85546875" style="1" customWidth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9" t="s">
        <v>45</v>
      </c>
      <c r="B1" s="15"/>
      <c r="C1" s="15"/>
      <c r="D1" s="15"/>
      <c r="E1" s="15"/>
      <c r="K1" s="18"/>
      <c r="L1" s="18"/>
      <c r="M1" s="18"/>
      <c r="N1" s="18"/>
      <c r="O1" s="18"/>
      <c r="P1" s="18"/>
      <c r="Q1" s="18"/>
      <c r="R1" s="19"/>
      <c r="S1" s="20"/>
      <c r="T1" s="20"/>
      <c r="U1" s="20"/>
      <c r="V1" s="20"/>
      <c r="W1" s="20"/>
      <c r="X1" s="21"/>
      <c r="Y1" s="21"/>
      <c r="Z1" s="21"/>
      <c r="AA1" s="95" t="s">
        <v>58</v>
      </c>
      <c r="AB1" s="95"/>
      <c r="AC1" s="51"/>
      <c r="AD1" s="21"/>
      <c r="AE1" s="21"/>
      <c r="AF1" s="21"/>
      <c r="AG1" s="21"/>
      <c r="AH1" s="22"/>
    </row>
    <row r="2" spans="1:34" x14ac:dyDescent="0.25">
      <c r="A2" s="9" t="s">
        <v>46</v>
      </c>
      <c r="B2" s="15"/>
      <c r="C2" s="15"/>
      <c r="D2" s="15"/>
      <c r="E2" s="15"/>
      <c r="F2" s="2"/>
      <c r="G2" s="2"/>
      <c r="H2" s="2"/>
      <c r="I2" s="2"/>
      <c r="J2" s="136" t="s">
        <v>50</v>
      </c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23"/>
      <c r="Z2" s="23"/>
      <c r="AA2" s="23"/>
      <c r="AB2" s="23"/>
      <c r="AC2" s="23"/>
      <c r="AD2" s="23"/>
      <c r="AE2" s="23"/>
      <c r="AF2" s="23"/>
      <c r="AG2" s="23"/>
      <c r="AH2" s="24"/>
    </row>
    <row r="3" spans="1:34" ht="13.5" customHeight="1" x14ac:dyDescent="0.25">
      <c r="A3" s="9" t="s">
        <v>47</v>
      </c>
      <c r="B3" s="16"/>
      <c r="C3" s="15"/>
      <c r="D3" s="15"/>
      <c r="E3" s="15"/>
      <c r="F3" s="2"/>
      <c r="G3" s="2"/>
      <c r="H3" s="2"/>
      <c r="I3" s="2"/>
      <c r="J3" s="2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</row>
    <row r="4" spans="1:34" ht="15" customHeight="1" x14ac:dyDescent="0.25">
      <c r="A4" s="8" t="s">
        <v>48</v>
      </c>
      <c r="B4" s="17"/>
      <c r="C4" s="17"/>
      <c r="D4" s="17"/>
      <c r="E4" s="17"/>
      <c r="G4" s="2"/>
      <c r="H4" s="2"/>
      <c r="I4" s="2"/>
      <c r="J4" s="137" t="s">
        <v>56</v>
      </c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4" x14ac:dyDescent="0.25">
      <c r="A5" s="8" t="s">
        <v>49</v>
      </c>
      <c r="B5" s="8"/>
      <c r="C5" s="8"/>
      <c r="D5" s="8"/>
      <c r="E5" s="8"/>
      <c r="F5" s="8"/>
      <c r="G5" s="8"/>
      <c r="H5" s="2"/>
      <c r="J5" s="138" t="s">
        <v>59</v>
      </c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4" ht="5.25" customHeight="1" thickBot="1" x14ac:dyDescent="0.3">
      <c r="K6" s="97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</row>
    <row r="7" spans="1:34" ht="26.25" customHeight="1" x14ac:dyDescent="0.25">
      <c r="A7" s="148" t="s">
        <v>0</v>
      </c>
      <c r="B7" s="139" t="s">
        <v>1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  <c r="N7" s="131" t="s">
        <v>21</v>
      </c>
      <c r="O7" s="132"/>
      <c r="P7" s="132"/>
      <c r="Q7" s="132"/>
      <c r="R7" s="132"/>
      <c r="S7" s="132"/>
      <c r="T7" s="132"/>
      <c r="U7" s="132"/>
      <c r="V7" s="132"/>
      <c r="W7" s="133"/>
      <c r="X7" s="104" t="s">
        <v>54</v>
      </c>
      <c r="Y7" s="125" t="s">
        <v>55</v>
      </c>
      <c r="Z7" s="119" t="s">
        <v>13</v>
      </c>
      <c r="AA7" s="119" t="s">
        <v>14</v>
      </c>
      <c r="AB7" s="122" t="s">
        <v>15</v>
      </c>
      <c r="AC7" s="116" t="s">
        <v>38</v>
      </c>
    </row>
    <row r="8" spans="1:34" ht="16.5" customHeight="1" thickBot="1" x14ac:dyDescent="0.3">
      <c r="A8" s="149"/>
      <c r="B8" s="142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4"/>
      <c r="N8" s="106" t="s">
        <v>36</v>
      </c>
      <c r="O8" s="12" t="s">
        <v>20</v>
      </c>
      <c r="P8" s="13"/>
      <c r="Q8" s="13"/>
      <c r="R8" s="13"/>
      <c r="S8" s="13"/>
      <c r="T8" s="13"/>
      <c r="U8" s="13"/>
      <c r="V8" s="13" t="s">
        <v>37</v>
      </c>
      <c r="W8" s="29"/>
      <c r="X8" s="105"/>
      <c r="Y8" s="126"/>
      <c r="Z8" s="120"/>
      <c r="AA8" s="120"/>
      <c r="AB8" s="123"/>
      <c r="AC8" s="117"/>
    </row>
    <row r="9" spans="1:34" ht="15" customHeight="1" x14ac:dyDescent="0.25">
      <c r="A9" s="149"/>
      <c r="B9" s="151" t="s">
        <v>24</v>
      </c>
      <c r="C9" s="102" t="s">
        <v>25</v>
      </c>
      <c r="D9" s="102" t="s">
        <v>26</v>
      </c>
      <c r="E9" s="102" t="s">
        <v>27</v>
      </c>
      <c r="F9" s="102" t="s">
        <v>28</v>
      </c>
      <c r="G9" s="102" t="s">
        <v>29</v>
      </c>
      <c r="H9" s="102" t="s">
        <v>30</v>
      </c>
      <c r="I9" s="102" t="s">
        <v>31</v>
      </c>
      <c r="J9" s="102" t="s">
        <v>32</v>
      </c>
      <c r="K9" s="102" t="s">
        <v>33</v>
      </c>
      <c r="L9" s="102" t="s">
        <v>34</v>
      </c>
      <c r="M9" s="128" t="s">
        <v>35</v>
      </c>
      <c r="N9" s="134"/>
      <c r="O9" s="101" t="s">
        <v>22</v>
      </c>
      <c r="P9" s="101" t="s">
        <v>7</v>
      </c>
      <c r="Q9" s="115" t="s">
        <v>8</v>
      </c>
      <c r="R9" s="101" t="s">
        <v>23</v>
      </c>
      <c r="S9" s="101" t="s">
        <v>9</v>
      </c>
      <c r="T9" s="135" t="s">
        <v>10</v>
      </c>
      <c r="U9" s="101" t="s">
        <v>19</v>
      </c>
      <c r="V9" s="101" t="s">
        <v>11</v>
      </c>
      <c r="W9" s="130" t="s">
        <v>12</v>
      </c>
      <c r="X9" s="105"/>
      <c r="Y9" s="126"/>
      <c r="Z9" s="120"/>
      <c r="AA9" s="120"/>
      <c r="AB9" s="123"/>
      <c r="AC9" s="117"/>
    </row>
    <row r="10" spans="1:34" ht="119.25" customHeight="1" thickBot="1" x14ac:dyDescent="0.3">
      <c r="A10" s="150"/>
      <c r="B10" s="134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29"/>
      <c r="N10" s="134"/>
      <c r="O10" s="101"/>
      <c r="P10" s="101"/>
      <c r="Q10" s="115"/>
      <c r="R10" s="101"/>
      <c r="S10" s="101"/>
      <c r="T10" s="135"/>
      <c r="U10" s="101"/>
      <c r="V10" s="101"/>
      <c r="W10" s="130"/>
      <c r="X10" s="106"/>
      <c r="Y10" s="127"/>
      <c r="Z10" s="121"/>
      <c r="AA10" s="121"/>
      <c r="AB10" s="124"/>
      <c r="AC10" s="118"/>
    </row>
    <row r="11" spans="1:34" x14ac:dyDescent="0.25">
      <c r="A11" s="65">
        <v>1</v>
      </c>
      <c r="B11" s="68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84"/>
      <c r="N11" s="82"/>
      <c r="O11" s="70"/>
      <c r="P11" s="71">
        <v>34.83</v>
      </c>
      <c r="Q11" s="72">
        <f>P11/3.6</f>
        <v>9.6749999999999989</v>
      </c>
      <c r="R11" s="73"/>
      <c r="S11" s="73">
        <v>38.57</v>
      </c>
      <c r="T11" s="74">
        <f>S11/3.6</f>
        <v>10.713888888888889</v>
      </c>
      <c r="U11" s="73"/>
      <c r="V11" s="75">
        <v>49.63</v>
      </c>
      <c r="W11" s="76">
        <f>V11/3.6</f>
        <v>13.786111111111111</v>
      </c>
      <c r="X11" s="77"/>
      <c r="Y11" s="78"/>
      <c r="Z11" s="87"/>
      <c r="AA11" s="87"/>
      <c r="AB11" s="79"/>
      <c r="AC11" s="156">
        <v>53.885839999999995</v>
      </c>
      <c r="AD11" s="10">
        <f>SUM(B11:M11)+$K$42+$N$42</f>
        <v>0</v>
      </c>
      <c r="AE11" s="50" t="str">
        <f>IF(AD11=100,"ОК"," ")</f>
        <v xml:space="preserve"> </v>
      </c>
      <c r="AF11" s="6"/>
      <c r="AG11" s="6"/>
      <c r="AH11" s="6"/>
    </row>
    <row r="12" spans="1:34" x14ac:dyDescent="0.25">
      <c r="A12" s="66">
        <v>2</v>
      </c>
      <c r="B12" s="91">
        <v>92.315200000000004</v>
      </c>
      <c r="C12" s="92">
        <v>4.0446999999999997</v>
      </c>
      <c r="D12" s="92">
        <v>0.96809999999999996</v>
      </c>
      <c r="E12" s="92">
        <v>0.11360000000000001</v>
      </c>
      <c r="F12" s="92">
        <v>0.19339999999999999</v>
      </c>
      <c r="G12" s="92">
        <v>7.1000000000000004E-3</v>
      </c>
      <c r="H12" s="92">
        <v>5.0799999999999998E-2</v>
      </c>
      <c r="I12" s="92">
        <v>4.0899999999999999E-2</v>
      </c>
      <c r="J12" s="92">
        <v>0.1186</v>
      </c>
      <c r="K12" s="92">
        <v>2.6599999999999999E-2</v>
      </c>
      <c r="L12" s="92">
        <v>1.7552000000000001</v>
      </c>
      <c r="M12" s="93">
        <v>0.36580000000000001</v>
      </c>
      <c r="N12" s="94">
        <v>0.72770000000000001</v>
      </c>
      <c r="O12" s="38"/>
      <c r="P12" s="85">
        <v>34.770000000000003</v>
      </c>
      <c r="Q12" s="53">
        <f t="shared" ref="Q12:Q41" si="0">P12/3.6</f>
        <v>9.6583333333333332</v>
      </c>
      <c r="R12" s="54"/>
      <c r="S12" s="85">
        <v>38.5</v>
      </c>
      <c r="T12" s="55">
        <f t="shared" ref="T12:T41" si="1">S12/3.6</f>
        <v>10.694444444444445</v>
      </c>
      <c r="U12" s="54"/>
      <c r="V12" s="85">
        <v>49.53</v>
      </c>
      <c r="W12" s="63">
        <f t="shared" ref="W12:W41" si="2">V12/3.6</f>
        <v>13.758333333333333</v>
      </c>
      <c r="X12" s="59"/>
      <c r="Y12" s="47"/>
      <c r="Z12" s="88"/>
      <c r="AA12" s="88"/>
      <c r="AB12" s="49"/>
      <c r="AC12" s="157">
        <v>49.185139999999997</v>
      </c>
      <c r="AD12" s="10">
        <f t="shared" ref="AD12:AD41" si="3">SUM(B12:M12)+$K$42+$N$42</f>
        <v>100</v>
      </c>
      <c r="AE12" s="50" t="str">
        <f>IF(AD12=100,"ОК"," ")</f>
        <v>ОК</v>
      </c>
      <c r="AF12" s="6"/>
      <c r="AG12" s="6"/>
      <c r="AH12" s="6"/>
    </row>
    <row r="13" spans="1:34" x14ac:dyDescent="0.25">
      <c r="A13" s="66">
        <v>3</v>
      </c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  <c r="N13" s="94"/>
      <c r="O13" s="38"/>
      <c r="P13" s="85">
        <v>34.770000000000003</v>
      </c>
      <c r="Q13" s="53">
        <f t="shared" si="0"/>
        <v>9.6583333333333332</v>
      </c>
      <c r="R13" s="54"/>
      <c r="S13" s="85">
        <v>38.5</v>
      </c>
      <c r="T13" s="55">
        <f t="shared" si="1"/>
        <v>10.694444444444445</v>
      </c>
      <c r="U13" s="54"/>
      <c r="V13" s="85">
        <v>49.53</v>
      </c>
      <c r="W13" s="63">
        <f t="shared" si="2"/>
        <v>13.758333333333333</v>
      </c>
      <c r="X13" s="59"/>
      <c r="Y13" s="47"/>
      <c r="Z13" s="88"/>
      <c r="AA13" s="88"/>
      <c r="AB13" s="49"/>
      <c r="AC13" s="157">
        <v>49.4998</v>
      </c>
      <c r="AD13" s="10">
        <f t="shared" si="3"/>
        <v>0</v>
      </c>
      <c r="AE13" s="50" t="str">
        <f>IF(AD13=100,"ОК"," ")</f>
        <v xml:space="preserve"> </v>
      </c>
      <c r="AF13" s="6"/>
      <c r="AG13" s="6"/>
      <c r="AH13" s="6"/>
    </row>
    <row r="14" spans="1:34" x14ac:dyDescent="0.25">
      <c r="A14" s="66">
        <v>4</v>
      </c>
      <c r="B14" s="91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3"/>
      <c r="N14" s="94"/>
      <c r="O14" s="38"/>
      <c r="P14" s="85">
        <v>34.770000000000003</v>
      </c>
      <c r="Q14" s="53">
        <f t="shared" si="0"/>
        <v>9.6583333333333332</v>
      </c>
      <c r="R14" s="54"/>
      <c r="S14" s="85">
        <v>38.5</v>
      </c>
      <c r="T14" s="55">
        <f t="shared" si="1"/>
        <v>10.694444444444445</v>
      </c>
      <c r="U14" s="54"/>
      <c r="V14" s="85">
        <v>49.53</v>
      </c>
      <c r="W14" s="63">
        <f t="shared" si="2"/>
        <v>13.758333333333333</v>
      </c>
      <c r="X14" s="59"/>
      <c r="Y14" s="47"/>
      <c r="Z14" s="88"/>
      <c r="AA14" s="88"/>
      <c r="AB14" s="49"/>
      <c r="AC14" s="157">
        <v>51.162949999999995</v>
      </c>
      <c r="AD14" s="10">
        <f t="shared" si="3"/>
        <v>0</v>
      </c>
      <c r="AE14" s="50" t="str">
        <f t="shared" ref="AE14:AE41" si="4">IF(AD14=100,"ОК"," ")</f>
        <v xml:space="preserve"> </v>
      </c>
      <c r="AF14" s="6"/>
      <c r="AG14" s="6"/>
      <c r="AH14" s="6"/>
    </row>
    <row r="15" spans="1:34" x14ac:dyDescent="0.25">
      <c r="A15" s="66">
        <v>5</v>
      </c>
      <c r="B15" s="91">
        <v>92.386899999999997</v>
      </c>
      <c r="C15" s="92">
        <v>4.0373000000000001</v>
      </c>
      <c r="D15" s="92">
        <v>0.97509999999999997</v>
      </c>
      <c r="E15" s="92">
        <v>0.11609999999999999</v>
      </c>
      <c r="F15" s="92">
        <v>0.192</v>
      </c>
      <c r="G15" s="92">
        <v>7.3000000000000001E-3</v>
      </c>
      <c r="H15" s="92">
        <v>4.9000000000000002E-2</v>
      </c>
      <c r="I15" s="92">
        <v>4.0099999999999997E-2</v>
      </c>
      <c r="J15" s="92">
        <v>0.12470000000000001</v>
      </c>
      <c r="K15" s="92">
        <v>1.66E-2</v>
      </c>
      <c r="L15" s="92">
        <v>1.7218</v>
      </c>
      <c r="M15" s="93">
        <v>0.33289999999999997</v>
      </c>
      <c r="N15" s="94">
        <v>0.72729999999999995</v>
      </c>
      <c r="O15" s="38"/>
      <c r="P15" s="85">
        <v>34.799999999999997</v>
      </c>
      <c r="Q15" s="53">
        <f t="shared" si="0"/>
        <v>9.6666666666666661</v>
      </c>
      <c r="R15" s="54"/>
      <c r="S15" s="85">
        <v>38.54</v>
      </c>
      <c r="T15" s="55">
        <f t="shared" si="1"/>
        <v>10.705555555555556</v>
      </c>
      <c r="U15" s="54"/>
      <c r="V15" s="85">
        <v>49.59</v>
      </c>
      <c r="W15" s="63">
        <f t="shared" si="2"/>
        <v>13.775</v>
      </c>
      <c r="X15" s="59">
        <v>-8.4</v>
      </c>
      <c r="Y15" s="47">
        <v>-2.1</v>
      </c>
      <c r="Z15" s="88">
        <v>0.9</v>
      </c>
      <c r="AA15" s="90" t="s">
        <v>60</v>
      </c>
      <c r="AB15" s="49" t="s">
        <v>61</v>
      </c>
      <c r="AC15" s="157">
        <v>53.610399999999998</v>
      </c>
      <c r="AD15" s="10">
        <f t="shared" si="3"/>
        <v>99.999799999999993</v>
      </c>
      <c r="AE15" s="50" t="str">
        <f t="shared" si="4"/>
        <v xml:space="preserve"> </v>
      </c>
      <c r="AF15" s="6"/>
      <c r="AG15" s="6"/>
      <c r="AH15" s="6"/>
    </row>
    <row r="16" spans="1:34" x14ac:dyDescent="0.25">
      <c r="A16" s="66">
        <v>6</v>
      </c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3"/>
      <c r="N16" s="94"/>
      <c r="O16" s="38"/>
      <c r="P16" s="85">
        <v>34.799999999999997</v>
      </c>
      <c r="Q16" s="53">
        <f t="shared" si="0"/>
        <v>9.6666666666666661</v>
      </c>
      <c r="R16" s="54"/>
      <c r="S16" s="85">
        <v>38.54</v>
      </c>
      <c r="T16" s="55">
        <f t="shared" si="1"/>
        <v>10.705555555555556</v>
      </c>
      <c r="U16" s="54"/>
      <c r="V16" s="85">
        <v>49.59</v>
      </c>
      <c r="W16" s="63">
        <f t="shared" si="2"/>
        <v>13.775</v>
      </c>
      <c r="X16" s="59"/>
      <c r="Y16" s="47"/>
      <c r="Z16" s="88"/>
      <c r="AA16" s="88"/>
      <c r="AB16" s="49"/>
      <c r="AC16" s="157">
        <v>52.397640000000003</v>
      </c>
      <c r="AD16" s="10">
        <f t="shared" si="3"/>
        <v>0</v>
      </c>
      <c r="AE16" s="50" t="str">
        <f t="shared" si="4"/>
        <v xml:space="preserve"> </v>
      </c>
      <c r="AF16" s="6"/>
      <c r="AG16" s="6"/>
      <c r="AH16" s="6"/>
    </row>
    <row r="17" spans="1:34" x14ac:dyDescent="0.25">
      <c r="A17" s="66">
        <v>7</v>
      </c>
      <c r="B17" s="91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3"/>
      <c r="N17" s="94"/>
      <c r="O17" s="38"/>
      <c r="P17" s="85">
        <v>34.799999999999997</v>
      </c>
      <c r="Q17" s="53">
        <f t="shared" si="0"/>
        <v>9.6666666666666661</v>
      </c>
      <c r="R17" s="54"/>
      <c r="S17" s="85">
        <v>38.54</v>
      </c>
      <c r="T17" s="55">
        <f t="shared" si="1"/>
        <v>10.705555555555556</v>
      </c>
      <c r="U17" s="54"/>
      <c r="V17" s="85">
        <v>49.59</v>
      </c>
      <c r="W17" s="63">
        <f t="shared" si="2"/>
        <v>13.775</v>
      </c>
      <c r="X17" s="59"/>
      <c r="Y17" s="47"/>
      <c r="Z17" s="88"/>
      <c r="AA17" s="88"/>
      <c r="AB17" s="49"/>
      <c r="AC17" s="157">
        <v>58.19941</v>
      </c>
      <c r="AD17" s="10">
        <f t="shared" si="3"/>
        <v>0</v>
      </c>
      <c r="AE17" s="50" t="str">
        <f t="shared" si="4"/>
        <v xml:space="preserve"> </v>
      </c>
      <c r="AF17" s="6"/>
      <c r="AG17" s="6"/>
      <c r="AH17" s="6"/>
    </row>
    <row r="18" spans="1:34" x14ac:dyDescent="0.25">
      <c r="A18" s="66">
        <v>8</v>
      </c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3"/>
      <c r="N18" s="94"/>
      <c r="O18" s="38"/>
      <c r="P18" s="85">
        <v>34.799999999999997</v>
      </c>
      <c r="Q18" s="53">
        <f t="shared" si="0"/>
        <v>9.6666666666666661</v>
      </c>
      <c r="R18" s="54"/>
      <c r="S18" s="85">
        <v>38.54</v>
      </c>
      <c r="T18" s="55">
        <f t="shared" si="1"/>
        <v>10.705555555555556</v>
      </c>
      <c r="U18" s="54"/>
      <c r="V18" s="85">
        <v>49.59</v>
      </c>
      <c r="W18" s="63">
        <f t="shared" si="2"/>
        <v>13.775</v>
      </c>
      <c r="X18" s="59"/>
      <c r="Y18" s="47"/>
      <c r="Z18" s="88"/>
      <c r="AA18" s="88"/>
      <c r="AB18" s="49"/>
      <c r="AC18" s="157">
        <v>55.284059999999997</v>
      </c>
      <c r="AD18" s="10">
        <f t="shared" si="3"/>
        <v>0</v>
      </c>
      <c r="AE18" s="50" t="str">
        <f t="shared" si="4"/>
        <v xml:space="preserve"> </v>
      </c>
      <c r="AF18" s="6"/>
      <c r="AG18" s="6"/>
      <c r="AH18" s="6"/>
    </row>
    <row r="19" spans="1:34" x14ac:dyDescent="0.25">
      <c r="A19" s="66">
        <v>9</v>
      </c>
      <c r="B19" s="91">
        <v>92.730400000000003</v>
      </c>
      <c r="C19" s="92">
        <v>3.9174000000000002</v>
      </c>
      <c r="D19" s="92">
        <v>0.94179999999999997</v>
      </c>
      <c r="E19" s="92">
        <v>0.112</v>
      </c>
      <c r="F19" s="92">
        <v>0.18160000000000001</v>
      </c>
      <c r="G19" s="92">
        <v>7.4000000000000003E-3</v>
      </c>
      <c r="H19" s="92">
        <v>4.9200000000000001E-2</v>
      </c>
      <c r="I19" s="92">
        <v>3.95E-2</v>
      </c>
      <c r="J19" s="92">
        <v>0.11559999999999999</v>
      </c>
      <c r="K19" s="92">
        <v>2.52E-2</v>
      </c>
      <c r="L19" s="92">
        <v>1.5334000000000001</v>
      </c>
      <c r="M19" s="93">
        <v>0.34649999999999997</v>
      </c>
      <c r="N19" s="94">
        <v>0.72489999999999999</v>
      </c>
      <c r="O19" s="38"/>
      <c r="P19" s="85">
        <v>34.78</v>
      </c>
      <c r="Q19" s="53">
        <f t="shared" si="0"/>
        <v>9.6611111111111114</v>
      </c>
      <c r="R19" s="54"/>
      <c r="S19" s="85">
        <v>38.520000000000003</v>
      </c>
      <c r="T19" s="55">
        <f t="shared" si="1"/>
        <v>10.700000000000001</v>
      </c>
      <c r="U19" s="54"/>
      <c r="V19" s="85">
        <v>49.65</v>
      </c>
      <c r="W19" s="63">
        <f t="shared" si="2"/>
        <v>13.791666666666666</v>
      </c>
      <c r="X19" s="59"/>
      <c r="Y19" s="47"/>
      <c r="Z19" s="88"/>
      <c r="AA19" s="88"/>
      <c r="AB19" s="49"/>
      <c r="AC19" s="157">
        <v>45.603679999999997</v>
      </c>
      <c r="AD19" s="10">
        <f t="shared" si="3"/>
        <v>100.00000000000001</v>
      </c>
      <c r="AE19" s="50" t="str">
        <f t="shared" si="4"/>
        <v>ОК</v>
      </c>
      <c r="AF19" s="6"/>
      <c r="AG19" s="6"/>
      <c r="AH19" s="6"/>
    </row>
    <row r="20" spans="1:34" x14ac:dyDescent="0.25">
      <c r="A20" s="66">
        <v>10</v>
      </c>
      <c r="B20" s="9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3"/>
      <c r="N20" s="94"/>
      <c r="O20" s="38"/>
      <c r="P20" s="85">
        <v>34.78</v>
      </c>
      <c r="Q20" s="53">
        <f t="shared" si="0"/>
        <v>9.6611111111111114</v>
      </c>
      <c r="R20" s="54"/>
      <c r="S20" s="85">
        <v>38.520000000000003</v>
      </c>
      <c r="T20" s="55">
        <f t="shared" si="1"/>
        <v>10.700000000000001</v>
      </c>
      <c r="U20" s="54"/>
      <c r="V20" s="85">
        <v>49.65</v>
      </c>
      <c r="W20" s="63">
        <f t="shared" si="2"/>
        <v>13.791666666666666</v>
      </c>
      <c r="X20" s="59"/>
      <c r="Y20" s="47"/>
      <c r="Z20" s="88"/>
      <c r="AA20" s="88"/>
      <c r="AB20" s="49"/>
      <c r="AC20" s="157">
        <v>42.269210000000001</v>
      </c>
      <c r="AD20" s="10">
        <f t="shared" si="3"/>
        <v>0</v>
      </c>
      <c r="AE20" s="50" t="str">
        <f t="shared" si="4"/>
        <v xml:space="preserve"> </v>
      </c>
      <c r="AF20" s="6"/>
      <c r="AG20" s="6"/>
      <c r="AH20" s="6"/>
    </row>
    <row r="21" spans="1:34" x14ac:dyDescent="0.25">
      <c r="A21" s="66">
        <v>11</v>
      </c>
      <c r="B21" s="91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3"/>
      <c r="N21" s="94"/>
      <c r="O21" s="38"/>
      <c r="P21" s="85">
        <v>34.78</v>
      </c>
      <c r="Q21" s="53">
        <f t="shared" si="0"/>
        <v>9.6611111111111114</v>
      </c>
      <c r="R21" s="54"/>
      <c r="S21" s="85">
        <v>38.520000000000003</v>
      </c>
      <c r="T21" s="55">
        <f t="shared" si="1"/>
        <v>10.700000000000001</v>
      </c>
      <c r="U21" s="54"/>
      <c r="V21" s="85">
        <v>49.65</v>
      </c>
      <c r="W21" s="63">
        <f t="shared" si="2"/>
        <v>13.791666666666666</v>
      </c>
      <c r="X21" s="59"/>
      <c r="Y21" s="47"/>
      <c r="Z21" s="88"/>
      <c r="AA21" s="88"/>
      <c r="AB21" s="49"/>
      <c r="AC21" s="157">
        <v>44.794330000000002</v>
      </c>
      <c r="AD21" s="10">
        <f t="shared" si="3"/>
        <v>0</v>
      </c>
      <c r="AE21" s="50" t="str">
        <f t="shared" si="4"/>
        <v xml:space="preserve"> </v>
      </c>
      <c r="AF21" s="6"/>
      <c r="AG21" s="6"/>
      <c r="AH21" s="6"/>
    </row>
    <row r="22" spans="1:34" x14ac:dyDescent="0.25">
      <c r="A22" s="66">
        <v>12</v>
      </c>
      <c r="B22" s="91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3"/>
      <c r="N22" s="94"/>
      <c r="O22" s="38"/>
      <c r="P22" s="85">
        <v>34.78</v>
      </c>
      <c r="Q22" s="53">
        <f t="shared" si="0"/>
        <v>9.6611111111111114</v>
      </c>
      <c r="R22" s="54"/>
      <c r="S22" s="85">
        <v>38.520000000000003</v>
      </c>
      <c r="T22" s="55">
        <f t="shared" si="1"/>
        <v>10.700000000000001</v>
      </c>
      <c r="U22" s="54"/>
      <c r="V22" s="85">
        <v>49.65</v>
      </c>
      <c r="W22" s="63">
        <f t="shared" si="2"/>
        <v>13.791666666666666</v>
      </c>
      <c r="X22" s="59"/>
      <c r="Y22" s="47"/>
      <c r="Z22" s="88"/>
      <c r="AA22" s="88"/>
      <c r="AB22" s="49"/>
      <c r="AC22" s="157">
        <v>48.691859999999998</v>
      </c>
      <c r="AD22" s="10">
        <f t="shared" si="3"/>
        <v>0</v>
      </c>
      <c r="AE22" s="50" t="str">
        <f t="shared" si="4"/>
        <v xml:space="preserve"> </v>
      </c>
      <c r="AF22" s="6"/>
      <c r="AG22" s="6"/>
      <c r="AH22" s="6"/>
    </row>
    <row r="23" spans="1:34" x14ac:dyDescent="0.25">
      <c r="A23" s="66">
        <v>13</v>
      </c>
      <c r="B23" s="91">
        <v>92.935500000000005</v>
      </c>
      <c r="C23" s="92">
        <v>3.7522000000000002</v>
      </c>
      <c r="D23" s="92">
        <v>0.92720000000000002</v>
      </c>
      <c r="E23" s="92">
        <v>0.1115</v>
      </c>
      <c r="F23" s="92">
        <v>0.1772</v>
      </c>
      <c r="G23" s="92">
        <v>6.8999999999999999E-3</v>
      </c>
      <c r="H23" s="92">
        <v>4.8399999999999999E-2</v>
      </c>
      <c r="I23" s="92">
        <v>3.9699999999999999E-2</v>
      </c>
      <c r="J23" s="92">
        <v>0.12470000000000001</v>
      </c>
      <c r="K23" s="92">
        <v>1.8499999999999999E-2</v>
      </c>
      <c r="L23" s="92">
        <v>1.4758</v>
      </c>
      <c r="M23" s="93">
        <v>0.38240000000000002</v>
      </c>
      <c r="N23" s="94">
        <v>0.72399999999999998</v>
      </c>
      <c r="O23" s="38"/>
      <c r="P23" s="85">
        <v>34.75</v>
      </c>
      <c r="Q23" s="53">
        <f t="shared" si="0"/>
        <v>9.6527777777777768</v>
      </c>
      <c r="R23" s="54"/>
      <c r="S23" s="85">
        <v>38.479999999999997</v>
      </c>
      <c r="T23" s="55">
        <f t="shared" si="1"/>
        <v>10.688888888888888</v>
      </c>
      <c r="U23" s="54"/>
      <c r="V23" s="85">
        <v>49.64</v>
      </c>
      <c r="W23" s="63">
        <f t="shared" si="2"/>
        <v>13.788888888888888</v>
      </c>
      <c r="X23" s="59">
        <v>-8.6999999999999993</v>
      </c>
      <c r="Y23" s="47">
        <v>-1.9</v>
      </c>
      <c r="Z23" s="88"/>
      <c r="AA23" s="88"/>
      <c r="AB23" s="49"/>
      <c r="AC23" s="157">
        <v>55.561080000000004</v>
      </c>
      <c r="AD23" s="10">
        <f t="shared" si="3"/>
        <v>100.00000000000003</v>
      </c>
      <c r="AE23" s="50" t="str">
        <f t="shared" si="4"/>
        <v>ОК</v>
      </c>
      <c r="AF23" s="6"/>
      <c r="AG23" s="6"/>
      <c r="AH23" s="6"/>
    </row>
    <row r="24" spans="1:34" x14ac:dyDescent="0.25">
      <c r="A24" s="66">
        <v>14</v>
      </c>
      <c r="B24" s="91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3"/>
      <c r="N24" s="94"/>
      <c r="O24" s="38"/>
      <c r="P24" s="85">
        <v>34.75</v>
      </c>
      <c r="Q24" s="53">
        <f t="shared" si="0"/>
        <v>9.6527777777777768</v>
      </c>
      <c r="R24" s="54"/>
      <c r="S24" s="85">
        <v>38.479999999999997</v>
      </c>
      <c r="T24" s="55">
        <f t="shared" si="1"/>
        <v>10.688888888888888</v>
      </c>
      <c r="U24" s="54"/>
      <c r="V24" s="85">
        <v>49.64</v>
      </c>
      <c r="W24" s="63">
        <f t="shared" si="2"/>
        <v>13.788888888888888</v>
      </c>
      <c r="X24" s="59"/>
      <c r="Y24" s="47"/>
      <c r="Z24" s="88"/>
      <c r="AA24" s="88"/>
      <c r="AB24" s="49"/>
      <c r="AC24" s="157">
        <v>54.657899999999998</v>
      </c>
      <c r="AD24" s="10">
        <f t="shared" si="3"/>
        <v>0</v>
      </c>
      <c r="AE24" s="50" t="str">
        <f t="shared" si="4"/>
        <v xml:space="preserve"> </v>
      </c>
      <c r="AF24" s="6"/>
      <c r="AG24" s="6"/>
      <c r="AH24" s="6"/>
    </row>
    <row r="25" spans="1:34" x14ac:dyDescent="0.25">
      <c r="A25" s="66">
        <v>15</v>
      </c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3"/>
      <c r="N25" s="94"/>
      <c r="O25" s="38"/>
      <c r="P25" s="85">
        <v>34.75</v>
      </c>
      <c r="Q25" s="53">
        <f t="shared" si="0"/>
        <v>9.6527777777777768</v>
      </c>
      <c r="R25" s="54"/>
      <c r="S25" s="85">
        <v>38.479999999999997</v>
      </c>
      <c r="T25" s="55">
        <f t="shared" si="1"/>
        <v>10.688888888888888</v>
      </c>
      <c r="U25" s="54"/>
      <c r="V25" s="85">
        <v>49.64</v>
      </c>
      <c r="W25" s="63">
        <f t="shared" si="2"/>
        <v>13.788888888888888</v>
      </c>
      <c r="X25" s="59"/>
      <c r="Y25" s="47"/>
      <c r="Z25" s="88"/>
      <c r="AA25" s="88"/>
      <c r="AB25" s="49"/>
      <c r="AC25" s="157">
        <v>55.444830000000003</v>
      </c>
      <c r="AD25" s="10">
        <f t="shared" si="3"/>
        <v>0</v>
      </c>
      <c r="AE25" s="50" t="str">
        <f t="shared" si="4"/>
        <v xml:space="preserve"> </v>
      </c>
      <c r="AF25" s="6"/>
      <c r="AG25" s="6"/>
      <c r="AH25" s="6"/>
    </row>
    <row r="26" spans="1:34" x14ac:dyDescent="0.25">
      <c r="A26" s="66">
        <v>16</v>
      </c>
      <c r="B26" s="91">
        <v>92.667100000000005</v>
      </c>
      <c r="C26" s="92">
        <v>3.9407999999999999</v>
      </c>
      <c r="D26" s="92">
        <v>0.95379999999999998</v>
      </c>
      <c r="E26" s="92">
        <v>0.1106</v>
      </c>
      <c r="F26" s="92">
        <v>0.1724</v>
      </c>
      <c r="G26" s="92">
        <v>6.3E-3</v>
      </c>
      <c r="H26" s="92">
        <v>4.6300000000000001E-2</v>
      </c>
      <c r="I26" s="92">
        <v>3.7400000000000003E-2</v>
      </c>
      <c r="J26" s="92">
        <v>0.1153</v>
      </c>
      <c r="K26" s="92">
        <v>2.7099999999999999E-2</v>
      </c>
      <c r="L26" s="92">
        <v>1.5684</v>
      </c>
      <c r="M26" s="93">
        <v>0.35449999999999998</v>
      </c>
      <c r="N26" s="94">
        <v>0.72509999999999997</v>
      </c>
      <c r="O26" s="38"/>
      <c r="P26" s="85">
        <v>34.770000000000003</v>
      </c>
      <c r="Q26" s="53">
        <f t="shared" si="0"/>
        <v>9.6583333333333332</v>
      </c>
      <c r="R26" s="54"/>
      <c r="S26" s="85">
        <v>38.5</v>
      </c>
      <c r="T26" s="55">
        <f t="shared" si="1"/>
        <v>10.694444444444445</v>
      </c>
      <c r="U26" s="54"/>
      <c r="V26" s="85">
        <v>49.62</v>
      </c>
      <c r="W26" s="63">
        <f t="shared" si="2"/>
        <v>13.783333333333331</v>
      </c>
      <c r="X26" s="59"/>
      <c r="Y26" s="47"/>
      <c r="Z26" s="88"/>
      <c r="AA26" s="88"/>
      <c r="AB26" s="49"/>
      <c r="AC26" s="157">
        <v>62.265389999999996</v>
      </c>
      <c r="AD26" s="10">
        <f t="shared" si="3"/>
        <v>100.00000000000001</v>
      </c>
      <c r="AE26" s="50" t="str">
        <f t="shared" si="4"/>
        <v>ОК</v>
      </c>
      <c r="AF26" s="6"/>
      <c r="AG26" s="6"/>
      <c r="AH26" s="6"/>
    </row>
    <row r="27" spans="1:34" x14ac:dyDescent="0.25">
      <c r="A27" s="66">
        <v>17</v>
      </c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3"/>
      <c r="N27" s="94"/>
      <c r="O27" s="38"/>
      <c r="P27" s="85">
        <v>34.770000000000003</v>
      </c>
      <c r="Q27" s="53">
        <f t="shared" si="0"/>
        <v>9.6583333333333332</v>
      </c>
      <c r="R27" s="54"/>
      <c r="S27" s="85">
        <v>38.5</v>
      </c>
      <c r="T27" s="55">
        <f t="shared" si="1"/>
        <v>10.694444444444445</v>
      </c>
      <c r="U27" s="54"/>
      <c r="V27" s="85">
        <v>49.62</v>
      </c>
      <c r="W27" s="63">
        <f t="shared" si="2"/>
        <v>13.783333333333331</v>
      </c>
      <c r="X27" s="59"/>
      <c r="Y27" s="47"/>
      <c r="Z27" s="88"/>
      <c r="AA27" s="88"/>
      <c r="AB27" s="49"/>
      <c r="AC27" s="157">
        <v>62.008849999999995</v>
      </c>
      <c r="AD27" s="10">
        <f t="shared" si="3"/>
        <v>0</v>
      </c>
      <c r="AE27" s="50" t="str">
        <f t="shared" si="4"/>
        <v xml:space="preserve"> </v>
      </c>
      <c r="AF27" s="6"/>
      <c r="AG27" s="6"/>
      <c r="AH27" s="6"/>
    </row>
    <row r="28" spans="1:34" x14ac:dyDescent="0.25">
      <c r="A28" s="66">
        <v>18</v>
      </c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3"/>
      <c r="N28" s="94"/>
      <c r="O28" s="38"/>
      <c r="P28" s="85">
        <v>34.770000000000003</v>
      </c>
      <c r="Q28" s="53">
        <f t="shared" si="0"/>
        <v>9.6583333333333332</v>
      </c>
      <c r="R28" s="54"/>
      <c r="S28" s="85">
        <v>38.5</v>
      </c>
      <c r="T28" s="55">
        <f t="shared" si="1"/>
        <v>10.694444444444445</v>
      </c>
      <c r="U28" s="54"/>
      <c r="V28" s="85">
        <v>49.62</v>
      </c>
      <c r="W28" s="63">
        <f t="shared" si="2"/>
        <v>13.783333333333331</v>
      </c>
      <c r="X28" s="59"/>
      <c r="Y28" s="47"/>
      <c r="Z28" s="88"/>
      <c r="AA28" s="88"/>
      <c r="AB28" s="49"/>
      <c r="AC28" s="157">
        <v>55.047050000000006</v>
      </c>
      <c r="AD28" s="10">
        <f t="shared" si="3"/>
        <v>0</v>
      </c>
      <c r="AE28" s="50" t="str">
        <f t="shared" si="4"/>
        <v xml:space="preserve"> </v>
      </c>
      <c r="AF28" s="6"/>
      <c r="AG28" s="6"/>
      <c r="AH28" s="6"/>
    </row>
    <row r="29" spans="1:34" ht="15" customHeight="1" x14ac:dyDescent="0.25">
      <c r="A29" s="66">
        <v>19</v>
      </c>
      <c r="B29" s="91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3"/>
      <c r="N29" s="94"/>
      <c r="O29" s="38"/>
      <c r="P29" s="85">
        <v>34.770000000000003</v>
      </c>
      <c r="Q29" s="53">
        <f t="shared" si="0"/>
        <v>9.6583333333333332</v>
      </c>
      <c r="R29" s="54"/>
      <c r="S29" s="85">
        <v>38.5</v>
      </c>
      <c r="T29" s="55">
        <f t="shared" si="1"/>
        <v>10.694444444444445</v>
      </c>
      <c r="U29" s="54"/>
      <c r="V29" s="85">
        <v>49.62</v>
      </c>
      <c r="W29" s="63">
        <f t="shared" si="2"/>
        <v>13.783333333333331</v>
      </c>
      <c r="X29" s="59"/>
      <c r="Y29" s="47"/>
      <c r="Z29" s="88"/>
      <c r="AA29" s="88"/>
      <c r="AB29" s="49"/>
      <c r="AC29" s="157">
        <v>50.870640000000002</v>
      </c>
      <c r="AD29" s="10">
        <f t="shared" si="3"/>
        <v>0</v>
      </c>
      <c r="AE29" s="50" t="str">
        <f t="shared" si="4"/>
        <v xml:space="preserve"> </v>
      </c>
      <c r="AF29" s="6"/>
      <c r="AG29" s="6"/>
      <c r="AH29" s="6"/>
    </row>
    <row r="30" spans="1:34" x14ac:dyDescent="0.25">
      <c r="A30" s="66">
        <v>20</v>
      </c>
      <c r="B30" s="91">
        <v>92.608099999999993</v>
      </c>
      <c r="C30" s="92">
        <v>3.9521000000000002</v>
      </c>
      <c r="D30" s="92">
        <v>0.93920000000000003</v>
      </c>
      <c r="E30" s="92">
        <v>0.11070000000000001</v>
      </c>
      <c r="F30" s="92">
        <v>0.1825</v>
      </c>
      <c r="G30" s="92">
        <v>7.4999999999999997E-3</v>
      </c>
      <c r="H30" s="92">
        <v>5.0099999999999999E-2</v>
      </c>
      <c r="I30" s="92">
        <v>4.0399999999999998E-2</v>
      </c>
      <c r="J30" s="92">
        <v>0.1273</v>
      </c>
      <c r="K30" s="92">
        <v>2.9899999999999999E-2</v>
      </c>
      <c r="L30" s="92">
        <v>1.6271</v>
      </c>
      <c r="M30" s="93">
        <v>0.32500000000000001</v>
      </c>
      <c r="N30" s="94">
        <v>0.72570000000000001</v>
      </c>
      <c r="O30" s="38"/>
      <c r="P30" s="85">
        <v>34.78</v>
      </c>
      <c r="Q30" s="53">
        <f t="shared" si="0"/>
        <v>9.6611111111111114</v>
      </c>
      <c r="R30" s="54"/>
      <c r="S30" s="85">
        <v>38.520000000000003</v>
      </c>
      <c r="T30" s="55">
        <f t="shared" si="1"/>
        <v>10.700000000000001</v>
      </c>
      <c r="U30" s="54"/>
      <c r="V30" s="85">
        <v>49.62</v>
      </c>
      <c r="W30" s="63">
        <f t="shared" si="2"/>
        <v>13.783333333333331</v>
      </c>
      <c r="X30" s="59">
        <v>-8.3000000000000007</v>
      </c>
      <c r="Y30" s="47">
        <v>-2.4</v>
      </c>
      <c r="Z30" s="88">
        <v>1.1000000000000001</v>
      </c>
      <c r="AA30" s="90" t="s">
        <v>60</v>
      </c>
      <c r="AB30" s="49" t="s">
        <v>61</v>
      </c>
      <c r="AC30" s="157">
        <v>54.056089999999998</v>
      </c>
      <c r="AD30" s="10">
        <f t="shared" si="3"/>
        <v>99.999899999999997</v>
      </c>
      <c r="AE30" s="50" t="str">
        <f>IF(AD30=100,"ОК"," ")</f>
        <v xml:space="preserve"> </v>
      </c>
      <c r="AF30" s="6"/>
      <c r="AG30" s="6"/>
      <c r="AH30" s="6"/>
    </row>
    <row r="31" spans="1:34" x14ac:dyDescent="0.25">
      <c r="A31" s="66">
        <v>21</v>
      </c>
      <c r="B31" s="91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3"/>
      <c r="N31" s="94"/>
      <c r="O31" s="38"/>
      <c r="P31" s="85">
        <v>34.78</v>
      </c>
      <c r="Q31" s="53">
        <f t="shared" si="0"/>
        <v>9.6611111111111114</v>
      </c>
      <c r="R31" s="54"/>
      <c r="S31" s="85">
        <v>38.520000000000003</v>
      </c>
      <c r="T31" s="55">
        <f t="shared" si="1"/>
        <v>10.700000000000001</v>
      </c>
      <c r="U31" s="54"/>
      <c r="V31" s="85">
        <v>49.62</v>
      </c>
      <c r="W31" s="63">
        <f t="shared" si="2"/>
        <v>13.783333333333331</v>
      </c>
      <c r="X31" s="59"/>
      <c r="Y31" s="47"/>
      <c r="Z31" s="88"/>
      <c r="AA31" s="88"/>
      <c r="AB31" s="49"/>
      <c r="AC31" s="157">
        <v>55.689169999999997</v>
      </c>
      <c r="AD31" s="10">
        <f t="shared" si="3"/>
        <v>0</v>
      </c>
      <c r="AE31" s="50" t="str">
        <f t="shared" si="4"/>
        <v xml:space="preserve"> </v>
      </c>
      <c r="AF31" s="6"/>
      <c r="AG31" s="6"/>
      <c r="AH31" s="6"/>
    </row>
    <row r="32" spans="1:34" x14ac:dyDescent="0.25">
      <c r="A32" s="66">
        <v>22</v>
      </c>
      <c r="B32" s="91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3"/>
      <c r="N32" s="94"/>
      <c r="O32" s="38"/>
      <c r="P32" s="85">
        <v>34.78</v>
      </c>
      <c r="Q32" s="53">
        <f t="shared" si="0"/>
        <v>9.6611111111111114</v>
      </c>
      <c r="R32" s="54"/>
      <c r="S32" s="85">
        <v>38.520000000000003</v>
      </c>
      <c r="T32" s="55">
        <f t="shared" si="1"/>
        <v>10.700000000000001</v>
      </c>
      <c r="U32" s="54"/>
      <c r="V32" s="85">
        <v>49.62</v>
      </c>
      <c r="W32" s="63">
        <f t="shared" si="2"/>
        <v>13.783333333333331</v>
      </c>
      <c r="X32" s="59"/>
      <c r="Y32" s="47"/>
      <c r="Z32" s="88"/>
      <c r="AA32" s="88"/>
      <c r="AB32" s="49"/>
      <c r="AC32" s="157">
        <v>50.326819999999998</v>
      </c>
      <c r="AD32" s="10">
        <f t="shared" si="3"/>
        <v>0</v>
      </c>
      <c r="AE32" s="50" t="str">
        <f t="shared" si="4"/>
        <v xml:space="preserve"> </v>
      </c>
      <c r="AF32" s="6"/>
      <c r="AG32" s="6"/>
      <c r="AH32" s="6"/>
    </row>
    <row r="33" spans="1:34" x14ac:dyDescent="0.25">
      <c r="A33" s="66">
        <v>23</v>
      </c>
      <c r="B33" s="91">
        <v>92.584100000000007</v>
      </c>
      <c r="C33" s="92">
        <v>4.0065999999999997</v>
      </c>
      <c r="D33" s="92">
        <v>0.96460000000000001</v>
      </c>
      <c r="E33" s="92">
        <v>0.1133</v>
      </c>
      <c r="F33" s="92">
        <v>0.18690000000000001</v>
      </c>
      <c r="G33" s="92">
        <v>7.6E-3</v>
      </c>
      <c r="H33" s="92">
        <v>5.0700000000000002E-2</v>
      </c>
      <c r="I33" s="92">
        <v>4.1200000000000001E-2</v>
      </c>
      <c r="J33" s="92">
        <v>0.10780000000000001</v>
      </c>
      <c r="K33" s="92">
        <v>2.47E-2</v>
      </c>
      <c r="L33" s="92">
        <v>1.5753999999999999</v>
      </c>
      <c r="M33" s="93">
        <v>0.33710000000000001</v>
      </c>
      <c r="N33" s="94">
        <v>0.7258</v>
      </c>
      <c r="O33" s="38"/>
      <c r="P33" s="85">
        <v>34.81</v>
      </c>
      <c r="Q33" s="53">
        <f t="shared" si="0"/>
        <v>9.6694444444444443</v>
      </c>
      <c r="R33" s="54"/>
      <c r="S33" s="85">
        <v>38.549999999999997</v>
      </c>
      <c r="T33" s="55">
        <f t="shared" si="1"/>
        <v>10.708333333333332</v>
      </c>
      <c r="U33" s="54"/>
      <c r="V33" s="85">
        <v>49.66</v>
      </c>
      <c r="W33" s="63">
        <f t="shared" si="2"/>
        <v>13.794444444444443</v>
      </c>
      <c r="X33" s="59"/>
      <c r="Y33" s="47"/>
      <c r="Z33" s="88"/>
      <c r="AA33" s="88"/>
      <c r="AB33" s="49"/>
      <c r="AC33" s="157">
        <v>49.56317</v>
      </c>
      <c r="AD33" s="10">
        <f>SUM(B33:M33)+$K$42+$N$42</f>
        <v>100.00000000000001</v>
      </c>
      <c r="AE33" s="50" t="str">
        <f>IF(AD33=100,"ОК"," ")</f>
        <v>ОК</v>
      </c>
      <c r="AF33" s="6"/>
      <c r="AG33" s="6"/>
      <c r="AH33" s="6"/>
    </row>
    <row r="34" spans="1:34" x14ac:dyDescent="0.25">
      <c r="A34" s="66">
        <v>24</v>
      </c>
      <c r="B34" s="91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3"/>
      <c r="N34" s="94"/>
      <c r="O34" s="38"/>
      <c r="P34" s="85">
        <v>34.81</v>
      </c>
      <c r="Q34" s="53">
        <f t="shared" si="0"/>
        <v>9.6694444444444443</v>
      </c>
      <c r="R34" s="54"/>
      <c r="S34" s="85">
        <v>38.549999999999997</v>
      </c>
      <c r="T34" s="55">
        <f t="shared" si="1"/>
        <v>10.708333333333332</v>
      </c>
      <c r="U34" s="54"/>
      <c r="V34" s="85">
        <v>49.66</v>
      </c>
      <c r="W34" s="63">
        <f t="shared" si="2"/>
        <v>13.794444444444443</v>
      </c>
      <c r="X34" s="59"/>
      <c r="Y34" s="47"/>
      <c r="Z34" s="88"/>
      <c r="AA34" s="88"/>
      <c r="AB34" s="49"/>
      <c r="AC34" s="157">
        <v>47.862660000000005</v>
      </c>
      <c r="AD34" s="10">
        <f t="shared" si="3"/>
        <v>0</v>
      </c>
      <c r="AE34" s="50" t="str">
        <f t="shared" si="4"/>
        <v xml:space="preserve"> </v>
      </c>
      <c r="AF34" s="6"/>
      <c r="AG34" s="6"/>
      <c r="AH34" s="6"/>
    </row>
    <row r="35" spans="1:34" x14ac:dyDescent="0.25">
      <c r="A35" s="66">
        <v>25</v>
      </c>
      <c r="B35" s="91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3"/>
      <c r="N35" s="94"/>
      <c r="O35" s="38"/>
      <c r="P35" s="85">
        <v>34.81</v>
      </c>
      <c r="Q35" s="53">
        <f t="shared" si="0"/>
        <v>9.6694444444444443</v>
      </c>
      <c r="R35" s="54"/>
      <c r="S35" s="85">
        <v>38.549999999999997</v>
      </c>
      <c r="T35" s="55">
        <f t="shared" si="1"/>
        <v>10.708333333333332</v>
      </c>
      <c r="U35" s="54"/>
      <c r="V35" s="85">
        <v>49.66</v>
      </c>
      <c r="W35" s="63">
        <f t="shared" si="2"/>
        <v>13.794444444444443</v>
      </c>
      <c r="X35" s="59"/>
      <c r="Y35" s="47"/>
      <c r="Z35" s="88"/>
      <c r="AA35" s="88"/>
      <c r="AB35" s="49"/>
      <c r="AC35" s="157">
        <v>47.804660000000005</v>
      </c>
      <c r="AD35" s="10">
        <f t="shared" si="3"/>
        <v>0</v>
      </c>
      <c r="AE35" s="50" t="str">
        <f t="shared" si="4"/>
        <v xml:space="preserve"> </v>
      </c>
      <c r="AF35" s="6"/>
      <c r="AG35" s="6"/>
      <c r="AH35" s="6"/>
    </row>
    <row r="36" spans="1:34" x14ac:dyDescent="0.25">
      <c r="A36" s="66">
        <v>26</v>
      </c>
      <c r="B36" s="91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3"/>
      <c r="N36" s="94"/>
      <c r="O36" s="38"/>
      <c r="P36" s="85">
        <v>34.81</v>
      </c>
      <c r="Q36" s="53">
        <f t="shared" si="0"/>
        <v>9.6694444444444443</v>
      </c>
      <c r="R36" s="54"/>
      <c r="S36" s="85">
        <v>38.549999999999997</v>
      </c>
      <c r="T36" s="55">
        <f t="shared" si="1"/>
        <v>10.708333333333332</v>
      </c>
      <c r="U36" s="54"/>
      <c r="V36" s="85">
        <v>49.66</v>
      </c>
      <c r="W36" s="63">
        <f t="shared" si="2"/>
        <v>13.794444444444443</v>
      </c>
      <c r="X36" s="59"/>
      <c r="Y36" s="47"/>
      <c r="Z36" s="88"/>
      <c r="AA36" s="88"/>
      <c r="AB36" s="49"/>
      <c r="AC36" s="157">
        <v>46.462129999999995</v>
      </c>
      <c r="AD36" s="10">
        <f t="shared" si="3"/>
        <v>0</v>
      </c>
      <c r="AE36" s="50" t="str">
        <f t="shared" si="4"/>
        <v xml:space="preserve"> </v>
      </c>
      <c r="AF36" s="6"/>
      <c r="AG36" s="6"/>
      <c r="AH36" s="6"/>
    </row>
    <row r="37" spans="1:34" x14ac:dyDescent="0.25">
      <c r="A37" s="66">
        <v>27</v>
      </c>
      <c r="B37" s="91">
        <v>92.609300000000005</v>
      </c>
      <c r="C37" s="92">
        <v>4.0301</v>
      </c>
      <c r="D37" s="92">
        <v>0.96360000000000001</v>
      </c>
      <c r="E37" s="92">
        <v>0.115</v>
      </c>
      <c r="F37" s="92">
        <v>0.1913</v>
      </c>
      <c r="G37" s="92">
        <v>8.0000000000000002E-3</v>
      </c>
      <c r="H37" s="92">
        <v>5.2999999999999999E-2</v>
      </c>
      <c r="I37" s="92">
        <v>4.2999999999999997E-2</v>
      </c>
      <c r="J37" s="92">
        <v>0.1212</v>
      </c>
      <c r="K37" s="92">
        <v>2.5399999999999999E-2</v>
      </c>
      <c r="L37" s="92">
        <v>1.52</v>
      </c>
      <c r="M37" s="93">
        <v>0.32</v>
      </c>
      <c r="N37" s="94">
        <v>0.72599999999999998</v>
      </c>
      <c r="O37" s="38"/>
      <c r="P37" s="85">
        <v>34.86</v>
      </c>
      <c r="Q37" s="53">
        <f t="shared" si="0"/>
        <v>9.6833333333333336</v>
      </c>
      <c r="R37" s="54"/>
      <c r="S37" s="85">
        <v>38.61</v>
      </c>
      <c r="T37" s="55">
        <f t="shared" si="1"/>
        <v>10.725</v>
      </c>
      <c r="U37" s="54"/>
      <c r="V37" s="85">
        <v>49.73</v>
      </c>
      <c r="W37" s="63">
        <f t="shared" si="2"/>
        <v>13.813888888888888</v>
      </c>
      <c r="X37" s="59">
        <v>-8.8000000000000007</v>
      </c>
      <c r="Y37" s="47">
        <v>-1.5</v>
      </c>
      <c r="Z37" s="88"/>
      <c r="AA37" s="88"/>
      <c r="AB37" s="49"/>
      <c r="AC37" s="157">
        <v>45.712129999999995</v>
      </c>
      <c r="AD37" s="10">
        <f t="shared" si="3"/>
        <v>99.999899999999997</v>
      </c>
      <c r="AE37" s="50" t="str">
        <f t="shared" si="4"/>
        <v xml:space="preserve"> </v>
      </c>
      <c r="AF37" s="6"/>
      <c r="AG37" s="6"/>
      <c r="AH37" s="6"/>
    </row>
    <row r="38" spans="1:34" x14ac:dyDescent="0.25">
      <c r="A38" s="66">
        <v>28</v>
      </c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  <c r="N38" s="64"/>
      <c r="O38" s="38"/>
      <c r="P38" s="39">
        <v>34.86</v>
      </c>
      <c r="Q38" s="53">
        <f t="shared" si="0"/>
        <v>9.6833333333333336</v>
      </c>
      <c r="R38" s="54"/>
      <c r="S38" s="85">
        <v>38.61</v>
      </c>
      <c r="T38" s="55">
        <f t="shared" si="1"/>
        <v>10.725</v>
      </c>
      <c r="U38" s="54"/>
      <c r="V38" s="85">
        <v>49.73</v>
      </c>
      <c r="W38" s="63">
        <f t="shared" si="2"/>
        <v>13.813888888888888</v>
      </c>
      <c r="X38" s="59"/>
      <c r="Y38" s="47"/>
      <c r="Z38" s="88"/>
      <c r="AA38" s="88"/>
      <c r="AB38" s="49"/>
      <c r="AC38" s="157">
        <v>44.045639999999999</v>
      </c>
      <c r="AD38" s="10">
        <f t="shared" si="3"/>
        <v>0</v>
      </c>
      <c r="AE38" s="50" t="str">
        <f t="shared" si="4"/>
        <v xml:space="preserve"> </v>
      </c>
      <c r="AF38" s="6"/>
      <c r="AG38" s="6"/>
      <c r="AH38" s="6"/>
    </row>
    <row r="39" spans="1:34" x14ac:dyDescent="0.25">
      <c r="A39" s="66">
        <v>29</v>
      </c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  <c r="N39" s="64"/>
      <c r="O39" s="38"/>
      <c r="P39" s="39">
        <v>34.86</v>
      </c>
      <c r="Q39" s="53">
        <f t="shared" si="0"/>
        <v>9.6833333333333336</v>
      </c>
      <c r="R39" s="54"/>
      <c r="S39" s="85">
        <v>38.61</v>
      </c>
      <c r="T39" s="55">
        <f t="shared" si="1"/>
        <v>10.725</v>
      </c>
      <c r="U39" s="54"/>
      <c r="V39" s="85">
        <v>49.73</v>
      </c>
      <c r="W39" s="63">
        <f t="shared" si="2"/>
        <v>13.813888888888888</v>
      </c>
      <c r="X39" s="59"/>
      <c r="Y39" s="47"/>
      <c r="Z39" s="88"/>
      <c r="AA39" s="88"/>
      <c r="AB39" s="49"/>
      <c r="AC39" s="157">
        <v>44.884010000000004</v>
      </c>
      <c r="AD39" s="10">
        <f t="shared" si="3"/>
        <v>0</v>
      </c>
      <c r="AE39" s="50" t="str">
        <f t="shared" si="4"/>
        <v xml:space="preserve"> </v>
      </c>
      <c r="AF39" s="6"/>
      <c r="AG39" s="6"/>
      <c r="AH39" s="6"/>
    </row>
    <row r="40" spans="1:34" x14ac:dyDescent="0.25">
      <c r="A40" s="66">
        <v>30</v>
      </c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7"/>
      <c r="N40" s="64"/>
      <c r="O40" s="38"/>
      <c r="P40" s="39">
        <v>34.86</v>
      </c>
      <c r="Q40" s="53">
        <f t="shared" si="0"/>
        <v>9.6833333333333336</v>
      </c>
      <c r="R40" s="54"/>
      <c r="S40" s="85">
        <v>38.61</v>
      </c>
      <c r="T40" s="55">
        <f t="shared" si="1"/>
        <v>10.725</v>
      </c>
      <c r="U40" s="54"/>
      <c r="V40" s="85">
        <v>49.73</v>
      </c>
      <c r="W40" s="63">
        <f t="shared" si="2"/>
        <v>13.813888888888888</v>
      </c>
      <c r="X40" s="59"/>
      <c r="Y40" s="47"/>
      <c r="Z40" s="88"/>
      <c r="AA40" s="88"/>
      <c r="AB40" s="49"/>
      <c r="AC40" s="157">
        <v>48.4407</v>
      </c>
      <c r="AD40" s="10">
        <f t="shared" si="3"/>
        <v>0</v>
      </c>
      <c r="AE40" s="50" t="str">
        <f t="shared" si="4"/>
        <v xml:space="preserve"> </v>
      </c>
      <c r="AF40" s="6"/>
      <c r="AG40" s="6"/>
      <c r="AH40" s="6"/>
    </row>
    <row r="41" spans="1:34" ht="15.75" thickBot="1" x14ac:dyDescent="0.3">
      <c r="A41" s="67">
        <v>31</v>
      </c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2"/>
      <c r="N41" s="83"/>
      <c r="O41" s="43"/>
      <c r="P41" s="44">
        <v>34.86</v>
      </c>
      <c r="Q41" s="56">
        <f t="shared" si="0"/>
        <v>9.6833333333333336</v>
      </c>
      <c r="R41" s="57"/>
      <c r="S41" s="86">
        <v>38.61</v>
      </c>
      <c r="T41" s="58">
        <f t="shared" si="1"/>
        <v>10.725</v>
      </c>
      <c r="U41" s="57"/>
      <c r="V41" s="86">
        <v>49.73</v>
      </c>
      <c r="W41" s="80">
        <f t="shared" si="2"/>
        <v>13.813888888888888</v>
      </c>
      <c r="X41" s="60"/>
      <c r="Y41" s="48"/>
      <c r="Z41" s="89"/>
      <c r="AA41" s="89"/>
      <c r="AB41" s="81"/>
      <c r="AC41" s="154">
        <v>53.222259999999999</v>
      </c>
      <c r="AD41" s="10">
        <f t="shared" si="3"/>
        <v>0</v>
      </c>
      <c r="AE41" s="50" t="str">
        <f t="shared" si="4"/>
        <v xml:space="preserve"> </v>
      </c>
      <c r="AF41" s="6"/>
      <c r="AG41" s="6"/>
      <c r="AH41" s="6"/>
    </row>
    <row r="42" spans="1:34" ht="15" customHeight="1" thickBot="1" x14ac:dyDescent="0.3">
      <c r="A42" s="145" t="s">
        <v>18</v>
      </c>
      <c r="B42" s="146"/>
      <c r="C42" s="146"/>
      <c r="D42" s="146"/>
      <c r="E42" s="146"/>
      <c r="F42" s="146"/>
      <c r="G42" s="146"/>
      <c r="H42" s="147"/>
      <c r="I42" s="114" t="s">
        <v>16</v>
      </c>
      <c r="J42" s="114"/>
      <c r="K42" s="61">
        <v>0</v>
      </c>
      <c r="L42" s="145" t="s">
        <v>17</v>
      </c>
      <c r="M42" s="147"/>
      <c r="N42" s="62">
        <v>0</v>
      </c>
      <c r="O42" s="99"/>
      <c r="P42" s="99">
        <f>SUMPRODUCT(P11:P41,AC11:AC41)/SUM(AC11:AC41)</f>
        <v>34.79445944610341</v>
      </c>
      <c r="Q42" s="109">
        <f>SUMPRODUCT(Q11:Q41,AC11:AC41)/SUM(AC11:AC41)</f>
        <v>9.6651276239176109</v>
      </c>
      <c r="R42" s="99"/>
      <c r="S42" s="99">
        <f>SUMPRODUCT(S11:S41,AC11:AC41)/SUM(AC11:AC41)</f>
        <v>38.532511715290333</v>
      </c>
      <c r="T42" s="107">
        <f>SUMPRODUCT(T11:T41,AC11:AC41)/SUM(AC11:AC41)</f>
        <v>10.703475476469539</v>
      </c>
      <c r="U42" s="14"/>
      <c r="V42" s="7"/>
      <c r="W42" s="4"/>
      <c r="X42" s="4"/>
      <c r="Y42" s="4"/>
      <c r="Z42" s="4"/>
      <c r="AA42" s="152" t="s">
        <v>63</v>
      </c>
      <c r="AB42" s="103"/>
      <c r="AC42" s="153">
        <v>1588.5095000000001</v>
      </c>
      <c r="AD42" s="10"/>
      <c r="AE42" s="11"/>
      <c r="AF42" s="6"/>
      <c r="AG42" s="6"/>
      <c r="AH42" s="6"/>
    </row>
    <row r="43" spans="1:34" ht="15.75" customHeight="1" x14ac:dyDescent="0.25">
      <c r="A43" s="30"/>
      <c r="B43" s="4"/>
      <c r="C43" s="4"/>
      <c r="D43" s="4"/>
      <c r="E43" s="4"/>
      <c r="F43" s="4"/>
      <c r="G43" s="4"/>
      <c r="H43" s="113" t="s">
        <v>2</v>
      </c>
      <c r="I43" s="113"/>
      <c r="J43" s="113"/>
      <c r="K43" s="113"/>
      <c r="L43" s="113"/>
      <c r="M43" s="113"/>
      <c r="N43" s="113"/>
      <c r="O43" s="100"/>
      <c r="P43" s="100"/>
      <c r="Q43" s="110"/>
      <c r="R43" s="100"/>
      <c r="S43" s="100"/>
      <c r="T43" s="108"/>
      <c r="U43" s="14"/>
      <c r="V43" s="4"/>
      <c r="W43" s="4"/>
      <c r="X43" s="4"/>
      <c r="Y43" s="4"/>
      <c r="Z43" s="4"/>
      <c r="AA43" s="4"/>
      <c r="AB43" s="4"/>
      <c r="AC43" s="46"/>
    </row>
    <row r="44" spans="1:34" ht="7.5" customHeight="1" x14ac:dyDescent="0.25">
      <c r="A44" s="3"/>
      <c r="B44" s="4"/>
      <c r="C44" s="4"/>
      <c r="D44" s="4"/>
      <c r="E44" s="4"/>
      <c r="F44" s="4"/>
      <c r="G44" s="4"/>
      <c r="H44" s="27"/>
      <c r="I44" s="27"/>
      <c r="J44" s="27"/>
      <c r="K44" s="27"/>
      <c r="L44" s="27"/>
      <c r="M44" s="27"/>
      <c r="N44" s="27"/>
      <c r="O44" s="28"/>
      <c r="P44" s="28"/>
      <c r="Q44" s="28"/>
      <c r="R44" s="28"/>
      <c r="S44" s="28"/>
      <c r="T44" s="28"/>
      <c r="U44" s="14"/>
      <c r="V44" s="4"/>
      <c r="W44" s="4"/>
      <c r="X44" s="4"/>
      <c r="Y44" s="4"/>
      <c r="Z44" s="4"/>
      <c r="AA44" s="4"/>
      <c r="AB44" s="4"/>
      <c r="AC44" s="46"/>
    </row>
    <row r="45" spans="1:34" ht="15.75" customHeight="1" x14ac:dyDescent="0.25">
      <c r="A45" s="3"/>
      <c r="B45" s="31" t="s">
        <v>39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 t="s">
        <v>40</v>
      </c>
      <c r="P45" s="31"/>
      <c r="Q45" s="31"/>
      <c r="R45" s="31"/>
      <c r="S45" s="32"/>
      <c r="T45" s="33"/>
      <c r="U45" s="33"/>
      <c r="V45" s="111">
        <v>42738</v>
      </c>
      <c r="W45" s="112"/>
      <c r="X45" s="4"/>
      <c r="Y45" s="4"/>
      <c r="Z45" s="4"/>
      <c r="AA45" s="4"/>
      <c r="AB45" s="4"/>
      <c r="AC45" s="5"/>
    </row>
    <row r="46" spans="1:34" ht="15.75" customHeight="1" x14ac:dyDescent="0.25">
      <c r="A46" s="3"/>
      <c r="D46" s="34" t="s">
        <v>3</v>
      </c>
      <c r="O46" s="34" t="s">
        <v>4</v>
      </c>
      <c r="R46" s="34"/>
      <c r="S46" s="34" t="s">
        <v>5</v>
      </c>
      <c r="V46" s="34"/>
      <c r="W46" s="4" t="s">
        <v>6</v>
      </c>
      <c r="X46" s="4"/>
      <c r="Y46" s="4"/>
      <c r="Z46" s="4"/>
      <c r="AA46" s="4"/>
      <c r="AB46" s="4"/>
      <c r="AC46" s="5"/>
    </row>
    <row r="47" spans="1:34" x14ac:dyDescent="0.25">
      <c r="B47" s="31" t="s">
        <v>41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 t="s">
        <v>42</v>
      </c>
      <c r="O47" s="31" t="s">
        <v>43</v>
      </c>
      <c r="P47" s="31"/>
      <c r="Q47" s="31"/>
      <c r="R47" s="31"/>
      <c r="S47" s="31"/>
      <c r="T47" s="33"/>
      <c r="U47" s="33"/>
      <c r="V47" s="111">
        <v>42738</v>
      </c>
      <c r="W47" s="112"/>
    </row>
    <row r="48" spans="1:34" x14ac:dyDescent="0.25">
      <c r="E48" s="34" t="s">
        <v>44</v>
      </c>
      <c r="O48" s="34" t="s">
        <v>4</v>
      </c>
      <c r="R48" s="34"/>
      <c r="S48" s="34" t="s">
        <v>5</v>
      </c>
      <c r="V48" s="34"/>
      <c r="W48" s="4" t="s">
        <v>6</v>
      </c>
    </row>
    <row r="49" spans="2:23" x14ac:dyDescent="0.25">
      <c r="B49" s="31" t="s">
        <v>52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 t="s">
        <v>42</v>
      </c>
      <c r="O49" s="31" t="s">
        <v>53</v>
      </c>
      <c r="P49" s="31"/>
      <c r="Q49" s="31"/>
      <c r="R49" s="31"/>
      <c r="S49" s="31"/>
      <c r="T49" s="33"/>
      <c r="U49" s="33"/>
      <c r="V49" s="111">
        <v>42738</v>
      </c>
      <c r="W49" s="112"/>
    </row>
    <row r="50" spans="2:23" x14ac:dyDescent="0.25">
      <c r="E50" s="45" t="s">
        <v>51</v>
      </c>
      <c r="O50" s="34" t="s">
        <v>4</v>
      </c>
      <c r="R50" s="34"/>
      <c r="S50" s="34" t="s">
        <v>5</v>
      </c>
      <c r="V50" s="34"/>
      <c r="W50" s="4" t="s">
        <v>6</v>
      </c>
    </row>
    <row r="51" spans="2:23" x14ac:dyDescent="0.25">
      <c r="B51" s="1" t="s">
        <v>62</v>
      </c>
    </row>
  </sheetData>
  <mergeCells count="50">
    <mergeCell ref="J2:X2"/>
    <mergeCell ref="J4:X4"/>
    <mergeCell ref="J5:X5"/>
    <mergeCell ref="U9:U10"/>
    <mergeCell ref="S9:S10"/>
    <mergeCell ref="B7:M8"/>
    <mergeCell ref="B9:B10"/>
    <mergeCell ref="C9:C10"/>
    <mergeCell ref="F9:F10"/>
    <mergeCell ref="D9:D10"/>
    <mergeCell ref="E9:E10"/>
    <mergeCell ref="I9:I10"/>
    <mergeCell ref="G9:G10"/>
    <mergeCell ref="V49:W49"/>
    <mergeCell ref="V47:W47"/>
    <mergeCell ref="N8:N10"/>
    <mergeCell ref="T9:T10"/>
    <mergeCell ref="O42:O43"/>
    <mergeCell ref="P9:P10"/>
    <mergeCell ref="O9:O10"/>
    <mergeCell ref="V45:W45"/>
    <mergeCell ref="H43:N43"/>
    <mergeCell ref="I42:J42"/>
    <mergeCell ref="Q9:Q10"/>
    <mergeCell ref="R9:R10"/>
    <mergeCell ref="H9:H10"/>
    <mergeCell ref="M9:M10"/>
    <mergeCell ref="W9:W10"/>
    <mergeCell ref="R42:R43"/>
    <mergeCell ref="J9:J10"/>
    <mergeCell ref="K9:K10"/>
    <mergeCell ref="A42:H42"/>
    <mergeCell ref="L42:M42"/>
    <mergeCell ref="A7:A10"/>
    <mergeCell ref="K3:AH3"/>
    <mergeCell ref="K6:AH6"/>
    <mergeCell ref="S42:S43"/>
    <mergeCell ref="V9:V10"/>
    <mergeCell ref="L9:L10"/>
    <mergeCell ref="AA42:AB42"/>
    <mergeCell ref="X7:X10"/>
    <mergeCell ref="T42:T43"/>
    <mergeCell ref="P42:P43"/>
    <mergeCell ref="Q42:Q43"/>
    <mergeCell ref="AC7:AC10"/>
    <mergeCell ref="Z7:Z10"/>
    <mergeCell ref="AA7:AA10"/>
    <mergeCell ref="AB7:AB10"/>
    <mergeCell ref="Y7:Y10"/>
    <mergeCell ref="N7:W7"/>
  </mergeCells>
  <phoneticPr fontId="24" type="noConversion"/>
  <printOptions verticalCentered="1"/>
  <pageMargins left="0.55118110236220474" right="0.23622047244094491" top="0.19685039370078741" bottom="0.19685039370078741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23" workbookViewId="0">
      <selection activeCell="H34" sqref="H3:H34"/>
    </sheetView>
  </sheetViews>
  <sheetFormatPr defaultRowHeight="15" x14ac:dyDescent="0.25"/>
  <cols>
    <col min="1" max="1" width="5" customWidth="1"/>
  </cols>
  <sheetData>
    <row r="1" spans="1:8" x14ac:dyDescent="0.25">
      <c r="A1" t="s">
        <v>64</v>
      </c>
    </row>
    <row r="2" spans="1:8" x14ac:dyDescent="0.25">
      <c r="A2" t="s">
        <v>65</v>
      </c>
      <c r="B2" t="s">
        <v>57</v>
      </c>
      <c r="C2" t="s">
        <v>66</v>
      </c>
      <c r="D2" t="s">
        <v>67</v>
      </c>
      <c r="E2" t="s">
        <v>68</v>
      </c>
      <c r="F2" t="s">
        <v>69</v>
      </c>
    </row>
    <row r="3" spans="1:8" x14ac:dyDescent="0.25">
      <c r="A3" s="155">
        <v>1</v>
      </c>
      <c r="B3">
        <v>53885.84</v>
      </c>
      <c r="C3">
        <v>3777.7460000000001</v>
      </c>
      <c r="D3" s="52">
        <v>3.52</v>
      </c>
      <c r="E3">
        <v>-1.53</v>
      </c>
      <c r="H3" s="10">
        <f>B3/1000</f>
        <v>53.885839999999995</v>
      </c>
    </row>
    <row r="4" spans="1:8" x14ac:dyDescent="0.25">
      <c r="A4" s="155">
        <v>2</v>
      </c>
      <c r="B4">
        <v>49185.14</v>
      </c>
      <c r="C4" t="s">
        <v>70</v>
      </c>
      <c r="D4" s="52" t="s">
        <v>71</v>
      </c>
      <c r="E4" t="s">
        <v>72</v>
      </c>
      <c r="F4" t="s">
        <v>69</v>
      </c>
      <c r="H4" s="10">
        <f t="shared" ref="H4:H33" si="0">B4/1000</f>
        <v>49.185139999999997</v>
      </c>
    </row>
    <row r="5" spans="1:8" x14ac:dyDescent="0.25">
      <c r="A5" s="155">
        <v>3</v>
      </c>
      <c r="B5">
        <v>49499.8</v>
      </c>
      <c r="C5">
        <v>111.563</v>
      </c>
      <c r="D5" s="52">
        <v>3.52</v>
      </c>
      <c r="E5">
        <v>-1.27</v>
      </c>
      <c r="H5" s="10">
        <f t="shared" si="0"/>
        <v>49.4998</v>
      </c>
    </row>
    <row r="6" spans="1:8" x14ac:dyDescent="0.25">
      <c r="A6" s="155">
        <v>4</v>
      </c>
      <c r="B6">
        <v>51162.95</v>
      </c>
      <c r="C6">
        <v>118.652</v>
      </c>
      <c r="D6" s="52">
        <v>3.53</v>
      </c>
      <c r="E6">
        <v>-1.61</v>
      </c>
      <c r="H6" s="10">
        <f t="shared" si="0"/>
        <v>51.162949999999995</v>
      </c>
    </row>
    <row r="7" spans="1:8" x14ac:dyDescent="0.25">
      <c r="A7" s="155">
        <v>5</v>
      </c>
      <c r="B7">
        <v>53610.400000000001</v>
      </c>
      <c r="C7">
        <v>130.94</v>
      </c>
      <c r="D7" s="52">
        <v>3.52</v>
      </c>
      <c r="E7">
        <v>-2.5499999999999998</v>
      </c>
      <c r="F7" t="s">
        <v>73</v>
      </c>
      <c r="H7" s="10">
        <f t="shared" si="0"/>
        <v>53.610399999999998</v>
      </c>
    </row>
    <row r="8" spans="1:8" x14ac:dyDescent="0.25">
      <c r="A8" s="155">
        <v>6</v>
      </c>
      <c r="B8">
        <v>52397.64</v>
      </c>
      <c r="C8">
        <v>124.31399999999999</v>
      </c>
      <c r="D8" s="52">
        <v>3.53</v>
      </c>
      <c r="E8">
        <v>-1.83</v>
      </c>
      <c r="H8" s="10">
        <f t="shared" si="0"/>
        <v>52.397640000000003</v>
      </c>
    </row>
    <row r="9" spans="1:8" x14ac:dyDescent="0.25">
      <c r="A9" s="155">
        <v>7</v>
      </c>
      <c r="B9">
        <v>58199.41</v>
      </c>
      <c r="C9">
        <v>156.81100000000001</v>
      </c>
      <c r="D9" s="52">
        <v>3.51</v>
      </c>
      <c r="E9">
        <v>-3.27</v>
      </c>
      <c r="F9" t="s">
        <v>74</v>
      </c>
      <c r="H9" s="10">
        <f t="shared" si="0"/>
        <v>58.19941</v>
      </c>
    </row>
    <row r="10" spans="1:8" x14ac:dyDescent="0.25">
      <c r="A10" s="155">
        <v>8</v>
      </c>
      <c r="B10">
        <v>55284.06</v>
      </c>
      <c r="C10">
        <v>140.351</v>
      </c>
      <c r="D10" s="52">
        <v>3.49</v>
      </c>
      <c r="E10">
        <v>-1.62</v>
      </c>
      <c r="H10" s="10">
        <f t="shared" si="0"/>
        <v>55.284059999999997</v>
      </c>
    </row>
    <row r="11" spans="1:8" x14ac:dyDescent="0.25">
      <c r="A11" s="155">
        <v>9</v>
      </c>
      <c r="B11">
        <v>45603.68</v>
      </c>
      <c r="C11">
        <v>95.491</v>
      </c>
      <c r="D11" s="52">
        <v>3.51</v>
      </c>
      <c r="E11">
        <v>0.85</v>
      </c>
      <c r="F11" t="s">
        <v>75</v>
      </c>
      <c r="H11" s="10">
        <f t="shared" si="0"/>
        <v>45.603679999999997</v>
      </c>
    </row>
    <row r="12" spans="1:8" x14ac:dyDescent="0.25">
      <c r="A12" s="155">
        <v>10</v>
      </c>
      <c r="B12">
        <v>42269.21</v>
      </c>
      <c r="C12">
        <v>81.866</v>
      </c>
      <c r="D12" s="52">
        <v>3.51</v>
      </c>
      <c r="E12">
        <v>0.57999999999999996</v>
      </c>
      <c r="H12" s="10">
        <f t="shared" si="0"/>
        <v>42.269210000000001</v>
      </c>
    </row>
    <row r="13" spans="1:8" x14ac:dyDescent="0.25">
      <c r="A13" s="155">
        <v>11</v>
      </c>
      <c r="B13">
        <v>44794.33</v>
      </c>
      <c r="C13">
        <v>91.001000000000005</v>
      </c>
      <c r="D13" s="52">
        <v>3.51</v>
      </c>
      <c r="E13">
        <v>-1.57</v>
      </c>
      <c r="H13" s="10">
        <f t="shared" si="0"/>
        <v>44.794330000000002</v>
      </c>
    </row>
    <row r="14" spans="1:8" x14ac:dyDescent="0.25">
      <c r="A14" s="155">
        <v>12</v>
      </c>
      <c r="B14">
        <v>48691.86</v>
      </c>
      <c r="C14">
        <v>107.44</v>
      </c>
      <c r="D14" s="52">
        <v>3.51</v>
      </c>
      <c r="E14">
        <v>-2.5299999999999998</v>
      </c>
      <c r="H14" s="10">
        <f t="shared" si="0"/>
        <v>48.691859999999998</v>
      </c>
    </row>
    <row r="15" spans="1:8" x14ac:dyDescent="0.25">
      <c r="A15" s="155">
        <v>13</v>
      </c>
      <c r="B15">
        <v>55561.08</v>
      </c>
      <c r="C15">
        <v>139.965</v>
      </c>
      <c r="D15" s="52">
        <v>3.53</v>
      </c>
      <c r="E15">
        <v>-3.02</v>
      </c>
      <c r="F15" t="s">
        <v>73</v>
      </c>
      <c r="H15" s="10">
        <f t="shared" si="0"/>
        <v>55.561080000000004</v>
      </c>
    </row>
    <row r="16" spans="1:8" x14ac:dyDescent="0.25">
      <c r="A16" s="155">
        <v>14</v>
      </c>
      <c r="B16">
        <v>54657.9</v>
      </c>
      <c r="C16">
        <v>134.46100000000001</v>
      </c>
      <c r="D16" s="52">
        <v>3.53</v>
      </c>
      <c r="E16">
        <v>-2.27</v>
      </c>
      <c r="H16" s="10">
        <f t="shared" si="0"/>
        <v>54.657899999999998</v>
      </c>
    </row>
    <row r="17" spans="1:8" x14ac:dyDescent="0.25">
      <c r="A17" s="155">
        <v>15</v>
      </c>
      <c r="B17">
        <v>55444.83</v>
      </c>
      <c r="C17">
        <v>138.25200000000001</v>
      </c>
      <c r="D17" s="52">
        <v>3.53</v>
      </c>
      <c r="E17">
        <v>-2.83</v>
      </c>
      <c r="F17" t="s">
        <v>74</v>
      </c>
      <c r="H17" s="10">
        <f t="shared" si="0"/>
        <v>55.444830000000003</v>
      </c>
    </row>
    <row r="18" spans="1:8" x14ac:dyDescent="0.25">
      <c r="A18" s="155">
        <v>16</v>
      </c>
      <c r="B18">
        <v>62265.39</v>
      </c>
      <c r="C18">
        <v>176.113</v>
      </c>
      <c r="D18" s="52">
        <v>3.53</v>
      </c>
      <c r="E18">
        <v>-3.7</v>
      </c>
      <c r="F18" t="s">
        <v>73</v>
      </c>
      <c r="H18" s="10">
        <f t="shared" si="0"/>
        <v>62.265389999999996</v>
      </c>
    </row>
    <row r="19" spans="1:8" x14ac:dyDescent="0.25">
      <c r="A19" s="155">
        <v>17</v>
      </c>
      <c r="B19">
        <v>62008.85</v>
      </c>
      <c r="C19">
        <v>173.68</v>
      </c>
      <c r="D19" s="52">
        <v>3.53</v>
      </c>
      <c r="E19">
        <v>-2.66</v>
      </c>
      <c r="H19" s="10">
        <f t="shared" si="0"/>
        <v>62.008849999999995</v>
      </c>
    </row>
    <row r="20" spans="1:8" x14ac:dyDescent="0.25">
      <c r="A20" s="155">
        <v>18</v>
      </c>
      <c r="B20">
        <v>55047.05</v>
      </c>
      <c r="C20">
        <v>137.48400000000001</v>
      </c>
      <c r="D20" s="52">
        <v>3.52</v>
      </c>
      <c r="E20">
        <v>-1.67</v>
      </c>
      <c r="H20" s="10">
        <f t="shared" si="0"/>
        <v>55.047050000000006</v>
      </c>
    </row>
    <row r="21" spans="1:8" x14ac:dyDescent="0.25">
      <c r="A21" s="155">
        <v>19</v>
      </c>
      <c r="B21">
        <v>50870.64</v>
      </c>
      <c r="C21">
        <v>117.241</v>
      </c>
      <c r="D21" s="52">
        <v>3.52</v>
      </c>
      <c r="E21">
        <v>-1.23</v>
      </c>
      <c r="H21" s="10">
        <f t="shared" si="0"/>
        <v>50.870640000000002</v>
      </c>
    </row>
    <row r="22" spans="1:8" x14ac:dyDescent="0.25">
      <c r="A22" s="155">
        <v>20</v>
      </c>
      <c r="B22">
        <v>54056.09</v>
      </c>
      <c r="C22">
        <v>131.83799999999999</v>
      </c>
      <c r="D22" s="52">
        <v>3.54</v>
      </c>
      <c r="E22">
        <v>-2.68</v>
      </c>
      <c r="F22" t="s">
        <v>75</v>
      </c>
      <c r="H22" s="10">
        <f t="shared" si="0"/>
        <v>54.056089999999998</v>
      </c>
    </row>
    <row r="23" spans="1:8" x14ac:dyDescent="0.25">
      <c r="A23" s="155">
        <v>21</v>
      </c>
      <c r="B23">
        <v>55689.17</v>
      </c>
      <c r="C23">
        <v>140.203</v>
      </c>
      <c r="D23" s="52">
        <v>3.52</v>
      </c>
      <c r="E23">
        <v>-2.38</v>
      </c>
      <c r="H23" s="10">
        <f t="shared" si="0"/>
        <v>55.689169999999997</v>
      </c>
    </row>
    <row r="24" spans="1:8" x14ac:dyDescent="0.25">
      <c r="A24" s="155">
        <v>22</v>
      </c>
      <c r="B24">
        <v>50326.82</v>
      </c>
      <c r="C24">
        <v>114.758</v>
      </c>
      <c r="D24" s="52">
        <v>3.52</v>
      </c>
      <c r="E24">
        <v>-1.77</v>
      </c>
      <c r="H24" s="10">
        <f t="shared" si="0"/>
        <v>50.326819999999998</v>
      </c>
    </row>
    <row r="25" spans="1:8" x14ac:dyDescent="0.25">
      <c r="A25" s="155">
        <v>23</v>
      </c>
      <c r="B25">
        <v>49563.17</v>
      </c>
      <c r="C25">
        <v>111.27500000000001</v>
      </c>
      <c r="D25" s="52">
        <v>3.51</v>
      </c>
      <c r="E25">
        <v>-2.02</v>
      </c>
      <c r="F25" t="s">
        <v>75</v>
      </c>
      <c r="H25" s="10">
        <f t="shared" si="0"/>
        <v>49.56317</v>
      </c>
    </row>
    <row r="26" spans="1:8" x14ac:dyDescent="0.25">
      <c r="A26" s="155">
        <v>24</v>
      </c>
      <c r="B26">
        <v>47862.66</v>
      </c>
      <c r="C26">
        <v>104.334</v>
      </c>
      <c r="D26" s="52">
        <v>3.51</v>
      </c>
      <c r="E26">
        <v>-1.35</v>
      </c>
      <c r="H26" s="10">
        <f t="shared" si="0"/>
        <v>47.862660000000005</v>
      </c>
    </row>
    <row r="27" spans="1:8" x14ac:dyDescent="0.25">
      <c r="A27" s="155">
        <v>25</v>
      </c>
      <c r="B27">
        <v>47804.66</v>
      </c>
      <c r="C27">
        <v>103.60899999999999</v>
      </c>
      <c r="D27" s="52">
        <v>3.51</v>
      </c>
      <c r="E27">
        <v>-1.92</v>
      </c>
      <c r="H27" s="10">
        <f t="shared" si="0"/>
        <v>47.804660000000005</v>
      </c>
    </row>
    <row r="28" spans="1:8" x14ac:dyDescent="0.25">
      <c r="A28" s="155">
        <v>26</v>
      </c>
      <c r="B28">
        <v>46462.13</v>
      </c>
      <c r="C28">
        <v>97.787000000000006</v>
      </c>
      <c r="D28" s="52">
        <v>3.52</v>
      </c>
      <c r="E28">
        <v>-1.61</v>
      </c>
      <c r="H28" s="10">
        <f t="shared" si="0"/>
        <v>46.462129999999995</v>
      </c>
    </row>
    <row r="29" spans="1:8" x14ac:dyDescent="0.25">
      <c r="A29" s="155">
        <v>27</v>
      </c>
      <c r="B29">
        <v>45712.13</v>
      </c>
      <c r="C29">
        <v>95.061999999999998</v>
      </c>
      <c r="D29" s="52">
        <v>3.51</v>
      </c>
      <c r="E29">
        <v>-1.32</v>
      </c>
      <c r="F29" t="s">
        <v>75</v>
      </c>
      <c r="H29" s="10">
        <f t="shared" si="0"/>
        <v>45.712129999999995</v>
      </c>
    </row>
    <row r="30" spans="1:8" x14ac:dyDescent="0.25">
      <c r="A30" s="155">
        <v>28</v>
      </c>
      <c r="B30">
        <v>44045.64</v>
      </c>
      <c r="C30">
        <v>88.33</v>
      </c>
      <c r="D30" s="52">
        <v>3.51</v>
      </c>
      <c r="E30">
        <v>-1.04</v>
      </c>
      <c r="H30" s="10">
        <f t="shared" si="0"/>
        <v>44.045639999999999</v>
      </c>
    </row>
    <row r="31" spans="1:8" x14ac:dyDescent="0.25">
      <c r="A31" s="155">
        <v>29</v>
      </c>
      <c r="B31">
        <v>44884.01</v>
      </c>
      <c r="C31">
        <v>91.141999999999996</v>
      </c>
      <c r="D31" s="52">
        <v>3.53</v>
      </c>
      <c r="E31">
        <v>-1.37</v>
      </c>
      <c r="H31" s="10">
        <f t="shared" si="0"/>
        <v>44.884010000000004</v>
      </c>
    </row>
    <row r="32" spans="1:8" x14ac:dyDescent="0.25">
      <c r="A32" s="155">
        <v>30</v>
      </c>
      <c r="B32">
        <v>48440.7</v>
      </c>
      <c r="C32">
        <v>105.762</v>
      </c>
      <c r="D32" s="52">
        <v>3.53</v>
      </c>
      <c r="E32">
        <v>-2.56</v>
      </c>
      <c r="H32" s="10">
        <f t="shared" si="0"/>
        <v>48.4407</v>
      </c>
    </row>
    <row r="33" spans="1:8" x14ac:dyDescent="0.25">
      <c r="A33" s="155">
        <v>31</v>
      </c>
      <c r="B33">
        <v>53222.26</v>
      </c>
      <c r="C33">
        <v>128.149</v>
      </c>
      <c r="D33">
        <v>3.52</v>
      </c>
      <c r="E33">
        <v>-2.7</v>
      </c>
      <c r="H33" s="10">
        <f t="shared" si="0"/>
        <v>53.222259999999999</v>
      </c>
    </row>
    <row r="34" spans="1:8" x14ac:dyDescent="0.25">
      <c r="A34" t="s">
        <v>76</v>
      </c>
      <c r="B34" t="s">
        <v>77</v>
      </c>
      <c r="C34" t="s">
        <v>78</v>
      </c>
      <c r="D34" t="s">
        <v>71</v>
      </c>
      <c r="E34" t="s">
        <v>79</v>
      </c>
      <c r="F34" t="s">
        <v>69</v>
      </c>
      <c r="H34" s="10">
        <f>SUM(H3:H33)</f>
        <v>1588.5095000000001</v>
      </c>
    </row>
  </sheetData>
  <phoneticPr fontId="2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Семутин Сергей Николаевич</cp:lastModifiedBy>
  <cp:lastPrinted>2016-12-08T09:38:12Z</cp:lastPrinted>
  <dcterms:created xsi:type="dcterms:W3CDTF">2016-10-07T07:24:19Z</dcterms:created>
  <dcterms:modified xsi:type="dcterms:W3CDTF">2017-01-10T12:29:48Z</dcterms:modified>
</cp:coreProperties>
</file>