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21" i="4"/>
  <c r="T21" i="4"/>
  <c r="Q21" i="4"/>
  <c r="W20" i="4"/>
  <c r="T20" i="4"/>
  <c r="Q20" i="4"/>
  <c r="W28" i="4"/>
  <c r="T28" i="4"/>
  <c r="Q28" i="4"/>
  <c r="W27" i="4"/>
  <c r="T27" i="4"/>
  <c r="Q27" i="4"/>
  <c r="W37" i="4"/>
  <c r="T37" i="4"/>
  <c r="Q37" i="4"/>
  <c r="W36" i="4"/>
  <c r="T36" i="4"/>
  <c r="Q36" i="4"/>
  <c r="W35" i="4"/>
  <c r="T35" i="4"/>
  <c r="Q35" i="4"/>
  <c r="W34" i="4"/>
  <c r="T34" i="4"/>
  <c r="Q34" i="4"/>
  <c r="W40" i="4" l="1"/>
  <c r="T40" i="4"/>
  <c r="Q40" i="4"/>
  <c r="AE12" i="4" l="1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W14" i="4" l="1"/>
  <c r="T14" i="4"/>
  <c r="Q14" i="4"/>
  <c r="W13" i="4"/>
  <c r="T13" i="4"/>
  <c r="Q13" i="4"/>
  <c r="AD11" i="4" l="1"/>
  <c r="V49" i="4" l="1"/>
  <c r="V47" i="4"/>
  <c r="AC42" i="4"/>
  <c r="W30" i="4" l="1"/>
  <c r="T30" i="4"/>
  <c r="Q30" i="4"/>
  <c r="W29" i="4"/>
  <c r="T29" i="4"/>
  <c r="Q29" i="4"/>
  <c r="W23" i="4"/>
  <c r="T23" i="4"/>
  <c r="W22" i="4"/>
  <c r="T22" i="4"/>
  <c r="Q23" i="4"/>
  <c r="Q22" i="4"/>
  <c r="W16" i="4"/>
  <c r="W15" i="4"/>
  <c r="T16" i="4"/>
  <c r="T15" i="4"/>
  <c r="Q16" i="4"/>
  <c r="Q15" i="4"/>
  <c r="W31" i="4"/>
  <c r="W32" i="4"/>
  <c r="W33" i="4"/>
  <c r="W38" i="4"/>
  <c r="W39" i="4"/>
  <c r="W12" i="4"/>
  <c r="W17" i="4"/>
  <c r="W18" i="4"/>
  <c r="W19" i="4"/>
  <c r="W24" i="4"/>
  <c r="W25" i="4"/>
  <c r="W26" i="4"/>
  <c r="W11" i="4"/>
  <c r="Q17" i="4"/>
  <c r="Q18" i="4"/>
  <c r="Q19" i="4"/>
  <c r="Q24" i="4"/>
  <c r="Q25" i="4"/>
  <c r="Q26" i="4"/>
  <c r="Q31" i="4"/>
  <c r="Q32" i="4"/>
  <c r="Q33" i="4"/>
  <c r="Q38" i="4"/>
  <c r="Q39" i="4"/>
  <c r="T17" i="4"/>
  <c r="T18" i="4"/>
  <c r="T19" i="4"/>
  <c r="T24" i="4"/>
  <c r="T25" i="4"/>
  <c r="T26" i="4"/>
  <c r="T31" i="4"/>
  <c r="T32" i="4"/>
  <c r="T33" i="4"/>
  <c r="T38" i="4"/>
  <c r="T39" i="4"/>
  <c r="T12" i="4"/>
  <c r="T11" i="4"/>
  <c r="Q11" i="4"/>
  <c r="Q12" i="4" l="1"/>
  <c r="T42" i="4" l="1"/>
  <c r="S42" i="4"/>
  <c r="P42" i="4"/>
  <c r="AD41" i="4"/>
  <c r="AE41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E11" i="4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<sst xmlns="http://schemas.openxmlformats.org/spreadsheetml/2006/main" count="94" uniqueCount="84">
  <si>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</si>
  <si>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</si>
  <si>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</si>
  <si>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</si>
  <si>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</si>
  <si>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</si>
  <si>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</si>
  <si>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</si>
  <si>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</si>
  <si>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</si>
  <si>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</si>
  <si>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</si>
  <si>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</si>
  <si>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</si>
  <si>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</si>
  <si>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</si>
  <si>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</si>
  <si>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</si>
  <si>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</si>
  <si>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</si>
  <si>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</si>
  <si>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</si>
  <si>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</si>
  <si>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</si>
  <si>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</si>
  <si>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</si>
  <si>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</si>
  <si>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</si>
  <si>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</si>
  <si>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</si>
  <si>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</si>
  <si>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</si>
  <si>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</si>
  <si>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</si>
  <si>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</si>
  <si>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</si>
  <si>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</si>
  <si>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</si>
  <si>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</si>
  <si>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</si>
  <si>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</si>
  <si>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</si>
  <si>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</si>
  <si>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</si>
  <si>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</si>
  <si>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</si>
  <si>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</si>
  <si>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Первомайський п/м Первомайське ЛВУМГ</t>
  </si>
  <si>
    <t xml:space="preserve">маршрут № </t>
  </si>
  <si>
    <t>Головний інженер Первомайського ЛВУМГ</t>
  </si>
  <si>
    <t>Керівник підрозділу підприємства, якому підпорядкована лабораторія</t>
  </si>
  <si>
    <t xml:space="preserve">Начальник лабораторії ВХАЛ Первомайського п/м </t>
  </si>
  <si>
    <t>Журавель І.В.</t>
  </si>
  <si>
    <t>Сипко Е.П.</t>
  </si>
  <si>
    <t>Інженер І кат. групи газовимірювань та метрології</t>
  </si>
  <si>
    <t>Юрченко В.М.</t>
  </si>
  <si>
    <r>
      <t xml:space="preserve">по ГВС (ПВВГ, СВГ, ГРС) </t>
    </r>
    <r>
      <rPr>
        <b/>
        <i/>
        <sz val="11"/>
        <color theme="1"/>
        <rFont val="Times New Roman"/>
        <family val="1"/>
        <charset val="204"/>
      </rPr>
      <t>ГРС Борова, ГРС Олексіївка, ГРС Руновщина</t>
    </r>
  </si>
  <si>
    <r>
      <t xml:space="preserve">Свідоцтво </t>
    </r>
    <r>
      <rPr>
        <b/>
        <u/>
        <sz val="8"/>
        <rFont val="Times New Roman"/>
        <family val="1"/>
        <charset val="204"/>
      </rPr>
      <t>№100-356/2015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20.12.2018 р.</t>
    </r>
  </si>
  <si>
    <r>
      <t>за період з</t>
    </r>
    <r>
      <rPr>
        <b/>
        <u/>
        <sz val="11"/>
        <color theme="1"/>
        <rFont val="Times New Roman"/>
        <family val="1"/>
        <charset val="204"/>
      </rPr>
      <t xml:space="preserve"> 01.12.2016 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u/>
        <sz val="11"/>
        <color theme="1"/>
        <rFont val="Times New Roman"/>
        <family val="1"/>
        <charset val="204"/>
      </rPr>
      <t xml:space="preserve">31.12.2016.р. </t>
    </r>
  </si>
  <si>
    <t>ПАСПОРТ ФІЗИКО-ХІМІЧНИХ ПОКАЗНИКІВ ПРИРОДНОГО ГАЗУ  №19-15</t>
  </si>
  <si>
    <t>-12,3</t>
  </si>
  <si>
    <r>
      <t xml:space="preserve">переданого </t>
    </r>
    <r>
      <rPr>
        <b/>
        <i/>
        <u/>
        <sz val="11"/>
        <color theme="1"/>
        <rFont val="Times New Roman"/>
        <family val="1"/>
        <charset val="204"/>
      </rPr>
      <t>Первомайським п/м Первомайського  ЛВУМГ філії  "УМГ "Харківтрансгаз"</t>
    </r>
    <r>
      <rPr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u/>
        <sz val="11"/>
        <color theme="1"/>
        <rFont val="Times New Roman"/>
        <family val="1"/>
        <charset val="204"/>
      </rPr>
      <t>ПАТ "Харківгаз"</t>
    </r>
  </si>
  <si>
    <r>
      <t xml:space="preserve"> з газопроводу</t>
    </r>
    <r>
      <rPr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"СОЮЗ"</t>
    </r>
  </si>
  <si>
    <t>-10,9</t>
  </si>
  <si>
    <t>-7,7</t>
  </si>
  <si>
    <t>-21,2</t>
  </si>
  <si>
    <t>-19,1</t>
  </si>
  <si>
    <t>-20,7</t>
  </si>
  <si>
    <t>-18,4</t>
  </si>
  <si>
    <t>-21,6</t>
  </si>
  <si>
    <t>-19,4</t>
  </si>
  <si>
    <t>-16,9</t>
  </si>
  <si>
    <t>-20,2</t>
  </si>
  <si>
    <t>-16,7</t>
  </si>
  <si>
    <t>-23,6</t>
  </si>
  <si>
    <t>-12,5</t>
  </si>
  <si>
    <t>-8,7</t>
  </si>
  <si>
    <t>-16,6</t>
  </si>
  <si>
    <t>-13,7</t>
  </si>
  <si>
    <t>-16</t>
  </si>
  <si>
    <t>-14,9</t>
  </si>
  <si>
    <t>-18,9</t>
  </si>
  <si>
    <t>-11,5</t>
  </si>
  <si>
    <t>03.01.2017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</si>
</sst>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9" xfId="0" applyNumberFormat="1" applyFont="1" applyFill="1" applyBorder="1" applyAlignment="1">
      <alignment horizontal="center" wrapText="1"/>
    </xf>
    <xf numFmtId="164" fontId="8" fillId="0" borderId="40" xfId="0" applyNumberFormat="1" applyFont="1" applyFill="1" applyBorder="1" applyAlignment="1">
      <alignment horizontal="center" wrapText="1"/>
    </xf>
    <xf numFmtId="164" fontId="8" fillId="0" borderId="28" xfId="0" applyNumberFormat="1" applyFont="1" applyFill="1" applyBorder="1" applyAlignment="1">
      <alignment horizontal="center" wrapText="1"/>
    </xf>
    <xf numFmtId="164" fontId="8" fillId="0" borderId="26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 wrapText="1"/>
    </xf>
    <xf numFmtId="49" fontId="8" fillId="0" borderId="4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 wrapText="1"/>
    </xf>
    <xf numFmtId="164" fontId="8" fillId="0" borderId="27" xfId="0" applyNumberFormat="1" applyFont="1" applyFill="1" applyBorder="1" applyAlignment="1">
      <alignment horizontal="center" wrapText="1"/>
    </xf>
    <xf numFmtId="164" fontId="9" fillId="0" borderId="45" xfId="0" applyNumberFormat="1" applyFont="1" applyBorder="1" applyProtection="1">
      <protection locked="0"/>
    </xf>
    <xf numFmtId="164" fontId="9" fillId="0" borderId="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center" wrapText="1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protection locked="0"/>
    </xf>
    <xf numFmtId="0" fontId="2" fillId="0" borderId="42" xfId="0" applyFont="1" applyBorder="1" applyAlignment="1" applyProtection="1">
      <alignment vertical="center"/>
      <protection locked="0"/>
    </xf>
    <xf numFmtId="2" fontId="8" fillId="0" borderId="2" xfId="0" applyNumberFormat="1" applyFont="1" applyFill="1" applyBorder="1" applyAlignment="1">
      <alignment horizontal="center" wrapText="1"/>
    </xf>
    <xf numFmtId="0" fontId="2" fillId="0" borderId="49" xfId="0" applyFont="1" applyBorder="1" applyAlignment="1" applyProtection="1">
      <alignment horizontal="left" vertical="center"/>
      <protection locked="0"/>
    </xf>
    <xf numFmtId="0" fontId="17" fillId="0" borderId="0" xfId="0" applyFont="1"/>
    <xf numFmtId="0" fontId="4" fillId="0" borderId="0" xfId="0" applyFont="1" applyProtection="1">
      <protection locked="0"/>
    </xf>
    <xf numFmtId="0" fontId="2" fillId="0" borderId="49" xfId="0" applyFont="1" applyBorder="1" applyProtection="1">
      <protection locked="0"/>
    </xf>
    <xf numFmtId="0" fontId="8" fillId="0" borderId="0" xfId="0" applyFont="1"/>
    <xf numFmtId="0" fontId="10" fillId="0" borderId="49" xfId="0" applyFont="1" applyBorder="1" applyProtection="1"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2" fillId="0" borderId="42" xfId="0" applyFont="1" applyBorder="1" applyProtection="1">
      <protection locked="0"/>
    </xf>
    <xf numFmtId="165" fontId="2" fillId="0" borderId="0" xfId="0" applyNumberFormat="1" applyFont="1"/>
    <xf numFmtId="0" fontId="19" fillId="0" borderId="0" xfId="0" applyFont="1" applyAlignment="1">
      <alignment horizontal="center"/>
    </xf>
    <xf numFmtId="2" fontId="2" fillId="0" borderId="0" xfId="0" applyNumberFormat="1" applyFont="1" applyProtection="1"/>
    <xf numFmtId="0" fontId="2" fillId="0" borderId="0" xfId="0" applyFont="1" applyBorder="1" applyProtection="1">
      <protection locked="0"/>
    </xf>
    <xf numFmtId="0" fontId="4" fillId="0" borderId="49" xfId="0" applyFont="1" applyBorder="1" applyProtection="1"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Protection="1">
      <protection locked="0"/>
    </xf>
    <xf numFmtId="2" fontId="8" fillId="0" borderId="52" xfId="0" applyNumberFormat="1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40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166" fontId="8" fillId="0" borderId="4" xfId="0" applyNumberFormat="1" applyFont="1" applyFill="1" applyBorder="1" applyAlignment="1">
      <alignment horizontal="center" wrapText="1"/>
    </xf>
    <xf numFmtId="2" fontId="20" fillId="0" borderId="1" xfId="0" applyNumberFormat="1" applyFont="1" applyFill="1" applyBorder="1" applyAlignment="1">
      <alignment horizontal="center" wrapText="1"/>
    </xf>
    <xf numFmtId="2" fontId="20" fillId="0" borderId="11" xfId="0" applyNumberFormat="1" applyFont="1" applyFill="1" applyBorder="1" applyAlignment="1">
      <alignment horizontal="center" wrapText="1"/>
    </xf>
    <xf numFmtId="0" fontId="20" fillId="0" borderId="3" xfId="0" applyFont="1" applyBorder="1" applyProtection="1">
      <protection locked="0"/>
    </xf>
    <xf numFmtId="2" fontId="20" fillId="0" borderId="9" xfId="0" applyNumberFormat="1" applyFont="1" applyFill="1" applyBorder="1" applyAlignment="1">
      <alignment horizont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2" fillId="0" borderId="51" xfId="0" applyFont="1" applyBorder="1" applyAlignment="1" applyProtection="1">
      <alignment horizontal="center" vertical="center" wrapText="1"/>
      <protection locked="0"/>
    </xf>
    <xf numFmtId="164" fontId="8" fillId="0" borderId="55" xfId="0" applyNumberFormat="1" applyFont="1" applyFill="1" applyBorder="1" applyAlignment="1">
      <alignment horizontal="center" wrapText="1"/>
    </xf>
    <xf numFmtId="164" fontId="8" fillId="0" borderId="51" xfId="0" applyNumberFormat="1" applyFont="1" applyFill="1" applyBorder="1" applyAlignment="1">
      <alignment horizontal="center" wrapText="1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8" fillId="0" borderId="55" xfId="0" applyNumberFormat="1" applyFont="1" applyFill="1" applyBorder="1" applyAlignment="1">
      <alignment horizontal="center" wrapText="1"/>
    </xf>
    <xf numFmtId="0" fontId="8" fillId="0" borderId="57" xfId="0" applyFont="1" applyBorder="1" applyAlignment="1" applyProtection="1">
      <alignment horizontal="center" vertical="center" wrapText="1"/>
      <protection locked="0"/>
    </xf>
    <xf numFmtId="49" fontId="8" fillId="0" borderId="58" xfId="0" applyNumberFormat="1" applyFont="1" applyFill="1" applyBorder="1" applyAlignment="1">
      <alignment horizontal="center"/>
    </xf>
    <xf numFmtId="49" fontId="8" fillId="0" borderId="55" xfId="0" applyNumberFormat="1" applyFont="1" applyFill="1" applyBorder="1" applyAlignment="1">
      <alignment horizontal="center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60" xfId="0" applyFont="1" applyFill="1" applyBorder="1"/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3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3" xfId="0" applyFont="1" applyBorder="1" applyAlignment="1" applyProtection="1">
      <alignment horizontal="right" vertical="center" textRotation="90" wrapText="1"/>
      <protection locked="0"/>
    </xf>
    <xf numFmtId="0" fontId="4" fillId="0" borderId="53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4" fontId="3" fillId="0" borderId="44" xfId="0" applyNumberFormat="1" applyFont="1" applyBorder="1" applyAlignment="1" applyProtection="1">
      <alignment horizontal="center" wrapText="1"/>
      <protection locked="0"/>
    </xf>
    <xf numFmtId="4" fontId="3" fillId="0" borderId="38" xfId="0" applyNumberFormat="1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165" fontId="22" fillId="0" borderId="28" xfId="0" applyNumberFormat="1" applyFont="1" applyBorder="1" applyAlignment="1">
      <alignment vertical="center"/>
    </xf>
    <xf numFmtId="165" fontId="22" fillId="0" borderId="26" xfId="0" applyNumberFormat="1" applyFont="1" applyBorder="1" applyAlignment="1">
      <alignment vertical="center"/>
    </xf>
    <xf numFmtId="165" fontId="22" fillId="0" borderId="27" xfId="0" applyNumberFormat="1" applyFont="1" applyBorder="1" applyAlignment="1">
      <alignment vertical="center"/>
    </xf>
    <xf numFmtId="0" fontId="20" fillId="0" borderId="3" xfId="0" applyFont="1" applyBorder="1" applyAlignment="1" applyProtection="1">
      <alignment horizontal="center" vertical="center" wrapText="1"/>
      <protection locked="0"/>
    </xf>
    <xf numFmtId="49" fontId="20" fillId="0" borderId="42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2" fontId="20" fillId="0" borderId="13" xfId="0" applyNumberFormat="1" applyFont="1" applyFill="1" applyBorder="1" applyAlignment="1">
      <alignment horizontal="center" wrapText="1"/>
    </xf>
    <xf numFmtId="2" fontId="20" fillId="0" borderId="14" xfId="0" applyNumberFormat="1" applyFont="1" applyFill="1" applyBorder="1" applyAlignment="1">
      <alignment horizontal="center" wrapText="1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1" fontId="3" fillId="0" borderId="44" xfId="0" applyNumberFormat="1" applyFont="1" applyBorder="1" applyAlignment="1" applyProtection="1">
      <alignment horizontal="center" wrapText="1"/>
      <protection locked="0"/>
    </xf>
    <xf numFmtId="1" fontId="3" fillId="0" borderId="38" xfId="0" applyNumberFormat="1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zoomScale="90" zoomScaleNormal="70" zoomScaleSheetLayoutView="90" workbookViewId="0">
      <selection activeCell="Y45" sqref="Y45"/>
    </sheetView>
  </sheetViews>
  <sheetFormatPr defaultRowHeight="15" x14ac:dyDescent="0.25"/>
  <cols>
    <col min="1" max="1" width="4.85546875" style="6" customWidth="1"/>
    <col min="2" max="2" width="7.28515625" style="6" customWidth="1"/>
    <col min="3" max="23" width="6.140625" style="6" customWidth="1"/>
    <col min="24" max="25" width="6" style="6" customWidth="1"/>
    <col min="26" max="26" width="6.85546875" style="6" customWidth="1"/>
    <col min="27" max="27" width="7.7109375" style="6" customWidth="1"/>
    <col min="28" max="29" width="6.140625" style="6" customWidth="1"/>
    <col min="30" max="30" width="9.140625" style="6"/>
    <col min="31" max="31" width="7.5703125" style="6" bestFit="1" customWidth="1"/>
    <col min="32" max="32" width="9.5703125" style="6" bestFit="1" customWidth="1"/>
    <col min="33" max="33" width="7.5703125" style="6" bestFit="1" customWidth="1"/>
    <col min="34" max="34" width="10.28515625" style="6" bestFit="1" customWidth="1"/>
    <col min="35" max="16384" width="9.140625" style="6"/>
  </cols>
  <sheetData>
    <row r="1" spans="1:34" x14ac:dyDescent="0.25">
      <c r="A1" s="41" t="s">
        <v>18</v>
      </c>
      <c r="B1" s="42"/>
      <c r="C1" s="42"/>
      <c r="D1" s="42"/>
      <c r="K1" s="6" t="s">
        <v>59</v>
      </c>
      <c r="AA1" s="6" t="s">
        <v>48</v>
      </c>
      <c r="AC1" s="46">
        <v>600</v>
      </c>
    </row>
    <row r="2" spans="1:34" x14ac:dyDescent="0.25">
      <c r="A2" s="41" t="s">
        <v>46</v>
      </c>
      <c r="B2" s="42"/>
      <c r="C2" s="5"/>
      <c r="D2" s="42"/>
      <c r="F2" s="42"/>
      <c r="G2" s="42"/>
      <c r="H2" s="42"/>
      <c r="I2" s="42"/>
      <c r="J2" s="42"/>
      <c r="K2" s="1" t="s">
        <v>61</v>
      </c>
    </row>
    <row r="3" spans="1:34" ht="13.5" customHeight="1" x14ac:dyDescent="0.25">
      <c r="A3" s="41" t="s">
        <v>47</v>
      </c>
      <c r="C3" s="1"/>
      <c r="F3" s="42"/>
      <c r="G3" s="42"/>
      <c r="H3" s="42"/>
      <c r="I3" s="42"/>
      <c r="J3" s="42"/>
      <c r="K3" s="40" t="s">
        <v>56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34" x14ac:dyDescent="0.25">
      <c r="A4" s="44" t="s">
        <v>19</v>
      </c>
      <c r="G4" s="42"/>
      <c r="H4" s="42"/>
      <c r="I4" s="42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34" ht="15.75" x14ac:dyDescent="0.25">
      <c r="A5" s="44" t="s">
        <v>57</v>
      </c>
      <c r="F5" s="42"/>
      <c r="G5" s="42"/>
      <c r="H5" s="42"/>
      <c r="K5" s="38" t="s">
        <v>62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1" t="s">
        <v>58</v>
      </c>
    </row>
    <row r="6" spans="1:34" ht="5.25" customHeight="1" thickBot="1" x14ac:dyDescent="0.3"/>
    <row r="7" spans="1:34" ht="26.25" customHeight="1" thickBot="1" x14ac:dyDescent="0.3">
      <c r="A7" s="95" t="s">
        <v>0</v>
      </c>
      <c r="B7" s="104" t="s">
        <v>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04" t="s">
        <v>28</v>
      </c>
      <c r="O7" s="110"/>
      <c r="P7" s="110"/>
      <c r="Q7" s="110"/>
      <c r="R7" s="110"/>
      <c r="S7" s="110"/>
      <c r="T7" s="110"/>
      <c r="U7" s="110"/>
      <c r="V7" s="110"/>
      <c r="W7" s="111"/>
      <c r="X7" s="112" t="s">
        <v>23</v>
      </c>
      <c r="Y7" s="115" t="s">
        <v>2</v>
      </c>
      <c r="Z7" s="89" t="s">
        <v>15</v>
      </c>
      <c r="AA7" s="89" t="s">
        <v>16</v>
      </c>
      <c r="AB7" s="92" t="s">
        <v>17</v>
      </c>
      <c r="AC7" s="95" t="s">
        <v>14</v>
      </c>
    </row>
    <row r="8" spans="1:34" ht="16.5" customHeight="1" thickBot="1" x14ac:dyDescent="0.3">
      <c r="A8" s="119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98" t="s">
        <v>24</v>
      </c>
      <c r="O8" s="8" t="s">
        <v>26</v>
      </c>
      <c r="P8" s="8"/>
      <c r="Q8" s="8"/>
      <c r="R8" s="8"/>
      <c r="S8" s="8"/>
      <c r="T8" s="8"/>
      <c r="U8" s="8"/>
      <c r="V8" s="8" t="s">
        <v>27</v>
      </c>
      <c r="W8" s="9"/>
      <c r="X8" s="113"/>
      <c r="Y8" s="116"/>
      <c r="Z8" s="90"/>
      <c r="AA8" s="90"/>
      <c r="AB8" s="93"/>
      <c r="AC8" s="96"/>
    </row>
    <row r="9" spans="1:34" ht="15" customHeight="1" x14ac:dyDescent="0.25">
      <c r="A9" s="119"/>
      <c r="B9" s="100" t="s">
        <v>31</v>
      </c>
      <c r="C9" s="102" t="s">
        <v>32</v>
      </c>
      <c r="D9" s="102" t="s">
        <v>33</v>
      </c>
      <c r="E9" s="102" t="s">
        <v>38</v>
      </c>
      <c r="F9" s="102" t="s">
        <v>39</v>
      </c>
      <c r="G9" s="102" t="s">
        <v>36</v>
      </c>
      <c r="H9" s="102" t="s">
        <v>40</v>
      </c>
      <c r="I9" s="102" t="s">
        <v>37</v>
      </c>
      <c r="J9" s="102" t="s">
        <v>35</v>
      </c>
      <c r="K9" s="102" t="s">
        <v>34</v>
      </c>
      <c r="L9" s="102" t="s">
        <v>41</v>
      </c>
      <c r="M9" s="120" t="s">
        <v>42</v>
      </c>
      <c r="N9" s="99"/>
      <c r="O9" s="112" t="s">
        <v>29</v>
      </c>
      <c r="P9" s="122" t="s">
        <v>8</v>
      </c>
      <c r="Q9" s="92" t="s">
        <v>9</v>
      </c>
      <c r="R9" s="100" t="s">
        <v>30</v>
      </c>
      <c r="S9" s="102" t="s">
        <v>10</v>
      </c>
      <c r="T9" s="120" t="s">
        <v>11</v>
      </c>
      <c r="U9" s="131" t="s">
        <v>25</v>
      </c>
      <c r="V9" s="102" t="s">
        <v>12</v>
      </c>
      <c r="W9" s="120" t="s">
        <v>13</v>
      </c>
      <c r="X9" s="113"/>
      <c r="Y9" s="116"/>
      <c r="Z9" s="90"/>
      <c r="AA9" s="90"/>
      <c r="AB9" s="93"/>
      <c r="AC9" s="96"/>
    </row>
    <row r="10" spans="1:34" ht="92.25" customHeight="1" thickBot="1" x14ac:dyDescent="0.3">
      <c r="A10" s="119"/>
      <c r="B10" s="101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21"/>
      <c r="N10" s="99"/>
      <c r="O10" s="114"/>
      <c r="P10" s="123"/>
      <c r="Q10" s="94"/>
      <c r="R10" s="118"/>
      <c r="S10" s="129"/>
      <c r="T10" s="130"/>
      <c r="U10" s="132"/>
      <c r="V10" s="129"/>
      <c r="W10" s="130"/>
      <c r="X10" s="114"/>
      <c r="Y10" s="117"/>
      <c r="Z10" s="91"/>
      <c r="AA10" s="91"/>
      <c r="AB10" s="94"/>
      <c r="AC10" s="97"/>
    </row>
    <row r="11" spans="1:34" x14ac:dyDescent="0.25">
      <c r="A11" s="10">
        <v>1</v>
      </c>
      <c r="B11" s="12">
        <v>96.693399999999997</v>
      </c>
      <c r="C11" s="12">
        <v>1.6782999999999999</v>
      </c>
      <c r="D11" s="12">
        <v>0.51060000000000005</v>
      </c>
      <c r="E11" s="12">
        <v>8.3699999999999997E-2</v>
      </c>
      <c r="F11" s="12">
        <v>8.43E-2</v>
      </c>
      <c r="G11" s="12">
        <v>1.1999999999999999E-3</v>
      </c>
      <c r="H11" s="12">
        <v>1.7299999999999999E-2</v>
      </c>
      <c r="I11" s="12">
        <v>1.2800000000000001E-2</v>
      </c>
      <c r="J11" s="12">
        <v>1.18E-2</v>
      </c>
      <c r="K11" s="12">
        <v>1.4999999999999999E-2</v>
      </c>
      <c r="L11" s="12">
        <v>0.75890000000000002</v>
      </c>
      <c r="M11" s="15">
        <v>0.13270000000000001</v>
      </c>
      <c r="N11" s="16">
        <v>0.69350000000000001</v>
      </c>
      <c r="O11" s="58"/>
      <c r="P11" s="39">
        <v>34.009700000000002</v>
      </c>
      <c r="Q11" s="14">
        <f>P11/3.6</f>
        <v>9.4471388888888885</v>
      </c>
      <c r="R11" s="59"/>
      <c r="S11" s="39">
        <v>37.722700000000003</v>
      </c>
      <c r="T11" s="14">
        <f>S11/3.6</f>
        <v>10.478527777777778</v>
      </c>
      <c r="U11" s="60"/>
      <c r="V11" s="39">
        <v>49.713500000000003</v>
      </c>
      <c r="W11" s="14">
        <f t="shared" ref="W11:W41" si="0">V11/3.6</f>
        <v>13.809305555555556</v>
      </c>
      <c r="X11" s="71">
        <v>-23</v>
      </c>
      <c r="Y11" s="67">
        <v>-21.1</v>
      </c>
      <c r="Z11" s="68"/>
      <c r="AA11" s="68"/>
      <c r="AB11" s="69"/>
      <c r="AC11" s="147">
        <v>36.241</v>
      </c>
      <c r="AD11" s="48">
        <f>SUM(B11:M11)+$K$42+$N$42</f>
        <v>99.999999999999972</v>
      </c>
      <c r="AE11" s="49" t="str">
        <f>IF(AD11=100,"ОК"," ")</f>
        <v>ОК</v>
      </c>
      <c r="AF11" s="50"/>
      <c r="AG11" s="50"/>
      <c r="AH11" s="50"/>
    </row>
    <row r="12" spans="1:34" x14ac:dyDescent="0.25">
      <c r="A12" s="10">
        <v>2</v>
      </c>
      <c r="B12" s="12">
        <v>96.732799999999997</v>
      </c>
      <c r="C12" s="12">
        <v>1.6641999999999999</v>
      </c>
      <c r="D12" s="12">
        <v>0.49890000000000001</v>
      </c>
      <c r="E12" s="12">
        <v>7.8100000000000003E-2</v>
      </c>
      <c r="F12" s="12">
        <v>7.6700000000000004E-2</v>
      </c>
      <c r="G12" s="12">
        <v>1.1000000000000001E-3</v>
      </c>
      <c r="H12" s="12">
        <v>1.52E-2</v>
      </c>
      <c r="I12" s="12">
        <v>1.09E-2</v>
      </c>
      <c r="J12" s="12">
        <v>1.0200000000000001E-2</v>
      </c>
      <c r="K12" s="12">
        <v>1.54E-2</v>
      </c>
      <c r="L12" s="12">
        <v>0.7651</v>
      </c>
      <c r="M12" s="15">
        <v>0.13150000000000001</v>
      </c>
      <c r="N12" s="17">
        <v>0.69289999999999996</v>
      </c>
      <c r="O12" s="53"/>
      <c r="P12" s="13">
        <v>33.981400000000001</v>
      </c>
      <c r="Q12" s="18">
        <f>P12/3.6</f>
        <v>9.439277777777777</v>
      </c>
      <c r="R12" s="56"/>
      <c r="S12" s="13">
        <v>37.692300000000003</v>
      </c>
      <c r="T12" s="14">
        <f t="shared" ref="T12:T41" si="1">S12/3.6</f>
        <v>10.470083333333333</v>
      </c>
      <c r="U12" s="53"/>
      <c r="V12" s="13">
        <v>49.694299999999998</v>
      </c>
      <c r="W12" s="14">
        <f t="shared" si="0"/>
        <v>13.803972222222221</v>
      </c>
      <c r="X12" s="23">
        <v>-22.3</v>
      </c>
      <c r="Y12" s="20">
        <v>-20.399999999999999</v>
      </c>
      <c r="Z12" s="57"/>
      <c r="AA12" s="57"/>
      <c r="AB12" s="61"/>
      <c r="AC12" s="148">
        <v>32.707000000000001</v>
      </c>
      <c r="AD12" s="48">
        <f t="shared" ref="AD12:AD41" si="2">SUM(B12:M12)+$K$42+$N$42</f>
        <v>100.0001</v>
      </c>
      <c r="AE12" s="77" t="str">
        <f t="shared" ref="AE12:AE33" si="3">IF(AD12=100,"ОК"," ")</f>
        <v xml:space="preserve"> </v>
      </c>
      <c r="AF12" s="50"/>
      <c r="AG12" s="50"/>
      <c r="AH12" s="50"/>
    </row>
    <row r="13" spans="1:34" x14ac:dyDescent="0.25">
      <c r="A13" s="10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5"/>
      <c r="N13" s="17"/>
      <c r="O13" s="53"/>
      <c r="P13" s="72">
        <v>33.981400000000001</v>
      </c>
      <c r="Q13" s="73">
        <f t="shared" ref="Q13:Q14" si="4">P13/3.6</f>
        <v>9.439277777777777</v>
      </c>
      <c r="R13" s="74"/>
      <c r="S13" s="72">
        <v>37.692300000000003</v>
      </c>
      <c r="T13" s="75">
        <f t="shared" ref="T13:T14" si="5">S13/3.6</f>
        <v>10.470083333333333</v>
      </c>
      <c r="U13" s="76"/>
      <c r="V13" s="72">
        <v>49.694299999999998</v>
      </c>
      <c r="W13" s="75">
        <f t="shared" ref="W13:W14" si="6">V13/3.6</f>
        <v>13.803972222222221</v>
      </c>
      <c r="X13" s="24"/>
      <c r="Y13" s="19"/>
      <c r="Z13" s="57"/>
      <c r="AA13" s="57"/>
      <c r="AB13" s="61"/>
      <c r="AC13" s="148">
        <v>33.808</v>
      </c>
      <c r="AD13" s="48">
        <f t="shared" si="2"/>
        <v>0</v>
      </c>
      <c r="AE13" s="49" t="str">
        <f t="shared" si="3"/>
        <v xml:space="preserve"> </v>
      </c>
      <c r="AF13" s="50"/>
      <c r="AG13" s="50"/>
      <c r="AH13" s="50"/>
    </row>
    <row r="14" spans="1:34" x14ac:dyDescent="0.25">
      <c r="A14" s="10">
        <v>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5"/>
      <c r="N14" s="17"/>
      <c r="O14" s="53"/>
      <c r="P14" s="72">
        <v>33.981400000000001</v>
      </c>
      <c r="Q14" s="73">
        <f t="shared" si="4"/>
        <v>9.439277777777777</v>
      </c>
      <c r="R14" s="74"/>
      <c r="S14" s="72">
        <v>37.692300000000003</v>
      </c>
      <c r="T14" s="75">
        <f t="shared" si="5"/>
        <v>10.470083333333333</v>
      </c>
      <c r="U14" s="76"/>
      <c r="V14" s="72">
        <v>49.694299999999998</v>
      </c>
      <c r="W14" s="75">
        <f t="shared" si="6"/>
        <v>13.803972222222221</v>
      </c>
      <c r="X14" s="23"/>
      <c r="Y14" s="19"/>
      <c r="Z14" s="57"/>
      <c r="AA14" s="57"/>
      <c r="AB14" s="61"/>
      <c r="AC14" s="148">
        <v>33.451999999999998</v>
      </c>
      <c r="AD14" s="48">
        <f t="shared" si="2"/>
        <v>0</v>
      </c>
      <c r="AE14" s="49" t="str">
        <f t="shared" si="3"/>
        <v xml:space="preserve"> </v>
      </c>
      <c r="AF14" s="50"/>
      <c r="AG14" s="50"/>
      <c r="AH14" s="50"/>
    </row>
    <row r="15" spans="1:34" x14ac:dyDescent="0.25">
      <c r="A15" s="10">
        <v>5</v>
      </c>
      <c r="B15" s="12">
        <v>96.635499999999993</v>
      </c>
      <c r="C15" s="12">
        <v>1.7391000000000001</v>
      </c>
      <c r="D15" s="12">
        <v>0.51680000000000004</v>
      </c>
      <c r="E15" s="12">
        <v>8.14E-2</v>
      </c>
      <c r="F15" s="12">
        <v>7.9799999999999996E-2</v>
      </c>
      <c r="G15" s="12">
        <v>1.1000000000000001E-3</v>
      </c>
      <c r="H15" s="12">
        <v>1.5900000000000001E-2</v>
      </c>
      <c r="I15" s="12">
        <v>1.15E-2</v>
      </c>
      <c r="J15" s="12">
        <v>1.0800000000000001E-2</v>
      </c>
      <c r="K15" s="12">
        <v>1.5299999999999999E-2</v>
      </c>
      <c r="L15" s="12">
        <v>0.75749999999999995</v>
      </c>
      <c r="M15" s="12">
        <v>0.13539999999999999</v>
      </c>
      <c r="N15" s="54">
        <v>0.69369999999999998</v>
      </c>
      <c r="O15" s="53"/>
      <c r="P15" s="13">
        <v>34.018799999999999</v>
      </c>
      <c r="Q15" s="18">
        <f t="shared" ref="Q15:Q41" si="7">P15/3.6</f>
        <v>9.4496666666666655</v>
      </c>
      <c r="R15" s="55"/>
      <c r="S15" s="13">
        <v>37.732399999999998</v>
      </c>
      <c r="T15" s="14">
        <f t="shared" si="1"/>
        <v>10.481222222222222</v>
      </c>
      <c r="U15" s="53"/>
      <c r="V15" s="13">
        <v>49.717700000000001</v>
      </c>
      <c r="W15" s="14">
        <f t="shared" si="0"/>
        <v>13.810472222222222</v>
      </c>
      <c r="X15" s="70">
        <v>-22</v>
      </c>
      <c r="Y15" s="70">
        <v>-19.600000000000001</v>
      </c>
      <c r="Z15" s="57"/>
      <c r="AA15" s="57"/>
      <c r="AB15" s="61"/>
      <c r="AC15" s="148">
        <v>35.578000000000003</v>
      </c>
      <c r="AD15" s="48">
        <f t="shared" si="2"/>
        <v>100.00009999999999</v>
      </c>
      <c r="AE15" s="49" t="str">
        <f t="shared" si="3"/>
        <v xml:space="preserve"> </v>
      </c>
      <c r="AF15" s="50"/>
      <c r="AG15" s="50"/>
      <c r="AH15" s="50"/>
    </row>
    <row r="16" spans="1:34" x14ac:dyDescent="0.25">
      <c r="A16" s="10">
        <v>6</v>
      </c>
      <c r="B16" s="62">
        <v>96.745699999999999</v>
      </c>
      <c r="C16" s="62">
        <v>1.675</v>
      </c>
      <c r="D16" s="62">
        <v>0.50209999999999999</v>
      </c>
      <c r="E16" s="62">
        <v>7.9299999999999995E-2</v>
      </c>
      <c r="F16" s="62">
        <v>7.6999999999999999E-2</v>
      </c>
      <c r="G16" s="62">
        <v>1.1000000000000001E-3</v>
      </c>
      <c r="H16" s="62">
        <v>1.52E-2</v>
      </c>
      <c r="I16" s="62">
        <v>1.0699999999999999E-2</v>
      </c>
      <c r="J16" s="62">
        <v>9.4000000000000004E-3</v>
      </c>
      <c r="K16" s="62">
        <v>1.5900000000000001E-2</v>
      </c>
      <c r="L16" s="62">
        <v>0.74270000000000003</v>
      </c>
      <c r="M16" s="63">
        <v>0.1258</v>
      </c>
      <c r="N16" s="54">
        <v>0.69279999999999997</v>
      </c>
      <c r="O16" s="53"/>
      <c r="P16" s="13">
        <v>33.9953</v>
      </c>
      <c r="Q16" s="18">
        <f t="shared" si="7"/>
        <v>9.443138888888889</v>
      </c>
      <c r="R16" s="55"/>
      <c r="S16" s="13">
        <v>37.707599999999999</v>
      </c>
      <c r="T16" s="14">
        <f t="shared" si="1"/>
        <v>10.474333333333332</v>
      </c>
      <c r="U16" s="53"/>
      <c r="V16" s="13">
        <v>49.716900000000003</v>
      </c>
      <c r="W16" s="14">
        <f t="shared" si="0"/>
        <v>13.81025</v>
      </c>
      <c r="X16" s="70">
        <v>-22.1</v>
      </c>
      <c r="Y16" s="70">
        <v>-19.3</v>
      </c>
      <c r="Z16" s="57"/>
      <c r="AA16" s="57"/>
      <c r="AB16" s="61"/>
      <c r="AC16" s="148">
        <v>34.960999999999999</v>
      </c>
      <c r="AD16" s="48">
        <f t="shared" si="2"/>
        <v>99.999899999999982</v>
      </c>
      <c r="AE16" s="49" t="str">
        <f t="shared" si="3"/>
        <v xml:space="preserve"> </v>
      </c>
      <c r="AF16" s="50"/>
      <c r="AG16" s="50"/>
      <c r="AH16" s="50"/>
    </row>
    <row r="17" spans="1:34" x14ac:dyDescent="0.25">
      <c r="A17" s="10">
        <v>7</v>
      </c>
      <c r="B17" s="12">
        <v>96.644400000000005</v>
      </c>
      <c r="C17" s="12">
        <v>1.7298</v>
      </c>
      <c r="D17" s="12">
        <v>0.51890000000000003</v>
      </c>
      <c r="E17" s="12">
        <v>8.1699999999999995E-2</v>
      </c>
      <c r="F17" s="12">
        <v>7.9000000000000001E-2</v>
      </c>
      <c r="G17" s="12">
        <v>1.1999999999999999E-3</v>
      </c>
      <c r="H17" s="12">
        <v>1.5599999999999999E-2</v>
      </c>
      <c r="I17" s="12">
        <v>1.09E-2</v>
      </c>
      <c r="J17" s="12">
        <v>1.0200000000000001E-2</v>
      </c>
      <c r="K17" s="12">
        <v>1.4999999999999999E-2</v>
      </c>
      <c r="L17" s="12">
        <v>0.76129999999999998</v>
      </c>
      <c r="M17" s="15">
        <v>0.1321</v>
      </c>
      <c r="N17" s="17">
        <v>0.69359999999999999</v>
      </c>
      <c r="O17" s="53"/>
      <c r="P17" s="13">
        <v>34.015300000000003</v>
      </c>
      <c r="Q17" s="18">
        <f t="shared" si="7"/>
        <v>9.4486944444444454</v>
      </c>
      <c r="R17" s="55"/>
      <c r="S17" s="13">
        <v>37.728700000000003</v>
      </c>
      <c r="T17" s="14">
        <f t="shared" si="1"/>
        <v>10.480194444444445</v>
      </c>
      <c r="U17" s="53"/>
      <c r="V17" s="13">
        <v>49.716299999999997</v>
      </c>
      <c r="W17" s="14">
        <f t="shared" si="0"/>
        <v>13.810083333333331</v>
      </c>
      <c r="X17" s="70">
        <v>-21.4</v>
      </c>
      <c r="Y17" s="70">
        <v>-18.899999999999999</v>
      </c>
      <c r="Z17" s="57"/>
      <c r="AA17" s="57"/>
      <c r="AB17" s="61"/>
      <c r="AC17" s="148">
        <v>36.730000000000004</v>
      </c>
      <c r="AD17" s="48">
        <f t="shared" si="2"/>
        <v>100.0001</v>
      </c>
      <c r="AE17" s="49" t="str">
        <f t="shared" si="3"/>
        <v xml:space="preserve"> </v>
      </c>
      <c r="AF17" s="50"/>
      <c r="AG17" s="50"/>
      <c r="AH17" s="50"/>
    </row>
    <row r="18" spans="1:34" ht="15.75" customHeight="1" x14ac:dyDescent="0.25">
      <c r="A18" s="10">
        <v>8</v>
      </c>
      <c r="B18" s="12">
        <v>96.662300000000002</v>
      </c>
      <c r="C18" s="12">
        <v>1.7077</v>
      </c>
      <c r="D18" s="12">
        <v>0.52010000000000001</v>
      </c>
      <c r="E18" s="12">
        <v>8.2000000000000003E-2</v>
      </c>
      <c r="F18" s="12">
        <v>8.1600000000000006E-2</v>
      </c>
      <c r="G18" s="12">
        <v>1.1999999999999999E-3</v>
      </c>
      <c r="H18" s="12">
        <v>1.6199999999999999E-2</v>
      </c>
      <c r="I18" s="12">
        <v>1.14E-2</v>
      </c>
      <c r="J18" s="12">
        <v>1.0200000000000001E-2</v>
      </c>
      <c r="K18" s="12">
        <v>1.5699999999999999E-2</v>
      </c>
      <c r="L18" s="12">
        <v>0.76219999999999999</v>
      </c>
      <c r="M18" s="15">
        <v>0.12939999999999999</v>
      </c>
      <c r="N18" s="17">
        <v>0.69359999999999999</v>
      </c>
      <c r="O18" s="53"/>
      <c r="P18" s="13">
        <v>34.014000000000003</v>
      </c>
      <c r="Q18" s="18">
        <f t="shared" si="7"/>
        <v>9.4483333333333341</v>
      </c>
      <c r="R18" s="55"/>
      <c r="S18" s="13">
        <v>37.7273</v>
      </c>
      <c r="T18" s="14">
        <f t="shared" si="1"/>
        <v>10.479805555555556</v>
      </c>
      <c r="U18" s="53"/>
      <c r="V18" s="13">
        <v>49.7166</v>
      </c>
      <c r="W18" s="14">
        <f t="shared" si="0"/>
        <v>13.810166666666666</v>
      </c>
      <c r="X18" s="70" t="s">
        <v>60</v>
      </c>
      <c r="Y18" s="70">
        <v>-8.6</v>
      </c>
      <c r="Z18" s="57"/>
      <c r="AA18" s="57"/>
      <c r="AB18" s="61"/>
      <c r="AC18" s="148">
        <v>36.274999999999999</v>
      </c>
      <c r="AD18" s="48">
        <f t="shared" si="2"/>
        <v>99.999999999999972</v>
      </c>
      <c r="AE18" s="49" t="str">
        <f t="shared" si="3"/>
        <v>ОК</v>
      </c>
      <c r="AF18" s="50"/>
      <c r="AG18" s="50"/>
      <c r="AH18" s="50"/>
    </row>
    <row r="19" spans="1:34" x14ac:dyDescent="0.25">
      <c r="A19" s="10">
        <v>9</v>
      </c>
      <c r="B19" s="12">
        <v>96.789299999999997</v>
      </c>
      <c r="C19" s="12">
        <v>1.6509</v>
      </c>
      <c r="D19" s="12">
        <v>0.4889</v>
      </c>
      <c r="E19" s="12">
        <v>7.6100000000000001E-2</v>
      </c>
      <c r="F19" s="12">
        <v>7.4099999999999999E-2</v>
      </c>
      <c r="G19" s="12">
        <v>1.1000000000000001E-3</v>
      </c>
      <c r="H19" s="12">
        <v>1.4500000000000001E-2</v>
      </c>
      <c r="I19" s="12">
        <v>1.03E-2</v>
      </c>
      <c r="J19" s="12">
        <v>9.7999999999999997E-3</v>
      </c>
      <c r="K19" s="12">
        <v>1.4500000000000001E-2</v>
      </c>
      <c r="L19" s="12">
        <v>0.74570000000000003</v>
      </c>
      <c r="M19" s="15">
        <v>0.12479999999999999</v>
      </c>
      <c r="N19" s="17">
        <v>0.69240000000000002</v>
      </c>
      <c r="O19" s="53"/>
      <c r="P19" s="13">
        <v>33.976500000000001</v>
      </c>
      <c r="Q19" s="18">
        <f t="shared" si="7"/>
        <v>9.4379166666666663</v>
      </c>
      <c r="R19" s="55"/>
      <c r="S19" s="13">
        <v>37.687399999999997</v>
      </c>
      <c r="T19" s="14">
        <f t="shared" si="1"/>
        <v>10.468722222222221</v>
      </c>
      <c r="U19" s="53"/>
      <c r="V19" s="13">
        <v>49.705599999999997</v>
      </c>
      <c r="W19" s="14">
        <f t="shared" si="0"/>
        <v>13.80711111111111</v>
      </c>
      <c r="X19" s="70" t="s">
        <v>63</v>
      </c>
      <c r="Y19" s="70" t="s">
        <v>64</v>
      </c>
      <c r="Z19" s="57"/>
      <c r="AA19" s="57"/>
      <c r="AB19" s="61"/>
      <c r="AC19" s="148">
        <v>30.42</v>
      </c>
      <c r="AD19" s="48">
        <f t="shared" si="2"/>
        <v>99.999999999999986</v>
      </c>
      <c r="AE19" s="49" t="str">
        <f t="shared" si="3"/>
        <v>ОК</v>
      </c>
      <c r="AF19" s="50"/>
      <c r="AG19" s="50"/>
      <c r="AH19" s="50"/>
    </row>
    <row r="20" spans="1:34" x14ac:dyDescent="0.25">
      <c r="A20" s="10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5"/>
      <c r="N20" s="17"/>
      <c r="O20" s="53"/>
      <c r="P20" s="72">
        <v>33.976500000000001</v>
      </c>
      <c r="Q20" s="73">
        <f t="shared" ref="Q20:Q21" si="8">P20/3.6</f>
        <v>9.4379166666666663</v>
      </c>
      <c r="R20" s="150"/>
      <c r="S20" s="72">
        <v>37.687399999999997</v>
      </c>
      <c r="T20" s="75">
        <f t="shared" ref="T20:T21" si="9">S20/3.6</f>
        <v>10.468722222222221</v>
      </c>
      <c r="U20" s="76"/>
      <c r="V20" s="72">
        <v>49.705599999999997</v>
      </c>
      <c r="W20" s="75">
        <f t="shared" ref="W20:W21" si="10">V20/3.6</f>
        <v>13.80711111111111</v>
      </c>
      <c r="X20" s="153"/>
      <c r="Y20" s="153"/>
      <c r="Z20" s="57"/>
      <c r="AA20" s="57"/>
      <c r="AB20" s="61"/>
      <c r="AC20" s="148">
        <v>28.376999999999999</v>
      </c>
      <c r="AD20" s="48">
        <f t="shared" si="2"/>
        <v>0</v>
      </c>
      <c r="AE20" s="49" t="str">
        <f t="shared" si="3"/>
        <v xml:space="preserve"> </v>
      </c>
      <c r="AF20" s="50"/>
      <c r="AG20" s="50"/>
      <c r="AH20" s="50"/>
    </row>
    <row r="21" spans="1:34" x14ac:dyDescent="0.25">
      <c r="A21" s="10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  <c r="N21" s="17"/>
      <c r="O21" s="53"/>
      <c r="P21" s="72">
        <v>33.976500000000001</v>
      </c>
      <c r="Q21" s="73">
        <f t="shared" si="8"/>
        <v>9.4379166666666663</v>
      </c>
      <c r="R21" s="150"/>
      <c r="S21" s="72">
        <v>37.687399999999997</v>
      </c>
      <c r="T21" s="75">
        <f t="shared" si="9"/>
        <v>10.468722222222221</v>
      </c>
      <c r="U21" s="76"/>
      <c r="V21" s="72">
        <v>49.705599999999997</v>
      </c>
      <c r="W21" s="75">
        <f t="shared" si="10"/>
        <v>13.80711111111111</v>
      </c>
      <c r="X21" s="153"/>
      <c r="Y21" s="153"/>
      <c r="Z21" s="57"/>
      <c r="AA21" s="57"/>
      <c r="AB21" s="61"/>
      <c r="AC21" s="148">
        <v>29.009999999999998</v>
      </c>
      <c r="AD21" s="48">
        <f t="shared" si="2"/>
        <v>0</v>
      </c>
      <c r="AE21" s="49" t="str">
        <f t="shared" si="3"/>
        <v xml:space="preserve"> </v>
      </c>
      <c r="AF21" s="50"/>
      <c r="AG21" s="50"/>
      <c r="AH21" s="50"/>
    </row>
    <row r="22" spans="1:34" x14ac:dyDescent="0.25">
      <c r="A22" s="10">
        <v>12</v>
      </c>
      <c r="B22" s="62">
        <v>96.786799999999999</v>
      </c>
      <c r="C22" s="62">
        <v>1.6496999999999999</v>
      </c>
      <c r="D22" s="62">
        <v>0.49320000000000003</v>
      </c>
      <c r="E22" s="62">
        <v>7.7499999999999999E-2</v>
      </c>
      <c r="F22" s="62">
        <v>7.5600000000000001E-2</v>
      </c>
      <c r="G22" s="62">
        <v>1.1000000000000001E-3</v>
      </c>
      <c r="H22" s="62">
        <v>1.52E-2</v>
      </c>
      <c r="I22" s="62">
        <v>1.0699999999999999E-2</v>
      </c>
      <c r="J22" s="62">
        <v>0.01</v>
      </c>
      <c r="K22" s="62">
        <v>1.34E-2</v>
      </c>
      <c r="L22" s="62">
        <v>0.74009999999999998</v>
      </c>
      <c r="M22" s="63">
        <v>0.12670000000000001</v>
      </c>
      <c r="N22" s="54">
        <v>0.6925</v>
      </c>
      <c r="O22" s="53"/>
      <c r="P22" s="13">
        <v>33.983600000000003</v>
      </c>
      <c r="Q22" s="18">
        <f t="shared" si="7"/>
        <v>9.4398888888888894</v>
      </c>
      <c r="R22" s="55"/>
      <c r="S22" s="13">
        <v>37.695</v>
      </c>
      <c r="T22" s="14">
        <f t="shared" si="1"/>
        <v>10.470833333333333</v>
      </c>
      <c r="U22" s="53"/>
      <c r="V22" s="13">
        <v>49.7117</v>
      </c>
      <c r="W22" s="14">
        <f t="shared" si="0"/>
        <v>13.808805555555555</v>
      </c>
      <c r="X22" s="70">
        <v>-14.8</v>
      </c>
      <c r="Y22" s="70">
        <v>-12.9</v>
      </c>
      <c r="Z22" s="57"/>
      <c r="AA22" s="57"/>
      <c r="AB22" s="61"/>
      <c r="AC22" s="148">
        <v>30.962</v>
      </c>
      <c r="AD22" s="48">
        <f t="shared" si="2"/>
        <v>99.999999999999986</v>
      </c>
      <c r="AE22" s="49" t="str">
        <f t="shared" si="3"/>
        <v>ОК</v>
      </c>
      <c r="AF22" s="50"/>
      <c r="AG22" s="50"/>
      <c r="AH22" s="50"/>
    </row>
    <row r="23" spans="1:34" x14ac:dyDescent="0.25">
      <c r="A23" s="10">
        <v>13</v>
      </c>
      <c r="B23" s="62">
        <v>96.707300000000004</v>
      </c>
      <c r="C23" s="62">
        <v>1.6921999999999999</v>
      </c>
      <c r="D23" s="62">
        <v>0.499</v>
      </c>
      <c r="E23" s="62">
        <v>7.8899999999999998E-2</v>
      </c>
      <c r="F23" s="62">
        <v>7.6999999999999999E-2</v>
      </c>
      <c r="G23" s="62">
        <v>1.1000000000000001E-3</v>
      </c>
      <c r="H23" s="62">
        <v>1.54E-2</v>
      </c>
      <c r="I23" s="62">
        <v>1.0999999999999999E-2</v>
      </c>
      <c r="J23" s="62">
        <v>1.0800000000000001E-2</v>
      </c>
      <c r="K23" s="62">
        <v>1.4500000000000001E-2</v>
      </c>
      <c r="L23" s="62">
        <v>0.76280000000000003</v>
      </c>
      <c r="M23" s="63">
        <v>0.13</v>
      </c>
      <c r="N23" s="54">
        <v>0.69310000000000005</v>
      </c>
      <c r="O23" s="53"/>
      <c r="P23" s="13">
        <v>33.992600000000003</v>
      </c>
      <c r="Q23" s="18">
        <f t="shared" si="7"/>
        <v>9.4423888888888889</v>
      </c>
      <c r="R23" s="55"/>
      <c r="S23" s="13">
        <v>37.704300000000003</v>
      </c>
      <c r="T23" s="14">
        <f t="shared" si="1"/>
        <v>10.473416666666667</v>
      </c>
      <c r="U23" s="53"/>
      <c r="V23" s="13">
        <v>49.703699999999998</v>
      </c>
      <c r="W23" s="14">
        <f t="shared" si="0"/>
        <v>13.806583333333332</v>
      </c>
      <c r="X23" s="70">
        <v>-23.1</v>
      </c>
      <c r="Y23" s="70">
        <v>-20.2</v>
      </c>
      <c r="Z23" s="57"/>
      <c r="AA23" s="57"/>
      <c r="AB23" s="61"/>
      <c r="AC23" s="148">
        <v>34.742000000000004</v>
      </c>
      <c r="AD23" s="48">
        <f t="shared" si="2"/>
        <v>99.999999999999986</v>
      </c>
      <c r="AE23" s="49" t="str">
        <f t="shared" si="3"/>
        <v>ОК</v>
      </c>
      <c r="AF23" s="50"/>
      <c r="AG23" s="50"/>
      <c r="AH23" s="50"/>
    </row>
    <row r="24" spans="1:34" x14ac:dyDescent="0.25">
      <c r="A24" s="10">
        <v>14</v>
      </c>
      <c r="B24" s="12">
        <v>96.657499999999999</v>
      </c>
      <c r="C24" s="12">
        <v>1.7145999999999999</v>
      </c>
      <c r="D24" s="12">
        <v>0.51270000000000004</v>
      </c>
      <c r="E24" s="12">
        <v>8.1799999999999998E-2</v>
      </c>
      <c r="F24" s="12">
        <v>8.0500000000000002E-2</v>
      </c>
      <c r="G24" s="12">
        <v>1.1000000000000001E-3</v>
      </c>
      <c r="H24" s="12">
        <v>1.6299999999999999E-2</v>
      </c>
      <c r="I24" s="12">
        <v>1.15E-2</v>
      </c>
      <c r="J24" s="12">
        <v>1.1299999999999999E-2</v>
      </c>
      <c r="K24" s="12">
        <v>1.4800000000000001E-2</v>
      </c>
      <c r="L24" s="12">
        <v>0.76649999999999996</v>
      </c>
      <c r="M24" s="15">
        <v>0.1313</v>
      </c>
      <c r="N24" s="17">
        <v>0.69359999999999999</v>
      </c>
      <c r="O24" s="53"/>
      <c r="P24" s="13">
        <v>34.010800000000003</v>
      </c>
      <c r="Q24" s="18">
        <f t="shared" si="7"/>
        <v>9.4474444444444448</v>
      </c>
      <c r="R24" s="55"/>
      <c r="S24" s="13">
        <v>37.723799999999997</v>
      </c>
      <c r="T24" s="14">
        <f t="shared" si="1"/>
        <v>10.478833333333332</v>
      </c>
      <c r="U24" s="53"/>
      <c r="V24" s="13">
        <v>49.711799999999997</v>
      </c>
      <c r="W24" s="14">
        <f t="shared" si="0"/>
        <v>13.808833333333332</v>
      </c>
      <c r="X24" s="70" t="s">
        <v>65</v>
      </c>
      <c r="Y24" s="70" t="s">
        <v>66</v>
      </c>
      <c r="Z24" s="57"/>
      <c r="AA24" s="57"/>
      <c r="AB24" s="61"/>
      <c r="AC24" s="148">
        <v>34.566000000000003</v>
      </c>
      <c r="AD24" s="48">
        <f t="shared" si="2"/>
        <v>99.999899999999982</v>
      </c>
      <c r="AE24" s="49" t="str">
        <f t="shared" si="3"/>
        <v xml:space="preserve"> </v>
      </c>
      <c r="AF24" s="50"/>
      <c r="AG24" s="50"/>
      <c r="AH24" s="50"/>
    </row>
    <row r="25" spans="1:34" x14ac:dyDescent="0.25">
      <c r="A25" s="10">
        <v>15</v>
      </c>
      <c r="B25" s="12">
        <v>96.594800000000006</v>
      </c>
      <c r="C25" s="12">
        <v>1.7583</v>
      </c>
      <c r="D25" s="12">
        <v>0.52390000000000003</v>
      </c>
      <c r="E25" s="12">
        <v>8.2299999999999998E-2</v>
      </c>
      <c r="F25" s="12">
        <v>7.9699999999999993E-2</v>
      </c>
      <c r="G25" s="12">
        <v>1.1000000000000001E-3</v>
      </c>
      <c r="H25" s="12">
        <v>1.5800000000000002E-2</v>
      </c>
      <c r="I25" s="12">
        <v>1.0999999999999999E-2</v>
      </c>
      <c r="J25" s="12">
        <v>9.9000000000000008E-3</v>
      </c>
      <c r="K25" s="12">
        <v>1.54E-2</v>
      </c>
      <c r="L25" s="12">
        <v>0.76929999999999998</v>
      </c>
      <c r="M25" s="15">
        <v>0.13850000000000001</v>
      </c>
      <c r="N25" s="17">
        <v>0.69399999999999995</v>
      </c>
      <c r="O25" s="53"/>
      <c r="P25" s="13">
        <v>34.021299999999997</v>
      </c>
      <c r="Q25" s="18">
        <f t="shared" si="7"/>
        <v>9.4503611111111105</v>
      </c>
      <c r="R25" s="55"/>
      <c r="S25" s="13">
        <v>37.734900000000003</v>
      </c>
      <c r="T25" s="14">
        <f t="shared" si="1"/>
        <v>10.481916666666667</v>
      </c>
      <c r="U25" s="53"/>
      <c r="V25" s="13">
        <v>49.711500000000001</v>
      </c>
      <c r="W25" s="14">
        <f t="shared" si="0"/>
        <v>13.80875</v>
      </c>
      <c r="X25" s="25" t="s">
        <v>67</v>
      </c>
      <c r="Y25" s="21" t="s">
        <v>68</v>
      </c>
      <c r="Z25" s="57"/>
      <c r="AA25" s="57"/>
      <c r="AB25" s="61"/>
      <c r="AC25" s="148">
        <v>32.501999999999995</v>
      </c>
      <c r="AD25" s="48">
        <f t="shared" si="2"/>
        <v>100</v>
      </c>
      <c r="AE25" s="49" t="str">
        <f t="shared" si="3"/>
        <v>ОК</v>
      </c>
      <c r="AF25" s="50"/>
      <c r="AG25" s="50"/>
      <c r="AH25" s="50"/>
    </row>
    <row r="26" spans="1:34" x14ac:dyDescent="0.25">
      <c r="A26" s="10">
        <v>16</v>
      </c>
      <c r="B26" s="12">
        <v>96.556100000000001</v>
      </c>
      <c r="C26" s="12">
        <v>1.7708999999999999</v>
      </c>
      <c r="D26" s="12">
        <v>0.52270000000000005</v>
      </c>
      <c r="E26" s="12">
        <v>8.3000000000000004E-2</v>
      </c>
      <c r="F26" s="12">
        <v>8.1199999999999994E-2</v>
      </c>
      <c r="G26" s="12">
        <v>1.1999999999999999E-3</v>
      </c>
      <c r="H26" s="12">
        <v>1.6199999999999999E-2</v>
      </c>
      <c r="I26" s="12">
        <v>1.15E-2</v>
      </c>
      <c r="J26" s="12">
        <v>1.0500000000000001E-2</v>
      </c>
      <c r="K26" s="12">
        <v>1.5299999999999999E-2</v>
      </c>
      <c r="L26" s="12">
        <v>0.79149999999999998</v>
      </c>
      <c r="M26" s="15">
        <v>0.14000000000000001</v>
      </c>
      <c r="N26" s="17">
        <v>0.69430000000000003</v>
      </c>
      <c r="O26" s="53"/>
      <c r="P26" s="13">
        <v>34.019599999999997</v>
      </c>
      <c r="Q26" s="18">
        <f t="shared" si="7"/>
        <v>9.4498888888888875</v>
      </c>
      <c r="R26" s="55"/>
      <c r="S26" s="13">
        <v>37.732799999999997</v>
      </c>
      <c r="T26" s="14">
        <f t="shared" si="1"/>
        <v>10.481333333333332</v>
      </c>
      <c r="U26" s="53"/>
      <c r="V26" s="13">
        <v>49.699199999999998</v>
      </c>
      <c r="W26" s="14">
        <f t="shared" si="0"/>
        <v>13.805333333333332</v>
      </c>
      <c r="X26" s="25" t="s">
        <v>69</v>
      </c>
      <c r="Y26" s="22" t="s">
        <v>70</v>
      </c>
      <c r="Z26" s="57"/>
      <c r="AA26" s="57"/>
      <c r="AB26" s="61"/>
      <c r="AC26" s="148">
        <v>37.600999999999999</v>
      </c>
      <c r="AD26" s="48">
        <f t="shared" si="2"/>
        <v>100.00009999999997</v>
      </c>
      <c r="AE26" s="49" t="str">
        <f t="shared" si="3"/>
        <v xml:space="preserve"> </v>
      </c>
      <c r="AF26" s="50"/>
      <c r="AG26" s="50"/>
      <c r="AH26" s="50"/>
    </row>
    <row r="27" spans="1:34" x14ac:dyDescent="0.25">
      <c r="A27" s="10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7"/>
      <c r="O27" s="53"/>
      <c r="P27" s="72">
        <v>34.019599999999997</v>
      </c>
      <c r="Q27" s="73">
        <f t="shared" ref="Q27:Q28" si="11">P27/3.6</f>
        <v>9.4498888888888875</v>
      </c>
      <c r="R27" s="150"/>
      <c r="S27" s="72">
        <v>37.732799999999997</v>
      </c>
      <c r="T27" s="75">
        <f t="shared" ref="T27:T28" si="12">S27/3.6</f>
        <v>10.481333333333332</v>
      </c>
      <c r="U27" s="76"/>
      <c r="V27" s="72">
        <v>49.699199999999998</v>
      </c>
      <c r="W27" s="75">
        <f t="shared" ref="W27:W28" si="13">V27/3.6</f>
        <v>13.805333333333332</v>
      </c>
      <c r="X27" s="151"/>
      <c r="Y27" s="152"/>
      <c r="Z27" s="57"/>
      <c r="AA27" s="57"/>
      <c r="AB27" s="61"/>
      <c r="AC27" s="148">
        <v>38.626000000000005</v>
      </c>
      <c r="AD27" s="48">
        <f t="shared" si="2"/>
        <v>0</v>
      </c>
      <c r="AE27" s="49" t="str">
        <f t="shared" si="3"/>
        <v xml:space="preserve"> </v>
      </c>
      <c r="AF27" s="50"/>
      <c r="AG27" s="50"/>
      <c r="AH27" s="50"/>
    </row>
    <row r="28" spans="1:34" x14ac:dyDescent="0.25">
      <c r="A28" s="10">
        <v>18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7"/>
      <c r="O28" s="53"/>
      <c r="P28" s="72">
        <v>34.019599999999997</v>
      </c>
      <c r="Q28" s="73">
        <f t="shared" si="11"/>
        <v>9.4498888888888875</v>
      </c>
      <c r="R28" s="150"/>
      <c r="S28" s="72">
        <v>37.732799999999997</v>
      </c>
      <c r="T28" s="75">
        <f t="shared" si="12"/>
        <v>10.481333333333332</v>
      </c>
      <c r="U28" s="76"/>
      <c r="V28" s="72">
        <v>49.699199999999998</v>
      </c>
      <c r="W28" s="75">
        <f t="shared" si="13"/>
        <v>13.805333333333332</v>
      </c>
      <c r="X28" s="151"/>
      <c r="Y28" s="152"/>
      <c r="Z28" s="57"/>
      <c r="AA28" s="57"/>
      <c r="AB28" s="61"/>
      <c r="AC28" s="148">
        <v>34.108999999999995</v>
      </c>
      <c r="AD28" s="48">
        <f t="shared" si="2"/>
        <v>0</v>
      </c>
      <c r="AE28" s="49" t="str">
        <f t="shared" si="3"/>
        <v xml:space="preserve"> </v>
      </c>
      <c r="AF28" s="50"/>
      <c r="AG28" s="50"/>
      <c r="AH28" s="50"/>
    </row>
    <row r="29" spans="1:34" x14ac:dyDescent="0.25">
      <c r="A29" s="10">
        <v>19</v>
      </c>
      <c r="B29" s="12">
        <v>96.721000000000004</v>
      </c>
      <c r="C29" s="12">
        <v>1.6807000000000001</v>
      </c>
      <c r="D29" s="12">
        <v>0.50280000000000002</v>
      </c>
      <c r="E29" s="12">
        <v>7.9000000000000001E-2</v>
      </c>
      <c r="F29" s="12">
        <v>7.7100000000000002E-2</v>
      </c>
      <c r="G29" s="12">
        <v>1.1000000000000001E-3</v>
      </c>
      <c r="H29" s="12">
        <v>1.5299999999999999E-2</v>
      </c>
      <c r="I29" s="12">
        <v>1.0999999999999999E-2</v>
      </c>
      <c r="J29" s="12">
        <v>9.9000000000000008E-3</v>
      </c>
      <c r="K29" s="12">
        <v>1.67E-2</v>
      </c>
      <c r="L29" s="12">
        <v>0.76070000000000004</v>
      </c>
      <c r="M29" s="12">
        <v>0.1246</v>
      </c>
      <c r="N29" s="17">
        <v>0.69299999999999995</v>
      </c>
      <c r="O29" s="53"/>
      <c r="P29" s="13">
        <v>33.992100000000001</v>
      </c>
      <c r="Q29" s="18">
        <f t="shared" si="7"/>
        <v>9.4422499999999996</v>
      </c>
      <c r="R29" s="55"/>
      <c r="S29" s="13">
        <v>37.703899999999997</v>
      </c>
      <c r="T29" s="14">
        <f t="shared" si="1"/>
        <v>10.473305555555555</v>
      </c>
      <c r="U29" s="13"/>
      <c r="V29" s="13">
        <v>49.706899999999997</v>
      </c>
      <c r="W29" s="14">
        <f t="shared" si="0"/>
        <v>13.807472222222222</v>
      </c>
      <c r="X29" s="25" t="s">
        <v>66</v>
      </c>
      <c r="Y29" s="22" t="s">
        <v>71</v>
      </c>
      <c r="Z29" s="57"/>
      <c r="AA29" s="57"/>
      <c r="AB29" s="61"/>
      <c r="AC29" s="148">
        <v>31.800999999999998</v>
      </c>
      <c r="AD29" s="48">
        <f t="shared" si="2"/>
        <v>99.999899999999982</v>
      </c>
      <c r="AE29" s="49" t="str">
        <f t="shared" si="3"/>
        <v xml:space="preserve"> </v>
      </c>
      <c r="AF29" s="50"/>
      <c r="AG29" s="50"/>
      <c r="AH29" s="50"/>
    </row>
    <row r="30" spans="1:34" x14ac:dyDescent="0.25">
      <c r="A30" s="10">
        <v>20</v>
      </c>
      <c r="B30" s="12">
        <v>96.673299999999998</v>
      </c>
      <c r="C30" s="12">
        <v>1.7039</v>
      </c>
      <c r="D30" s="12">
        <v>0.51119999999999999</v>
      </c>
      <c r="E30" s="12">
        <v>8.0399999999999999E-2</v>
      </c>
      <c r="F30" s="12">
        <v>7.8899999999999998E-2</v>
      </c>
      <c r="G30" s="12">
        <v>1.1000000000000001E-3</v>
      </c>
      <c r="H30" s="12">
        <v>1.5800000000000002E-2</v>
      </c>
      <c r="I30" s="12">
        <v>1.15E-2</v>
      </c>
      <c r="J30" s="12">
        <v>1.0999999999999999E-2</v>
      </c>
      <c r="K30" s="12">
        <v>1.52E-2</v>
      </c>
      <c r="L30" s="12">
        <v>0.76980000000000004</v>
      </c>
      <c r="M30" s="12">
        <v>0.128</v>
      </c>
      <c r="N30" s="17">
        <v>0.69340000000000002</v>
      </c>
      <c r="O30" s="53"/>
      <c r="P30" s="13">
        <v>34.003700000000002</v>
      </c>
      <c r="Q30" s="18">
        <f t="shared" si="7"/>
        <v>9.4454722222222234</v>
      </c>
      <c r="R30" s="55"/>
      <c r="S30" s="13">
        <v>37.716200000000001</v>
      </c>
      <c r="T30" s="14">
        <f t="shared" si="1"/>
        <v>10.476722222222222</v>
      </c>
      <c r="U30" s="13"/>
      <c r="V30" s="13">
        <v>49.708100000000002</v>
      </c>
      <c r="W30" s="14">
        <f t="shared" si="0"/>
        <v>13.807805555555555</v>
      </c>
      <c r="X30" s="25" t="s">
        <v>72</v>
      </c>
      <c r="Y30" s="22" t="s">
        <v>73</v>
      </c>
      <c r="Z30" s="57"/>
      <c r="AA30" s="57"/>
      <c r="AB30" s="61"/>
      <c r="AC30" s="148">
        <v>33.576999999999998</v>
      </c>
      <c r="AD30" s="48">
        <f t="shared" si="2"/>
        <v>100.00009999999999</v>
      </c>
      <c r="AE30" s="49" t="str">
        <f t="shared" si="3"/>
        <v xml:space="preserve"> </v>
      </c>
      <c r="AF30" s="50"/>
      <c r="AG30" s="50"/>
      <c r="AH30" s="50"/>
    </row>
    <row r="31" spans="1:34" x14ac:dyDescent="0.25">
      <c r="A31" s="10">
        <v>21</v>
      </c>
      <c r="B31" s="12">
        <v>96.718500000000006</v>
      </c>
      <c r="C31" s="12">
        <v>1.6738999999999999</v>
      </c>
      <c r="D31" s="12">
        <v>0.501</v>
      </c>
      <c r="E31" s="12">
        <v>7.9500000000000001E-2</v>
      </c>
      <c r="F31" s="12">
        <v>7.85E-2</v>
      </c>
      <c r="G31" s="12">
        <v>1.1999999999999999E-3</v>
      </c>
      <c r="H31" s="12">
        <v>1.5800000000000002E-2</v>
      </c>
      <c r="I31" s="12">
        <v>1.1299999999999999E-2</v>
      </c>
      <c r="J31" s="12">
        <v>1.0800000000000001E-2</v>
      </c>
      <c r="K31" s="12">
        <v>2.06E-2</v>
      </c>
      <c r="L31" s="12">
        <v>0.76470000000000005</v>
      </c>
      <c r="M31" s="12">
        <v>0.1242</v>
      </c>
      <c r="N31" s="17">
        <v>0.69299999999999995</v>
      </c>
      <c r="O31" s="53"/>
      <c r="P31" s="13">
        <v>33.990400000000001</v>
      </c>
      <c r="Q31" s="18">
        <f t="shared" si="7"/>
        <v>9.4417777777777783</v>
      </c>
      <c r="R31" s="55"/>
      <c r="S31" s="13">
        <v>37.701900000000002</v>
      </c>
      <c r="T31" s="14">
        <f t="shared" si="1"/>
        <v>10.47275</v>
      </c>
      <c r="U31" s="13"/>
      <c r="V31" s="13">
        <v>49.702300000000001</v>
      </c>
      <c r="W31" s="14">
        <f t="shared" si="0"/>
        <v>13.806194444444444</v>
      </c>
      <c r="X31" s="25" t="s">
        <v>74</v>
      </c>
      <c r="Y31" s="22" t="s">
        <v>65</v>
      </c>
      <c r="Z31" s="57"/>
      <c r="AA31" s="57"/>
      <c r="AB31" s="61"/>
      <c r="AC31" s="148">
        <v>36.611000000000004</v>
      </c>
      <c r="AD31" s="48">
        <f t="shared" si="2"/>
        <v>100.00000000000003</v>
      </c>
      <c r="AE31" s="49" t="str">
        <f t="shared" si="3"/>
        <v>ОК</v>
      </c>
      <c r="AF31" s="50"/>
      <c r="AG31" s="50"/>
      <c r="AH31" s="50"/>
    </row>
    <row r="32" spans="1:34" x14ac:dyDescent="0.25">
      <c r="A32" s="10">
        <v>22</v>
      </c>
      <c r="B32" s="12">
        <v>96.744900000000001</v>
      </c>
      <c r="C32" s="12">
        <v>1.6649</v>
      </c>
      <c r="D32" s="12">
        <v>0.50129999999999997</v>
      </c>
      <c r="E32" s="12">
        <v>7.9299999999999995E-2</v>
      </c>
      <c r="F32" s="12">
        <v>7.8200000000000006E-2</v>
      </c>
      <c r="G32" s="12">
        <v>1.1999999999999999E-3</v>
      </c>
      <c r="H32" s="12">
        <v>1.5900000000000001E-2</v>
      </c>
      <c r="I32" s="12">
        <v>1.1299999999999999E-2</v>
      </c>
      <c r="J32" s="12">
        <v>1.0800000000000001E-2</v>
      </c>
      <c r="K32" s="12">
        <v>1.4800000000000001E-2</v>
      </c>
      <c r="L32" s="12">
        <v>0.75339999999999996</v>
      </c>
      <c r="M32" s="12">
        <v>0.1239</v>
      </c>
      <c r="N32" s="17">
        <v>0.69289999999999996</v>
      </c>
      <c r="O32" s="53"/>
      <c r="P32" s="13">
        <v>33.9938</v>
      </c>
      <c r="Q32" s="18">
        <f t="shared" si="7"/>
        <v>9.4427222222222227</v>
      </c>
      <c r="R32" s="55"/>
      <c r="S32" s="13">
        <v>37.705800000000004</v>
      </c>
      <c r="T32" s="14">
        <f t="shared" si="1"/>
        <v>10.473833333333333</v>
      </c>
      <c r="U32" s="13"/>
      <c r="V32" s="13">
        <v>49.712800000000001</v>
      </c>
      <c r="W32" s="14">
        <f t="shared" si="0"/>
        <v>13.809111111111111</v>
      </c>
      <c r="X32" s="25" t="s">
        <v>75</v>
      </c>
      <c r="Y32" s="22" t="s">
        <v>76</v>
      </c>
      <c r="Z32" s="57"/>
      <c r="AA32" s="57"/>
      <c r="AB32" s="61"/>
      <c r="AC32" s="148">
        <v>32.549999999999997</v>
      </c>
      <c r="AD32" s="48">
        <f t="shared" si="2"/>
        <v>99.999900000000011</v>
      </c>
      <c r="AE32" s="49" t="str">
        <f t="shared" si="3"/>
        <v xml:space="preserve"> </v>
      </c>
      <c r="AF32" s="50"/>
      <c r="AG32" s="50"/>
      <c r="AH32" s="50"/>
    </row>
    <row r="33" spans="1:34" x14ac:dyDescent="0.25">
      <c r="A33" s="10">
        <v>23</v>
      </c>
      <c r="B33" s="12">
        <v>96.773499999999999</v>
      </c>
      <c r="C33" s="12">
        <v>1.6607000000000001</v>
      </c>
      <c r="D33" s="12">
        <v>0.50900000000000001</v>
      </c>
      <c r="E33" s="12">
        <v>8.0600000000000005E-2</v>
      </c>
      <c r="F33" s="12">
        <v>0.08</v>
      </c>
      <c r="G33" s="12">
        <v>1.1999999999999999E-3</v>
      </c>
      <c r="H33" s="12">
        <v>1.6299999999999999E-2</v>
      </c>
      <c r="I33" s="12">
        <v>1.1900000000000001E-2</v>
      </c>
      <c r="J33" s="12">
        <v>1.15E-2</v>
      </c>
      <c r="K33" s="12">
        <v>1.4500000000000001E-2</v>
      </c>
      <c r="L33" s="12">
        <v>0.72109999999999996</v>
      </c>
      <c r="M33" s="12">
        <v>0.1198</v>
      </c>
      <c r="N33" s="17">
        <v>0.69279999999999997</v>
      </c>
      <c r="O33" s="53"/>
      <c r="P33" s="13">
        <v>34.013199999999998</v>
      </c>
      <c r="Q33" s="18">
        <f t="shared" si="7"/>
        <v>9.4481111111111105</v>
      </c>
      <c r="R33" s="55"/>
      <c r="S33" s="13">
        <v>37.7271</v>
      </c>
      <c r="T33" s="14">
        <f t="shared" si="1"/>
        <v>10.479749999999999</v>
      </c>
      <c r="U33" s="13"/>
      <c r="V33" s="13">
        <v>49.742699999999999</v>
      </c>
      <c r="W33" s="14">
        <f t="shared" si="0"/>
        <v>13.817416666666666</v>
      </c>
      <c r="X33" s="25" t="s">
        <v>77</v>
      </c>
      <c r="Y33" s="22" t="s">
        <v>78</v>
      </c>
      <c r="Z33" s="57"/>
      <c r="AA33" s="57"/>
      <c r="AB33" s="61"/>
      <c r="AC33" s="148">
        <v>31.830000000000002</v>
      </c>
      <c r="AD33" s="48">
        <f t="shared" si="2"/>
        <v>100.0001</v>
      </c>
      <c r="AE33" s="49" t="str">
        <f t="shared" si="3"/>
        <v xml:space="preserve"> </v>
      </c>
      <c r="AF33" s="50"/>
      <c r="AG33" s="50"/>
      <c r="AH33" s="50"/>
    </row>
    <row r="34" spans="1:34" x14ac:dyDescent="0.25">
      <c r="A34" s="10">
        <v>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7"/>
      <c r="O34" s="53"/>
      <c r="P34" s="72">
        <v>34.013199999999998</v>
      </c>
      <c r="Q34" s="73">
        <f t="shared" ref="Q34:Q37" si="14">P34/3.6</f>
        <v>9.4481111111111105</v>
      </c>
      <c r="R34" s="150"/>
      <c r="S34" s="72">
        <v>37.7271</v>
      </c>
      <c r="T34" s="75">
        <f t="shared" ref="T34:T37" si="15">S34/3.6</f>
        <v>10.479749999999999</v>
      </c>
      <c r="U34" s="72"/>
      <c r="V34" s="72">
        <v>49.742699999999999</v>
      </c>
      <c r="W34" s="75">
        <f t="shared" ref="W34:W37" si="16">V34/3.6</f>
        <v>13.817416666666666</v>
      </c>
      <c r="X34" s="151"/>
      <c r="Y34" s="152"/>
      <c r="Z34" s="57"/>
      <c r="AA34" s="57"/>
      <c r="AB34" s="61"/>
      <c r="AC34" s="148">
        <v>29.481000000000002</v>
      </c>
      <c r="AD34" s="48">
        <f t="shared" si="2"/>
        <v>0</v>
      </c>
      <c r="AE34" s="49" t="str">
        <f t="shared" ref="AE34:AE41" si="17">IF(AD34=100,"ОК"," ")</f>
        <v xml:space="preserve"> </v>
      </c>
      <c r="AF34" s="50"/>
      <c r="AG34" s="50"/>
      <c r="AH34" s="50"/>
    </row>
    <row r="35" spans="1:34" x14ac:dyDescent="0.25">
      <c r="A35" s="10">
        <v>25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7"/>
      <c r="O35" s="53"/>
      <c r="P35" s="72">
        <v>34.013199999999998</v>
      </c>
      <c r="Q35" s="73">
        <f t="shared" si="14"/>
        <v>9.4481111111111105</v>
      </c>
      <c r="R35" s="150"/>
      <c r="S35" s="72">
        <v>37.7271</v>
      </c>
      <c r="T35" s="75">
        <f t="shared" si="15"/>
        <v>10.479749999999999</v>
      </c>
      <c r="U35" s="72"/>
      <c r="V35" s="72">
        <v>49.742699999999999</v>
      </c>
      <c r="W35" s="75">
        <f t="shared" si="16"/>
        <v>13.817416666666666</v>
      </c>
      <c r="X35" s="151"/>
      <c r="Y35" s="152"/>
      <c r="Z35" s="57"/>
      <c r="AA35" s="57"/>
      <c r="AB35" s="61"/>
      <c r="AC35" s="148">
        <v>30.314999999999998</v>
      </c>
      <c r="AD35" s="48">
        <f t="shared" si="2"/>
        <v>0</v>
      </c>
      <c r="AE35" s="49" t="str">
        <f t="shared" si="17"/>
        <v xml:space="preserve"> </v>
      </c>
      <c r="AF35" s="50"/>
      <c r="AG35" s="50"/>
      <c r="AH35" s="50"/>
    </row>
    <row r="36" spans="1:34" x14ac:dyDescent="0.25">
      <c r="A36" s="10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7"/>
      <c r="O36" s="53"/>
      <c r="P36" s="72">
        <v>34.013199999999998</v>
      </c>
      <c r="Q36" s="73">
        <f t="shared" si="14"/>
        <v>9.4481111111111105</v>
      </c>
      <c r="R36" s="150"/>
      <c r="S36" s="72">
        <v>37.7271</v>
      </c>
      <c r="T36" s="75">
        <f t="shared" si="15"/>
        <v>10.479749999999999</v>
      </c>
      <c r="U36" s="72"/>
      <c r="V36" s="72">
        <v>49.742699999999999</v>
      </c>
      <c r="W36" s="75">
        <f t="shared" si="16"/>
        <v>13.817416666666666</v>
      </c>
      <c r="X36" s="151"/>
      <c r="Y36" s="152"/>
      <c r="Z36" s="57"/>
      <c r="AA36" s="57"/>
      <c r="AB36" s="61"/>
      <c r="AC36" s="148">
        <v>30.355</v>
      </c>
      <c r="AD36" s="48">
        <f t="shared" si="2"/>
        <v>0</v>
      </c>
      <c r="AE36" s="49" t="str">
        <f t="shared" si="17"/>
        <v xml:space="preserve"> </v>
      </c>
      <c r="AF36" s="50"/>
      <c r="AG36" s="50"/>
      <c r="AH36" s="50"/>
    </row>
    <row r="37" spans="1:34" x14ac:dyDescent="0.25">
      <c r="A37" s="10">
        <v>27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53"/>
      <c r="P37" s="72">
        <v>34.013199999999998</v>
      </c>
      <c r="Q37" s="73">
        <f t="shared" si="14"/>
        <v>9.4481111111111105</v>
      </c>
      <c r="R37" s="150"/>
      <c r="S37" s="72">
        <v>37.7271</v>
      </c>
      <c r="T37" s="75">
        <f t="shared" si="15"/>
        <v>10.479749999999999</v>
      </c>
      <c r="U37" s="72"/>
      <c r="V37" s="72">
        <v>49.742699999999999</v>
      </c>
      <c r="W37" s="75">
        <f t="shared" si="16"/>
        <v>13.817416666666666</v>
      </c>
      <c r="X37" s="151"/>
      <c r="Y37" s="152"/>
      <c r="Z37" s="57"/>
      <c r="AA37" s="57"/>
      <c r="AB37" s="61"/>
      <c r="AC37" s="148">
        <v>29.802</v>
      </c>
      <c r="AD37" s="48">
        <f t="shared" si="2"/>
        <v>0</v>
      </c>
      <c r="AE37" s="49" t="str">
        <f t="shared" si="17"/>
        <v xml:space="preserve"> </v>
      </c>
      <c r="AF37" s="50"/>
      <c r="AG37" s="50"/>
      <c r="AH37" s="50"/>
    </row>
    <row r="38" spans="1:34" x14ac:dyDescent="0.25">
      <c r="A38" s="10">
        <v>28</v>
      </c>
      <c r="B38" s="12">
        <v>96.895200000000003</v>
      </c>
      <c r="C38" s="12">
        <v>1.5862000000000001</v>
      </c>
      <c r="D38" s="12">
        <v>0.48959999999999998</v>
      </c>
      <c r="E38" s="12">
        <v>7.7299999999999994E-2</v>
      </c>
      <c r="F38" s="12">
        <v>7.5700000000000003E-2</v>
      </c>
      <c r="G38" s="12">
        <v>1.1000000000000001E-3</v>
      </c>
      <c r="H38" s="12">
        <v>1.5100000000000001E-2</v>
      </c>
      <c r="I38" s="12">
        <v>1.0699999999999999E-2</v>
      </c>
      <c r="J38" s="12">
        <v>0.01</v>
      </c>
      <c r="K38" s="12">
        <v>1.4800000000000001E-2</v>
      </c>
      <c r="L38" s="12">
        <v>0.70840000000000003</v>
      </c>
      <c r="M38" s="12">
        <v>0.1159</v>
      </c>
      <c r="N38" s="17">
        <v>0.69179999999999997</v>
      </c>
      <c r="O38" s="53"/>
      <c r="P38" s="13">
        <v>33.9788</v>
      </c>
      <c r="Q38" s="18">
        <f t="shared" si="7"/>
        <v>9.4385555555555545</v>
      </c>
      <c r="R38" s="55"/>
      <c r="S38" s="13">
        <v>37.690399999999997</v>
      </c>
      <c r="T38" s="14">
        <f t="shared" si="1"/>
        <v>10.469555555555555</v>
      </c>
      <c r="U38" s="13"/>
      <c r="V38" s="13">
        <v>49.730400000000003</v>
      </c>
      <c r="W38" s="14">
        <f t="shared" si="0"/>
        <v>13.814</v>
      </c>
      <c r="X38" s="25" t="s">
        <v>79</v>
      </c>
      <c r="Y38" s="22" t="s">
        <v>80</v>
      </c>
      <c r="Z38" s="57"/>
      <c r="AA38" s="57"/>
      <c r="AB38" s="61"/>
      <c r="AC38" s="148">
        <v>28.25</v>
      </c>
      <c r="AD38" s="48">
        <f t="shared" si="2"/>
        <v>99.999999999999986</v>
      </c>
      <c r="AE38" s="49" t="str">
        <f t="shared" si="17"/>
        <v>ОК</v>
      </c>
      <c r="AF38" s="50"/>
      <c r="AG38" s="50"/>
      <c r="AH38" s="50"/>
    </row>
    <row r="39" spans="1:34" x14ac:dyDescent="0.25">
      <c r="A39" s="10">
        <v>29</v>
      </c>
      <c r="B39" s="12">
        <v>96.699399999999997</v>
      </c>
      <c r="C39" s="12">
        <v>1.6789000000000001</v>
      </c>
      <c r="D39" s="12">
        <v>0.51790000000000003</v>
      </c>
      <c r="E39" s="12">
        <v>8.1600000000000006E-2</v>
      </c>
      <c r="F39" s="12">
        <v>8.0699999999999994E-2</v>
      </c>
      <c r="G39" s="12">
        <v>1.1999999999999999E-3</v>
      </c>
      <c r="H39" s="12">
        <v>1.5800000000000002E-2</v>
      </c>
      <c r="I39" s="12">
        <v>1.12E-2</v>
      </c>
      <c r="J39" s="12">
        <v>1.0200000000000001E-2</v>
      </c>
      <c r="K39" s="12">
        <v>1.6199999999999999E-2</v>
      </c>
      <c r="L39" s="12">
        <v>0.7651</v>
      </c>
      <c r="M39" s="12">
        <v>0.12189999999999999</v>
      </c>
      <c r="N39" s="17">
        <v>0.69330000000000003</v>
      </c>
      <c r="O39" s="53"/>
      <c r="P39" s="13">
        <v>34.005000000000003</v>
      </c>
      <c r="Q39" s="18">
        <f t="shared" si="7"/>
        <v>9.4458333333333346</v>
      </c>
      <c r="R39" s="55"/>
      <c r="S39" s="13">
        <v>37.717700000000001</v>
      </c>
      <c r="T39" s="14">
        <f t="shared" si="1"/>
        <v>10.47713888888889</v>
      </c>
      <c r="U39" s="13"/>
      <c r="V39" s="13">
        <v>49.714799999999997</v>
      </c>
      <c r="W39" s="14">
        <f t="shared" si="0"/>
        <v>13.809666666666665</v>
      </c>
      <c r="X39" s="25" t="s">
        <v>81</v>
      </c>
      <c r="Y39" s="22" t="s">
        <v>82</v>
      </c>
      <c r="Z39" s="57"/>
      <c r="AA39" s="57"/>
      <c r="AB39" s="61"/>
      <c r="AC39" s="148">
        <v>28.016999999999999</v>
      </c>
      <c r="AD39" s="48">
        <f t="shared" si="2"/>
        <v>100.00009999999997</v>
      </c>
      <c r="AE39" s="49" t="str">
        <f t="shared" si="17"/>
        <v xml:space="preserve"> </v>
      </c>
      <c r="AF39" s="50"/>
      <c r="AG39" s="50"/>
      <c r="AH39" s="50"/>
    </row>
    <row r="40" spans="1:34" x14ac:dyDescent="0.25">
      <c r="A40" s="78">
        <v>30</v>
      </c>
      <c r="B40" s="79">
        <v>96.610200000000006</v>
      </c>
      <c r="C40" s="79">
        <v>1.7025999999999999</v>
      </c>
      <c r="D40" s="79">
        <v>0.53459999999999996</v>
      </c>
      <c r="E40" s="79">
        <v>8.4900000000000003E-2</v>
      </c>
      <c r="F40" s="79">
        <v>8.5900000000000004E-2</v>
      </c>
      <c r="G40" s="79">
        <v>1.1000000000000001E-3</v>
      </c>
      <c r="H40" s="79">
        <v>1.7100000000000001E-2</v>
      </c>
      <c r="I40" s="79">
        <v>1.2E-2</v>
      </c>
      <c r="J40" s="79">
        <v>1.04E-2</v>
      </c>
      <c r="K40" s="79">
        <v>1.72E-2</v>
      </c>
      <c r="L40" s="79">
        <v>0.79810000000000003</v>
      </c>
      <c r="M40" s="79">
        <v>0.12590000000000001</v>
      </c>
      <c r="N40" s="80">
        <v>0.69399999999999995</v>
      </c>
      <c r="O40" s="81"/>
      <c r="P40" s="82">
        <v>34.016199999999998</v>
      </c>
      <c r="Q40" s="18">
        <f t="shared" si="7"/>
        <v>9.448944444444443</v>
      </c>
      <c r="R40" s="83"/>
      <c r="S40" s="82">
        <v>37.729199999999999</v>
      </c>
      <c r="T40" s="14">
        <f t="shared" si="1"/>
        <v>10.480333333333332</v>
      </c>
      <c r="U40" s="82"/>
      <c r="V40" s="82">
        <v>49.702800000000003</v>
      </c>
      <c r="W40" s="14">
        <f t="shared" si="0"/>
        <v>13.806333333333335</v>
      </c>
      <c r="X40" s="84" t="s">
        <v>67</v>
      </c>
      <c r="Y40" s="85" t="s">
        <v>81</v>
      </c>
      <c r="Z40" s="86"/>
      <c r="AA40" s="86"/>
      <c r="AB40" s="87"/>
      <c r="AC40" s="148">
        <v>30.621000000000002</v>
      </c>
      <c r="AD40" s="48"/>
      <c r="AE40" s="49"/>
      <c r="AF40" s="50"/>
      <c r="AG40" s="50"/>
      <c r="AH40" s="50"/>
    </row>
    <row r="41" spans="1:34" ht="15.75" thickBot="1" x14ac:dyDescent="0.3">
      <c r="A41" s="11">
        <v>31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64"/>
      <c r="P41" s="154">
        <v>34.016199999999998</v>
      </c>
      <c r="Q41" s="155">
        <f t="shared" ref="Q41" si="18">P41/3.6</f>
        <v>9.448944444444443</v>
      </c>
      <c r="R41" s="156"/>
      <c r="S41" s="154">
        <v>37.729199999999999</v>
      </c>
      <c r="T41" s="155">
        <f t="shared" ref="T41" si="19">S41/3.6</f>
        <v>10.480333333333332</v>
      </c>
      <c r="U41" s="26"/>
      <c r="V41" s="154">
        <v>49.702800000000003</v>
      </c>
      <c r="W41" s="155">
        <f t="shared" ref="W41" si="20">V41/3.6</f>
        <v>13.806333333333335</v>
      </c>
      <c r="X41" s="27"/>
      <c r="Y41" s="28"/>
      <c r="Z41" s="65"/>
      <c r="AA41" s="65"/>
      <c r="AB41" s="66"/>
      <c r="AC41" s="149">
        <v>33.572000000000003</v>
      </c>
      <c r="AD41" s="48">
        <f t="shared" si="2"/>
        <v>0</v>
      </c>
      <c r="AE41" s="49" t="str">
        <f t="shared" si="17"/>
        <v xml:space="preserve"> </v>
      </c>
      <c r="AF41" s="50"/>
      <c r="AG41" s="50"/>
      <c r="AH41" s="50"/>
    </row>
    <row r="42" spans="1:34" ht="15" customHeight="1" thickBot="1" x14ac:dyDescent="0.3">
      <c r="A42" s="139" t="s">
        <v>22</v>
      </c>
      <c r="B42" s="139"/>
      <c r="C42" s="139"/>
      <c r="D42" s="139"/>
      <c r="E42" s="139"/>
      <c r="F42" s="139"/>
      <c r="G42" s="139"/>
      <c r="H42" s="140"/>
      <c r="I42" s="141" t="s">
        <v>20</v>
      </c>
      <c r="J42" s="142"/>
      <c r="K42" s="31">
        <v>0</v>
      </c>
      <c r="L42" s="143" t="s">
        <v>21</v>
      </c>
      <c r="M42" s="144"/>
      <c r="N42" s="32">
        <v>0</v>
      </c>
      <c r="O42" s="145"/>
      <c r="P42" s="157">
        <f>SUMPRODUCT(P11:P41,AC11:AC41)/SUM(AC11:AC41)</f>
        <v>34.002330099788779</v>
      </c>
      <c r="Q42" s="133">
        <f>SUMPRODUCT(Q11:Q41,AC11:AC41)/SUM(AC11:AC41)</f>
        <v>9.4450916943857717</v>
      </c>
      <c r="R42" s="135"/>
      <c r="S42" s="135">
        <f>SUMPRODUCT(S11:S41,AC11:AC41)/SUM(AC11:AC41)</f>
        <v>37.714859531927395</v>
      </c>
      <c r="T42" s="137">
        <f>SUMPRODUCT(T11:T41,AC11:AC41)/SUM(AC11:AC41)</f>
        <v>10.476349869979833</v>
      </c>
      <c r="U42" s="7"/>
      <c r="V42" s="4"/>
      <c r="W42" s="4"/>
      <c r="X42" s="4"/>
      <c r="Y42" s="4"/>
      <c r="Z42" s="4"/>
      <c r="AA42" s="124" t="s">
        <v>43</v>
      </c>
      <c r="AB42" s="125"/>
      <c r="AC42" s="88">
        <f>SUM(AC11:AC41)</f>
        <v>1017.4490000000002</v>
      </c>
      <c r="AD42" s="48"/>
      <c r="AE42" s="49"/>
      <c r="AF42" s="50"/>
      <c r="AG42" s="50"/>
      <c r="AH42" s="50"/>
    </row>
    <row r="43" spans="1:34" ht="19.5" customHeight="1" thickBot="1" x14ac:dyDescent="0.3">
      <c r="A43" s="51"/>
      <c r="B43" s="2"/>
      <c r="C43" s="2"/>
      <c r="D43" s="2"/>
      <c r="E43" s="2"/>
      <c r="F43" s="2"/>
      <c r="G43" s="2"/>
      <c r="H43" s="126" t="s">
        <v>3</v>
      </c>
      <c r="I43" s="127"/>
      <c r="J43" s="127"/>
      <c r="K43" s="127"/>
      <c r="L43" s="127"/>
      <c r="M43" s="127"/>
      <c r="N43" s="128"/>
      <c r="O43" s="146"/>
      <c r="P43" s="158"/>
      <c r="Q43" s="134"/>
      <c r="R43" s="136"/>
      <c r="S43" s="136"/>
      <c r="T43" s="138"/>
      <c r="U43" s="7"/>
      <c r="V43" s="2"/>
      <c r="W43" s="2"/>
      <c r="X43" s="2"/>
      <c r="Y43" s="2"/>
      <c r="Z43" s="2"/>
      <c r="AA43" s="2"/>
      <c r="AB43" s="2"/>
      <c r="AC43" s="3"/>
    </row>
    <row r="44" spans="1:34" ht="19.5" customHeight="1" x14ac:dyDescent="0.25">
      <c r="A44" s="51"/>
      <c r="B44" s="2"/>
      <c r="C44" s="2"/>
      <c r="D44" s="2"/>
      <c r="E44" s="2"/>
      <c r="F44" s="2"/>
      <c r="G44" s="2"/>
      <c r="H44" s="34"/>
      <c r="I44" s="34"/>
      <c r="J44" s="34"/>
      <c r="K44" s="34"/>
      <c r="L44" s="34"/>
      <c r="M44" s="34"/>
      <c r="N44" s="34"/>
      <c r="O44" s="7"/>
      <c r="P44" s="7"/>
      <c r="Q44" s="35"/>
      <c r="R44" s="7"/>
      <c r="S44" s="7"/>
      <c r="T44" s="7"/>
      <c r="U44" s="7"/>
      <c r="V44" s="2"/>
      <c r="W44" s="2"/>
      <c r="X44" s="2"/>
      <c r="Y44" s="2"/>
      <c r="Z44" s="2"/>
      <c r="AA44" s="2"/>
      <c r="AB44" s="2"/>
      <c r="AC44" s="3"/>
    </row>
    <row r="45" spans="1:34" x14ac:dyDescent="0.25">
      <c r="B45" s="36" t="s">
        <v>49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6" t="s">
        <v>52</v>
      </c>
      <c r="P45" s="43"/>
      <c r="Q45" s="43"/>
      <c r="R45" s="43"/>
      <c r="S45" s="43"/>
      <c r="T45" s="43"/>
      <c r="U45" s="43"/>
      <c r="V45" s="52" t="s">
        <v>83</v>
      </c>
      <c r="W45" s="43"/>
    </row>
    <row r="46" spans="1:34" x14ac:dyDescent="0.25">
      <c r="D46" s="33" t="s">
        <v>50</v>
      </c>
      <c r="O46" s="33" t="s">
        <v>4</v>
      </c>
      <c r="R46" s="33" t="s">
        <v>5</v>
      </c>
      <c r="V46" s="33" t="s">
        <v>6</v>
      </c>
    </row>
    <row r="47" spans="1:34" x14ac:dyDescent="0.25">
      <c r="B47" s="36" t="s">
        <v>51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6" t="s">
        <v>53</v>
      </c>
      <c r="P47" s="43"/>
      <c r="Q47" s="43"/>
      <c r="R47" s="43"/>
      <c r="S47" s="43"/>
      <c r="T47" s="43"/>
      <c r="U47" s="43"/>
      <c r="V47" s="52" t="str">
        <f>V45</f>
        <v>03.01.2017 р.</v>
      </c>
      <c r="W47" s="43"/>
    </row>
    <row r="48" spans="1:34" x14ac:dyDescent="0.25">
      <c r="D48" s="33" t="s">
        <v>7</v>
      </c>
      <c r="O48" s="33" t="s">
        <v>4</v>
      </c>
      <c r="R48" s="33" t="s">
        <v>5</v>
      </c>
      <c r="V48" s="33" t="s">
        <v>6</v>
      </c>
    </row>
    <row r="49" spans="2:23" x14ac:dyDescent="0.25">
      <c r="B49" s="37" t="s">
        <v>54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6" t="s">
        <v>55</v>
      </c>
      <c r="P49" s="43"/>
      <c r="Q49" s="43"/>
      <c r="R49" s="43"/>
      <c r="S49" s="43"/>
      <c r="T49" s="43"/>
      <c r="U49" s="43"/>
      <c r="V49" s="52" t="str">
        <f>V45</f>
        <v>03.01.2017 р.</v>
      </c>
      <c r="W49" s="43"/>
    </row>
    <row r="50" spans="2:23" x14ac:dyDescent="0.25">
      <c r="D50" s="33" t="s">
        <v>44</v>
      </c>
      <c r="O50" s="33" t="s">
        <v>4</v>
      </c>
      <c r="R50" s="33" t="s">
        <v>5</v>
      </c>
      <c r="V50" s="33" t="s">
        <v>6</v>
      </c>
    </row>
    <row r="53" spans="2:23" x14ac:dyDescent="0.25">
      <c r="B53" s="6" t="s">
        <v>45</v>
      </c>
    </row>
  </sheetData>
  <mergeCells count="42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  <mergeCell ref="R9:R10"/>
    <mergeCell ref="A7:A10"/>
    <mergeCell ref="I9:I10"/>
    <mergeCell ref="J9:J10"/>
    <mergeCell ref="K9:K10"/>
    <mergeCell ref="L9:L10"/>
    <mergeCell ref="M9:M10"/>
    <mergeCell ref="O9:O10"/>
    <mergeCell ref="P9:P10"/>
    <mergeCell ref="Q9:Q10"/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H9:H10"/>
  </mergeCells>
  <printOptions horizontalCentered="1" verticalCentered="1"/>
  <pageMargins left="0.70866141732283472" right="0.70866141732283472" top="0.32" bottom="0.31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Сыпко Эллада Петровна</cp:lastModifiedBy>
  <cp:lastPrinted>2016-12-05T10:04:12Z</cp:lastPrinted>
  <dcterms:created xsi:type="dcterms:W3CDTF">2016-10-07T07:24:19Z</dcterms:created>
  <dcterms:modified xsi:type="dcterms:W3CDTF">2017-01-03T09:43:03Z</dcterms:modified>
</cp:coreProperties>
</file>