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Лист1!$A$1:$AC$52</definedName>
  </definedNames>
  <calcPr calcId="145621"/>
</workbook>
</file>

<file path=xl/calcChain.xml><?xml version="1.0" encoding="utf-8"?>
<calcChain xmlns="http://schemas.openxmlformats.org/spreadsheetml/2006/main">
  <c r="P43" i="1" l="1"/>
  <c r="Q43" i="1"/>
  <c r="W42" i="1" l="1"/>
  <c r="T42" i="1"/>
  <c r="Q42" i="1"/>
  <c r="G39" i="2" l="1"/>
  <c r="E40" i="2"/>
  <c r="E38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5" i="2"/>
  <c r="S43" i="1" l="1"/>
  <c r="Q16" i="1" l="1"/>
  <c r="Q17" i="1"/>
  <c r="W12" i="1"/>
  <c r="W13" i="1"/>
  <c r="W14" i="1"/>
  <c r="W15" i="1"/>
  <c r="W16" i="1"/>
  <c r="W17" i="1"/>
  <c r="W18" i="1"/>
  <c r="T14" i="1" l="1"/>
  <c r="Q14" i="1"/>
  <c r="W41" i="1" l="1"/>
  <c r="T41" i="1"/>
  <c r="Q41" i="1"/>
  <c r="W40" i="1"/>
  <c r="T40" i="1"/>
  <c r="Q40" i="1"/>
  <c r="W39" i="1"/>
  <c r="T39" i="1"/>
  <c r="Q39" i="1"/>
  <c r="W34" i="1"/>
  <c r="T34" i="1"/>
  <c r="Q34" i="1"/>
  <c r="W33" i="1"/>
  <c r="T33" i="1"/>
  <c r="Q33" i="1"/>
  <c r="W27" i="1"/>
  <c r="T27" i="1"/>
  <c r="Q27" i="1"/>
  <c r="W26" i="1"/>
  <c r="T26" i="1"/>
  <c r="Q26" i="1"/>
  <c r="W25" i="1"/>
  <c r="T25" i="1"/>
  <c r="Q25" i="1"/>
  <c r="W20" i="1"/>
  <c r="T20" i="1"/>
  <c r="Q20" i="1"/>
  <c r="W19" i="1"/>
  <c r="T19" i="1"/>
  <c r="Q19" i="1"/>
  <c r="AD21" i="1" l="1"/>
  <c r="W21" i="1" l="1"/>
  <c r="W22" i="1"/>
  <c r="W23" i="1"/>
  <c r="W24" i="1"/>
  <c r="W28" i="1"/>
  <c r="W29" i="1"/>
  <c r="W30" i="1"/>
  <c r="W31" i="1"/>
  <c r="W32" i="1"/>
  <c r="W35" i="1"/>
  <c r="W36" i="1"/>
  <c r="W37" i="1"/>
  <c r="W38" i="1"/>
  <c r="T13" i="1"/>
  <c r="T15" i="1"/>
  <c r="T16" i="1"/>
  <c r="T17" i="1"/>
  <c r="T18" i="1"/>
  <c r="T21" i="1"/>
  <c r="T22" i="1"/>
  <c r="T23" i="1"/>
  <c r="T24" i="1"/>
  <c r="T28" i="1"/>
  <c r="T29" i="1"/>
  <c r="T30" i="1"/>
  <c r="T31" i="1"/>
  <c r="T32" i="1"/>
  <c r="T35" i="1"/>
  <c r="T36" i="1"/>
  <c r="T37" i="1"/>
  <c r="T38" i="1"/>
  <c r="T12" i="1"/>
  <c r="Q13" i="1"/>
  <c r="Q15" i="1"/>
  <c r="Q18" i="1"/>
  <c r="Q21" i="1"/>
  <c r="Q22" i="1"/>
  <c r="Q23" i="1"/>
  <c r="Q24" i="1"/>
  <c r="Q28" i="1"/>
  <c r="Q29" i="1"/>
  <c r="Q30" i="1"/>
  <c r="Q31" i="1"/>
  <c r="Q32" i="1"/>
  <c r="Q35" i="1"/>
  <c r="Q36" i="1"/>
  <c r="Q37" i="1"/>
  <c r="Q38" i="1"/>
  <c r="Q12" i="1"/>
  <c r="AD12" i="1" l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E21" i="1"/>
  <c r="AD22" i="1"/>
  <c r="AE22" i="1" s="1"/>
  <c r="AD23" i="1"/>
  <c r="AE23" i="1" s="1"/>
  <c r="AD24" i="1"/>
  <c r="AE24" i="1" s="1"/>
  <c r="AD34" i="1" l="1"/>
  <c r="AE3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D32" i="1"/>
  <c r="AE32" i="1" s="1"/>
  <c r="AD33" i="1"/>
  <c r="AE33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E31" i="1"/>
  <c r="AE38" i="1"/>
  <c r="T43" i="1"/>
</calcChain>
</file>

<file path=xl/sharedStrings.xml><?xml version="1.0" encoding="utf-8"?>
<sst xmlns="http://schemas.openxmlformats.org/spreadsheetml/2006/main" count="89" uniqueCount="76">
  <si>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</si>
  <si>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</si>
  <si>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</si>
  <si>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</si>
  <si>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</si>
  <si>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</si>
  <si>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</si>
  <si>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t>Гелій</t>
  </si>
  <si>
    <t>Водень</t>
  </si>
  <si>
    <t>Умовно постійні компоненти, мол. % від 01.01.2016 р.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</si>
  <si>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</si>
  <si>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</si>
  <si>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</si>
  <si>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</si>
  <si>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</si>
  <si>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</si>
  <si>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</si>
  <si>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</si>
  <si>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</si>
  <si>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</si>
  <si>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</si>
  <si>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</si>
  <si>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</si>
  <si>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r>
      <t>Масова концентрація 
сірководню,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</si>
  <si>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
меркаптанової сірки,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</si>
  <si>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</si>
  <si>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Обсяг газу, тис. 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</si>
  <si>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Густина абсолютна,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,при 20 ºС,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 </t>
    </r>
  </si>
  <si>
    <r>
      <t>Теплота згоряння нижча,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</si>
  <si>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нижча,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</si>
  <si>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нижча, кВт⋅год/м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</si>
  <si>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</si>
  <si>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</si>
  <si>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кВт⋅год/м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</si>
  <si>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
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</si>
  <si>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
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</si>
  <si>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
кВт⋅год/м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</si>
  <si>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Керівник</t>
  </si>
  <si>
    <t>підрозділу підприємства, якому підпорядковується лабораторія</t>
  </si>
  <si>
    <t>Керівник лабораторії</t>
  </si>
  <si>
    <t>Завідувач вимірювальної хіміко-аналітичної лабораторії</t>
  </si>
  <si>
    <t>лабораторія, де здійснювались аналізи газу</t>
  </si>
  <si>
    <t>Керівник метрологічної служби</t>
  </si>
  <si>
    <t>метрологічна служба, яка вимірює обсяги газу</t>
  </si>
  <si>
    <t>ПАСПОРТ ФІЗИКО-ХІМІЧНИХ ПОКАЗНИКІВ ПРИРОДНОГО ГАЗУ</t>
  </si>
  <si>
    <t xml:space="preserve">переданого </t>
  </si>
  <si>
    <t xml:space="preserve">Шебелинське ЛВУМГ </t>
  </si>
  <si>
    <t>та прийнятого</t>
  </si>
  <si>
    <t xml:space="preserve">з газопроводу </t>
  </si>
  <si>
    <t xml:space="preserve">по ГВС (ПВВГ, СВГ, ГРС) </t>
  </si>
  <si>
    <t>ПАТ "УКРТРАНСГАЗ" Філія УМГ "ХАРКІВТРАНСГАЗ"</t>
  </si>
  <si>
    <t xml:space="preserve">Вимірювальна хіміко-аналітична лабораторія </t>
  </si>
  <si>
    <t>Температура вимірювання/згоряння при 20/25ºС</t>
  </si>
  <si>
    <t>Температура точки роси вологи 
(Р = 3.92 МПа), ºС</t>
  </si>
  <si>
    <t>Начальник служби ГВ та М</t>
  </si>
  <si>
    <t>Шебелинський пм Шебелинського ЛВУМГ</t>
  </si>
  <si>
    <t>Свідоцтво про атестацію №100-355/2015 чинне до 20.12.2018р.</t>
  </si>
  <si>
    <t>Євтушенко С.О.</t>
  </si>
  <si>
    <t xml:space="preserve">Харківське ЛВУМГ </t>
  </si>
  <si>
    <t>"Перемичка О-Ш-ШБКБ" Ду 700</t>
  </si>
  <si>
    <t xml:space="preserve">маршрут № </t>
  </si>
  <si>
    <t>Всього *:</t>
  </si>
  <si>
    <t>Данные по объекту ПВВГ ЧДЗУ 4 (осн.) за 11/16.</t>
  </si>
  <si>
    <t>День</t>
  </si>
  <si>
    <t xml:space="preserve"> V, м3</t>
  </si>
  <si>
    <t>Итого</t>
  </si>
  <si>
    <t>Данные по объекту ПВВГ ЧДЗУ-5 (осн.) за 11/16.</t>
  </si>
  <si>
    <t>Данные по объекту ПВВГ ЧДЗУ-6 (осн.) за 11/16.</t>
  </si>
  <si>
    <t>* Обсяг природного газу за місяць з урахуванням ВТВ</t>
  </si>
  <si>
    <t>за період з 01.12.2016 по 31.12.2016</t>
  </si>
  <si>
    <t>ГРС Вільхівка, ГРС Котузівка, ГРС В.Бабка, ГРС Стрілеча, ГРС Р. Тишки, ГРС Печеніги, ГРС Проходи</t>
  </si>
  <si>
    <t xml:space="preserve"> ПВВГ "ЧДКС", ГРС Комсомольське , Зміївська ТЕС, ГРС Андріївка, ГРС Гракове, ГРС 2 м. Чугуїв, ГРС Липці,</t>
  </si>
  <si>
    <t>Начальник управління Шебелинського ЛВУМГ</t>
  </si>
  <si>
    <t>Іваньков О.В.</t>
  </si>
  <si>
    <t>Щербак С.О.</t>
  </si>
  <si>
    <t>відс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</si>
</sst>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00"/>
  </numFmts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0" fillId="0" borderId="0" xfId="0" applyNumberFormat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165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2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164" fontId="4" fillId="0" borderId="7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9" xfId="0" applyFont="1" applyBorder="1" applyProtection="1">
      <protection locked="0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9" xfId="0" applyFont="1" applyBorder="1"/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/>
    <xf numFmtId="0" fontId="3" fillId="0" borderId="10" xfId="0" applyFont="1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9" xfId="0" applyFont="1" applyBorder="1"/>
    <xf numFmtId="0" fontId="10" fillId="0" borderId="0" xfId="0" applyFont="1"/>
    <xf numFmtId="0" fontId="2" fillId="0" borderId="9" xfId="0" applyFont="1" applyBorder="1" applyAlignment="1"/>
    <xf numFmtId="0" fontId="11" fillId="0" borderId="9" xfId="0" applyFont="1" applyBorder="1"/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166" fontId="3" fillId="0" borderId="9" xfId="0" applyNumberFormat="1" applyFont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0" fillId="0" borderId="0" xfId="0" applyFont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0" borderId="2" xfId="0" applyNumberFormat="1" applyFont="1" applyBorder="1" applyAlignment="1">
      <alignment horizontal="center"/>
    </xf>
    <xf numFmtId="166" fontId="4" fillId="2" borderId="1" xfId="0" applyNumberFormat="1" applyFont="1" applyFill="1" applyBorder="1" applyAlignment="1">
      <alignment horizontal="center" wrapText="1"/>
    </xf>
    <xf numFmtId="166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left"/>
      <protection locked="0"/>
    </xf>
    <xf numFmtId="1" fontId="1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>
      <alignment horizontal="center"/>
    </xf>
    <xf numFmtId="0" fontId="14" fillId="0" borderId="0" xfId="0" applyFont="1"/>
    <xf numFmtId="167" fontId="0" fillId="0" borderId="0" xfId="0" applyNumberFormat="1"/>
    <xf numFmtId="0" fontId="1" fillId="0" borderId="0" xfId="0" applyFont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0" fontId="0" fillId="0" borderId="9" xfId="0" applyFont="1" applyBorder="1"/>
    <xf numFmtId="49" fontId="8" fillId="0" borderId="0" xfId="0" applyNumberFormat="1" applyFont="1" applyAlignment="1">
      <alignment horizontal="center"/>
    </xf>
    <xf numFmtId="0" fontId="0" fillId="0" borderId="0" xfId="0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0" fillId="0" borderId="5" xfId="0" applyBorder="1" applyAlignment="1"/>
    <xf numFmtId="0" fontId="0" fillId="0" borderId="2" xfId="0" applyBorder="1" applyAlignment="1"/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>
      <alignment horizontal="center"/>
    </xf>
    <xf numFmtId="0" fontId="2" fillId="0" borderId="9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topLeftCell="A28" zoomScale="150" zoomScaleNormal="150" zoomScaleSheetLayoutView="100" workbookViewId="0">
      <pane xSplit="1" topLeftCell="H1" activePane="topRight" state="frozen"/>
      <selection activeCell="A7" sqref="A7"/>
      <selection pane="topRight" activeCell="Q43" sqref="Q43:Q44"/>
    </sheetView>
  </sheetViews>
  <sheetFormatPr defaultRowHeight="15" x14ac:dyDescent="0.25"/>
  <cols>
    <col min="1" max="1" width="4.85546875" style="1" customWidth="1"/>
    <col min="2" max="2" width="7.28515625" style="1" customWidth="1"/>
    <col min="3" max="14" width="6.140625" style="1" customWidth="1"/>
    <col min="15" max="15" width="6.28515625" style="1" customWidth="1"/>
    <col min="16" max="16" width="7.140625" style="1" customWidth="1"/>
    <col min="17" max="17" width="6.7109375" style="1" customWidth="1"/>
    <col min="18" max="18" width="6.28515625" style="1" customWidth="1"/>
    <col min="19" max="23" width="6.140625" style="1" customWidth="1"/>
    <col min="24" max="25" width="6" style="1" customWidth="1"/>
    <col min="26" max="28" width="6.140625" style="1" customWidth="1"/>
    <col min="29" max="29" width="11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customFormat="1" ht="15.75" x14ac:dyDescent="0.25">
      <c r="A1" s="90" t="s">
        <v>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</row>
    <row r="2" spans="1:34" customFormat="1" ht="15.75" x14ac:dyDescent="0.25">
      <c r="A2" s="1"/>
      <c r="B2" s="1"/>
      <c r="C2" s="1"/>
      <c r="D2" s="1"/>
      <c r="E2" s="37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34" customFormat="1" x14ac:dyDescent="0.25">
      <c r="A3" s="39" t="s">
        <v>50</v>
      </c>
      <c r="B3" s="1"/>
      <c r="C3" s="1"/>
      <c r="D3" s="1"/>
      <c r="E3" s="1"/>
      <c r="F3" s="1"/>
      <c r="G3" s="1"/>
      <c r="H3" s="1"/>
      <c r="I3" s="1"/>
      <c r="J3" s="1"/>
      <c r="K3" s="27" t="s">
        <v>45</v>
      </c>
      <c r="L3" s="28"/>
      <c r="M3" s="40" t="s">
        <v>46</v>
      </c>
      <c r="N3" s="19"/>
      <c r="O3" s="19"/>
      <c r="P3" s="19"/>
      <c r="Q3" s="26"/>
      <c r="R3" s="42"/>
      <c r="S3" s="43" t="s">
        <v>47</v>
      </c>
      <c r="T3" s="1"/>
      <c r="U3" s="1"/>
      <c r="V3" s="40" t="s">
        <v>58</v>
      </c>
      <c r="W3" s="44"/>
      <c r="X3" s="44"/>
      <c r="Y3" s="45"/>
      <c r="Z3" s="45"/>
      <c r="AA3" s="43"/>
      <c r="AB3" s="29"/>
    </row>
    <row r="4" spans="1:34" customFormat="1" x14ac:dyDescent="0.25">
      <c r="A4" s="1" t="s">
        <v>55</v>
      </c>
      <c r="B4" s="1"/>
      <c r="C4" s="1"/>
      <c r="D4" s="1"/>
      <c r="E4" s="1"/>
      <c r="F4" s="1"/>
      <c r="G4" s="1"/>
      <c r="H4" s="1"/>
      <c r="I4" s="1"/>
      <c r="J4" s="1"/>
      <c r="K4" s="1" t="s">
        <v>49</v>
      </c>
      <c r="L4" s="1"/>
      <c r="M4" s="1"/>
      <c r="N4" s="2"/>
      <c r="O4" s="108" t="s">
        <v>71</v>
      </c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35"/>
    </row>
    <row r="5" spans="1:34" customFormat="1" x14ac:dyDescent="0.25">
      <c r="A5" s="1" t="s">
        <v>51</v>
      </c>
      <c r="B5" s="1"/>
      <c r="C5" s="1"/>
      <c r="D5" s="1"/>
      <c r="E5" s="1"/>
      <c r="F5" s="1"/>
      <c r="G5" s="1"/>
      <c r="H5" s="1"/>
      <c r="I5" s="1"/>
      <c r="J5" s="1"/>
      <c r="K5" s="109" t="s">
        <v>70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2" t="s">
        <v>60</v>
      </c>
      <c r="AB5" s="2"/>
      <c r="AC5" s="73">
        <v>660</v>
      </c>
      <c r="AD5" s="1"/>
    </row>
    <row r="6" spans="1:34" customFormat="1" x14ac:dyDescent="0.25">
      <c r="A6" s="1" t="s">
        <v>56</v>
      </c>
      <c r="B6" s="1"/>
      <c r="C6" s="1"/>
      <c r="D6" s="1"/>
      <c r="E6" s="1"/>
      <c r="F6" s="1"/>
      <c r="G6" s="1"/>
      <c r="H6" s="1"/>
      <c r="I6" s="31"/>
      <c r="J6" s="32"/>
      <c r="K6" s="31" t="s">
        <v>48</v>
      </c>
      <c r="L6" s="32"/>
      <c r="M6" s="33"/>
      <c r="N6" s="41" t="s">
        <v>59</v>
      </c>
      <c r="O6" s="19"/>
      <c r="P6" s="19"/>
      <c r="Q6" s="89"/>
      <c r="R6" s="11"/>
      <c r="S6" s="30"/>
      <c r="T6" s="19"/>
      <c r="U6" s="19"/>
      <c r="V6" s="19"/>
      <c r="W6" s="50" t="s">
        <v>69</v>
      </c>
      <c r="X6" s="35"/>
      <c r="Y6" s="35"/>
      <c r="Z6" s="35"/>
      <c r="AA6" s="35"/>
      <c r="AB6" s="35"/>
    </row>
    <row r="7" spans="1:34" customFormat="1" x14ac:dyDescent="0.25">
      <c r="A7" s="1"/>
      <c r="B7" s="1"/>
      <c r="C7" s="1"/>
      <c r="D7" s="1"/>
      <c r="E7" s="1"/>
      <c r="F7" s="1"/>
      <c r="G7" s="1"/>
      <c r="H7" s="1"/>
      <c r="I7" s="31"/>
      <c r="J7" s="32"/>
      <c r="K7" s="33"/>
      <c r="L7" s="38"/>
      <c r="M7" s="19"/>
      <c r="N7" s="34"/>
      <c r="O7" s="32"/>
      <c r="Q7" s="33"/>
      <c r="R7" s="32"/>
      <c r="S7" s="32"/>
      <c r="T7" s="32"/>
      <c r="U7" s="32"/>
      <c r="V7" s="35"/>
      <c r="W7" s="35"/>
      <c r="X7" s="35"/>
      <c r="Y7" s="35"/>
      <c r="Z7" s="35"/>
      <c r="AA7" s="35"/>
      <c r="AB7" s="35"/>
    </row>
    <row r="8" spans="1:34" s="3" customFormat="1" ht="26.25" customHeight="1" x14ac:dyDescent="0.2">
      <c r="A8" s="95" t="s">
        <v>0</v>
      </c>
      <c r="B8" s="104" t="s">
        <v>1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 t="s">
        <v>10</v>
      </c>
      <c r="O8" s="104"/>
      <c r="P8" s="104"/>
      <c r="Q8" s="105"/>
      <c r="R8" s="105"/>
      <c r="S8" s="105"/>
      <c r="T8" s="105"/>
      <c r="U8" s="105"/>
      <c r="V8" s="105"/>
      <c r="W8" s="105"/>
      <c r="X8" s="95" t="s">
        <v>53</v>
      </c>
      <c r="Y8" s="97" t="s">
        <v>2</v>
      </c>
      <c r="Z8" s="96" t="s">
        <v>23</v>
      </c>
      <c r="AA8" s="96" t="s">
        <v>24</v>
      </c>
      <c r="AB8" s="95" t="s">
        <v>25</v>
      </c>
      <c r="AC8" s="95" t="s">
        <v>26</v>
      </c>
    </row>
    <row r="9" spans="1:34" s="3" customFormat="1" ht="16.5" customHeight="1" x14ac:dyDescent="0.2">
      <c r="A9" s="95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99" t="s">
        <v>27</v>
      </c>
      <c r="O9" s="92" t="s">
        <v>52</v>
      </c>
      <c r="P9" s="93"/>
      <c r="Q9" s="93"/>
      <c r="R9" s="93"/>
      <c r="S9" s="93"/>
      <c r="T9" s="93"/>
      <c r="U9" s="93"/>
      <c r="V9" s="93"/>
      <c r="W9" s="94"/>
      <c r="X9" s="98"/>
      <c r="Y9" s="97"/>
      <c r="Z9" s="96"/>
      <c r="AA9" s="96"/>
      <c r="AB9" s="95"/>
      <c r="AC9" s="95"/>
    </row>
    <row r="10" spans="1:34" s="3" customFormat="1" ht="15" customHeight="1" x14ac:dyDescent="0.2">
      <c r="A10" s="95"/>
      <c r="B10" s="95" t="s">
        <v>11</v>
      </c>
      <c r="C10" s="95" t="s">
        <v>12</v>
      </c>
      <c r="D10" s="95" t="s">
        <v>13</v>
      </c>
      <c r="E10" s="95" t="s">
        <v>18</v>
      </c>
      <c r="F10" s="95" t="s">
        <v>19</v>
      </c>
      <c r="G10" s="95" t="s">
        <v>16</v>
      </c>
      <c r="H10" s="95" t="s">
        <v>20</v>
      </c>
      <c r="I10" s="95" t="s">
        <v>17</v>
      </c>
      <c r="J10" s="95" t="s">
        <v>15</v>
      </c>
      <c r="K10" s="95" t="s">
        <v>14</v>
      </c>
      <c r="L10" s="95" t="s">
        <v>21</v>
      </c>
      <c r="M10" s="95" t="s">
        <v>22</v>
      </c>
      <c r="N10" s="100"/>
      <c r="O10" s="95" t="s">
        <v>28</v>
      </c>
      <c r="P10" s="95" t="s">
        <v>29</v>
      </c>
      <c r="Q10" s="102" t="s">
        <v>30</v>
      </c>
      <c r="R10" s="102" t="s">
        <v>31</v>
      </c>
      <c r="S10" s="102" t="s">
        <v>32</v>
      </c>
      <c r="T10" s="102" t="s">
        <v>33</v>
      </c>
      <c r="U10" s="102" t="s">
        <v>34</v>
      </c>
      <c r="V10" s="102" t="s">
        <v>35</v>
      </c>
      <c r="W10" s="102" t="s">
        <v>36</v>
      </c>
      <c r="X10" s="95"/>
      <c r="Y10" s="97"/>
      <c r="Z10" s="96"/>
      <c r="AA10" s="96"/>
      <c r="AB10" s="95"/>
      <c r="AC10" s="95"/>
    </row>
    <row r="11" spans="1:34" s="3" customFormat="1" ht="92.25" customHeight="1" x14ac:dyDescent="0.2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101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7"/>
      <c r="Z11" s="96"/>
      <c r="AA11" s="96"/>
      <c r="AB11" s="95"/>
      <c r="AC11" s="95"/>
    </row>
    <row r="12" spans="1:34" s="23" customFormat="1" ht="12.75" x14ac:dyDescent="0.2">
      <c r="A12" s="4">
        <v>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65"/>
      <c r="P12" s="77">
        <v>34.799999999999997</v>
      </c>
      <c r="Q12" s="66">
        <f>P12/3.6</f>
        <v>9.6666666666666661</v>
      </c>
      <c r="R12" s="65"/>
      <c r="S12" s="77">
        <v>38.54</v>
      </c>
      <c r="T12" s="66">
        <f>S12/3.6</f>
        <v>10.705555555555556</v>
      </c>
      <c r="U12" s="81"/>
      <c r="V12" s="77">
        <v>49.69</v>
      </c>
      <c r="W12" s="64">
        <f t="shared" ref="W12:W18" si="0">V12/3.6</f>
        <v>13.802777777777777</v>
      </c>
      <c r="X12" s="47"/>
      <c r="Y12" s="48"/>
      <c r="Z12" s="4"/>
      <c r="AA12" s="4"/>
      <c r="AB12" s="4"/>
      <c r="AC12" s="5">
        <v>560.99300000000005</v>
      </c>
      <c r="AD12" s="20">
        <f t="shared" ref="AD12:AD41" si="1">SUM(B12:M12)+$K$43+$N$43</f>
        <v>0</v>
      </c>
      <c r="AE12" s="21" t="str">
        <f>IF(AD12=100,"ОК"," ")</f>
        <v xml:space="preserve"> </v>
      </c>
      <c r="AF12" s="22"/>
      <c r="AG12" s="22"/>
      <c r="AH12" s="22"/>
    </row>
    <row r="13" spans="1:34" s="23" customFormat="1" ht="12.75" x14ac:dyDescent="0.2">
      <c r="A13" s="4">
        <v>2</v>
      </c>
      <c r="B13" s="46">
        <v>92.853800000000007</v>
      </c>
      <c r="C13" s="46">
        <v>3.8938000000000001</v>
      </c>
      <c r="D13" s="46">
        <v>0.87490000000000001</v>
      </c>
      <c r="E13" s="46">
        <v>0.1099</v>
      </c>
      <c r="F13" s="46">
        <v>0.17799999999999999</v>
      </c>
      <c r="G13" s="46">
        <v>7.7999999999999996E-3</v>
      </c>
      <c r="H13" s="46">
        <v>5.16E-2</v>
      </c>
      <c r="I13" s="46">
        <v>3.8600000000000002E-2</v>
      </c>
      <c r="J13" s="46">
        <v>0.122</v>
      </c>
      <c r="K13" s="46">
        <v>4.8999999999999998E-3</v>
      </c>
      <c r="L13" s="46">
        <v>1.639</v>
      </c>
      <c r="M13" s="46">
        <v>0.22559999999999999</v>
      </c>
      <c r="N13" s="46">
        <v>0.72309999999999997</v>
      </c>
      <c r="O13" s="65"/>
      <c r="P13" s="77">
        <v>34.759500000000003</v>
      </c>
      <c r="Q13" s="66">
        <f t="shared" ref="Q13:Q38" si="2">P13/3.6</f>
        <v>9.6554166666666674</v>
      </c>
      <c r="R13" s="65"/>
      <c r="S13" s="77">
        <v>38.496099999999998</v>
      </c>
      <c r="T13" s="66">
        <f t="shared" ref="T13:T38" si="3">S13/3.6</f>
        <v>10.693361111111111</v>
      </c>
      <c r="U13" s="81"/>
      <c r="V13" s="77">
        <v>49.683700000000002</v>
      </c>
      <c r="W13" s="64">
        <f t="shared" si="0"/>
        <v>13.801027777777778</v>
      </c>
      <c r="X13" s="47">
        <v>-19.399999999999999</v>
      </c>
      <c r="Y13" s="49">
        <v>-0.6</v>
      </c>
      <c r="Z13" s="75"/>
      <c r="AA13" s="75"/>
      <c r="AB13" s="4"/>
      <c r="AC13" s="5">
        <v>522.27300000000002</v>
      </c>
      <c r="AD13" s="20">
        <f t="shared" si="1"/>
        <v>99.999899999999997</v>
      </c>
      <c r="AE13" s="21" t="str">
        <f>IF(AD13=100,"ОК"," ")</f>
        <v xml:space="preserve"> </v>
      </c>
      <c r="AF13" s="22"/>
      <c r="AG13" s="22"/>
      <c r="AH13" s="22"/>
    </row>
    <row r="14" spans="1:34" s="23" customFormat="1" ht="12.75" x14ac:dyDescent="0.2">
      <c r="A14" s="4">
        <v>3</v>
      </c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65"/>
      <c r="P14" s="77">
        <v>34.759500000000003</v>
      </c>
      <c r="Q14" s="66">
        <f>P14/3.6</f>
        <v>9.6554166666666674</v>
      </c>
      <c r="R14" s="65"/>
      <c r="S14" s="77">
        <v>38.496099999999998</v>
      </c>
      <c r="T14" s="66">
        <f>S14/3.6</f>
        <v>10.693361111111111</v>
      </c>
      <c r="U14" s="81"/>
      <c r="V14" s="77">
        <v>49.683700000000002</v>
      </c>
      <c r="W14" s="64">
        <f t="shared" si="0"/>
        <v>13.801027777777778</v>
      </c>
      <c r="X14" s="54"/>
      <c r="Y14" s="54"/>
      <c r="Z14" s="4"/>
      <c r="AA14" s="4"/>
      <c r="AB14" s="4"/>
      <c r="AC14" s="5">
        <v>522.774</v>
      </c>
      <c r="AD14" s="20">
        <f t="shared" si="1"/>
        <v>0</v>
      </c>
      <c r="AE14" s="21" t="str">
        <f>IF(AD14=100,"ОК"," ")</f>
        <v xml:space="preserve"> </v>
      </c>
      <c r="AF14" s="22"/>
      <c r="AG14" s="22"/>
      <c r="AH14" s="22"/>
    </row>
    <row r="15" spans="1:34" s="23" customFormat="1" ht="12.75" x14ac:dyDescent="0.2">
      <c r="A15" s="4">
        <v>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65"/>
      <c r="P15" s="77">
        <v>34.759500000000003</v>
      </c>
      <c r="Q15" s="66">
        <f t="shared" si="2"/>
        <v>9.6554166666666674</v>
      </c>
      <c r="R15" s="65"/>
      <c r="S15" s="77">
        <v>38.496099999999998</v>
      </c>
      <c r="T15" s="66">
        <f t="shared" si="3"/>
        <v>10.693361111111111</v>
      </c>
      <c r="U15" s="81"/>
      <c r="V15" s="77">
        <v>49.683700000000002</v>
      </c>
      <c r="W15" s="64">
        <f t="shared" si="0"/>
        <v>13.801027777777778</v>
      </c>
      <c r="X15" s="55"/>
      <c r="Y15" s="55"/>
      <c r="Z15" s="4"/>
      <c r="AA15" s="4"/>
      <c r="AB15" s="62"/>
      <c r="AC15" s="5">
        <v>529.99199999999996</v>
      </c>
      <c r="AD15" s="20">
        <f t="shared" si="1"/>
        <v>0</v>
      </c>
      <c r="AE15" s="21" t="str">
        <f t="shared" ref="AE15:AE41" si="4">IF(AD15=100,"ОК"," ")</f>
        <v xml:space="preserve"> </v>
      </c>
      <c r="AF15" s="22"/>
      <c r="AG15" s="22"/>
      <c r="AH15" s="22"/>
    </row>
    <row r="16" spans="1:34" s="23" customFormat="1" ht="12.75" x14ac:dyDescent="0.2">
      <c r="A16" s="4">
        <v>5</v>
      </c>
      <c r="B16" s="51">
        <v>92.525099999999995</v>
      </c>
      <c r="C16" s="51">
        <v>3.9843999999999999</v>
      </c>
      <c r="D16" s="51">
        <v>0.96</v>
      </c>
      <c r="E16" s="51">
        <v>0.11600000000000001</v>
      </c>
      <c r="F16" s="51">
        <v>0.19339999999999999</v>
      </c>
      <c r="G16" s="51">
        <v>7.3000000000000001E-3</v>
      </c>
      <c r="H16" s="51">
        <v>4.5499999999999999E-2</v>
      </c>
      <c r="I16" s="51">
        <v>3.4200000000000001E-2</v>
      </c>
      <c r="J16" s="51">
        <v>8.0699999999999994E-2</v>
      </c>
      <c r="K16" s="51">
        <v>6.3E-3</v>
      </c>
      <c r="L16" s="51">
        <v>1.7471000000000001</v>
      </c>
      <c r="M16" s="51">
        <v>0.29980000000000001</v>
      </c>
      <c r="N16" s="51">
        <v>0.72489999999999999</v>
      </c>
      <c r="O16" s="74"/>
      <c r="P16" s="68">
        <v>34.7181</v>
      </c>
      <c r="Q16" s="66">
        <f t="shared" si="2"/>
        <v>9.6439166666666658</v>
      </c>
      <c r="R16" s="65"/>
      <c r="S16" s="68">
        <v>38.449300000000001</v>
      </c>
      <c r="T16" s="66">
        <f t="shared" si="3"/>
        <v>10.680361111111111</v>
      </c>
      <c r="U16" s="81"/>
      <c r="V16" s="68">
        <v>49.559800000000003</v>
      </c>
      <c r="W16" s="64">
        <f t="shared" si="0"/>
        <v>13.766611111111111</v>
      </c>
      <c r="X16" s="55">
        <v>-22.9</v>
      </c>
      <c r="Y16" s="55">
        <v>-1.1000000000000001</v>
      </c>
      <c r="Z16" s="4"/>
      <c r="AA16" s="4"/>
      <c r="AB16" s="4"/>
      <c r="AC16" s="5">
        <v>548.08299999999997</v>
      </c>
      <c r="AD16" s="20">
        <f t="shared" si="1"/>
        <v>99.999799999999979</v>
      </c>
      <c r="AE16" s="21" t="str">
        <f t="shared" si="4"/>
        <v xml:space="preserve"> </v>
      </c>
      <c r="AF16" s="22"/>
      <c r="AG16" s="22"/>
      <c r="AH16" s="22"/>
    </row>
    <row r="17" spans="1:34" s="23" customFormat="1" ht="12.75" x14ac:dyDescent="0.2">
      <c r="A17" s="4">
        <v>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74"/>
      <c r="P17" s="68">
        <v>34.7181</v>
      </c>
      <c r="Q17" s="66">
        <f t="shared" si="2"/>
        <v>9.6439166666666658</v>
      </c>
      <c r="R17" s="65"/>
      <c r="S17" s="68">
        <v>38.449300000000001</v>
      </c>
      <c r="T17" s="66">
        <f t="shared" si="3"/>
        <v>10.680361111111111</v>
      </c>
      <c r="U17" s="81"/>
      <c r="V17" s="68">
        <v>49.559800000000003</v>
      </c>
      <c r="W17" s="64">
        <f t="shared" si="0"/>
        <v>13.766611111111111</v>
      </c>
      <c r="X17" s="82"/>
      <c r="Y17" s="82"/>
      <c r="Z17" s="54"/>
      <c r="AA17" s="56"/>
      <c r="AB17" s="4" t="s">
        <v>75</v>
      </c>
      <c r="AC17" s="5">
        <v>536.52300000000002</v>
      </c>
      <c r="AD17" s="20">
        <f t="shared" si="1"/>
        <v>0</v>
      </c>
      <c r="AE17" s="21" t="str">
        <f t="shared" si="4"/>
        <v xml:space="preserve"> </v>
      </c>
      <c r="AF17" s="22"/>
      <c r="AG17" s="22"/>
      <c r="AH17" s="22"/>
    </row>
    <row r="18" spans="1:34" s="23" customFormat="1" ht="12.75" x14ac:dyDescent="0.2">
      <c r="A18" s="4">
        <v>7</v>
      </c>
      <c r="B18" s="53">
        <v>93.903099999999995</v>
      </c>
      <c r="C18" s="53">
        <v>3.4055</v>
      </c>
      <c r="D18" s="53">
        <v>0.80879999999999996</v>
      </c>
      <c r="E18" s="53">
        <v>8.6699999999999999E-2</v>
      </c>
      <c r="F18" s="53">
        <v>0.16650000000000001</v>
      </c>
      <c r="G18" s="53">
        <v>5.1999999999999998E-3</v>
      </c>
      <c r="H18" s="53">
        <v>0.04</v>
      </c>
      <c r="I18" s="53">
        <v>3.04E-2</v>
      </c>
      <c r="J18" s="53">
        <v>9.35E-2</v>
      </c>
      <c r="K18" s="53">
        <v>5.5999999999999999E-3</v>
      </c>
      <c r="L18" s="53">
        <v>1.2303999999999999</v>
      </c>
      <c r="M18" s="53">
        <v>0.22439999999999999</v>
      </c>
      <c r="N18" s="53">
        <v>0.71540000000000004</v>
      </c>
      <c r="O18" s="65"/>
      <c r="P18" s="69">
        <v>34.647500000000001</v>
      </c>
      <c r="Q18" s="66">
        <f t="shared" si="2"/>
        <v>9.624305555555555</v>
      </c>
      <c r="R18" s="65"/>
      <c r="S18" s="68">
        <v>38.381399999999999</v>
      </c>
      <c r="T18" s="66">
        <f t="shared" si="3"/>
        <v>10.6615</v>
      </c>
      <c r="U18" s="81"/>
      <c r="V18" s="69">
        <v>49.8001</v>
      </c>
      <c r="W18" s="64">
        <f t="shared" si="0"/>
        <v>13.833361111111111</v>
      </c>
      <c r="X18" s="55">
        <v>-21.2</v>
      </c>
      <c r="Y18" s="55">
        <v>-1.4</v>
      </c>
      <c r="Z18" s="54">
        <v>0.1</v>
      </c>
      <c r="AA18" s="56">
        <v>0.2</v>
      </c>
      <c r="AB18" s="4"/>
      <c r="AC18" s="5">
        <v>608.18700000000001</v>
      </c>
      <c r="AD18" s="20">
        <f t="shared" si="1"/>
        <v>100.00010000000002</v>
      </c>
      <c r="AE18" s="21" t="str">
        <f t="shared" si="4"/>
        <v xml:space="preserve"> </v>
      </c>
      <c r="AF18" s="22"/>
      <c r="AG18" s="22"/>
      <c r="AH18" s="22"/>
    </row>
    <row r="19" spans="1:34" s="23" customFormat="1" ht="12.75" x14ac:dyDescent="0.2">
      <c r="A19" s="4">
        <v>8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63"/>
      <c r="O19" s="65"/>
      <c r="P19" s="69">
        <v>34.647500000000001</v>
      </c>
      <c r="Q19" s="66">
        <f t="shared" ref="Q19:Q20" si="5">P19/3.6</f>
        <v>9.624305555555555</v>
      </c>
      <c r="R19" s="65"/>
      <c r="S19" s="68">
        <v>38.381399999999999</v>
      </c>
      <c r="T19" s="66">
        <f t="shared" ref="T19:T20" si="6">S19/3.6</f>
        <v>10.6615</v>
      </c>
      <c r="U19" s="67"/>
      <c r="V19" s="69">
        <v>49.8001</v>
      </c>
      <c r="W19" s="64">
        <f>V19/3.6</f>
        <v>13.833361111111111</v>
      </c>
      <c r="X19" s="47"/>
      <c r="Y19" s="49"/>
      <c r="Z19" s="4"/>
      <c r="AA19" s="4"/>
      <c r="AB19" s="4"/>
      <c r="AC19" s="5">
        <v>555.221</v>
      </c>
      <c r="AD19" s="20">
        <f t="shared" si="1"/>
        <v>0</v>
      </c>
      <c r="AE19" s="21" t="str">
        <f t="shared" si="4"/>
        <v xml:space="preserve"> </v>
      </c>
      <c r="AF19" s="22"/>
      <c r="AG19" s="22"/>
      <c r="AH19" s="22"/>
    </row>
    <row r="20" spans="1:34" s="23" customFormat="1" ht="12.75" x14ac:dyDescent="0.2">
      <c r="A20" s="4">
        <v>9</v>
      </c>
      <c r="B20" s="46">
        <v>93.348399999999998</v>
      </c>
      <c r="C20" s="46">
        <v>3.8089</v>
      </c>
      <c r="D20" s="46">
        <v>0.85109999999999997</v>
      </c>
      <c r="E20" s="46">
        <v>0.104</v>
      </c>
      <c r="F20" s="46">
        <v>0.17660000000000001</v>
      </c>
      <c r="G20" s="46">
        <v>8.8999999999999999E-3</v>
      </c>
      <c r="H20" s="46">
        <v>5.1700000000000003E-2</v>
      </c>
      <c r="I20" s="46">
        <v>3.9399999999999998E-2</v>
      </c>
      <c r="J20" s="46">
        <v>0.11360000000000001</v>
      </c>
      <c r="K20" s="46">
        <v>5.4000000000000003E-3</v>
      </c>
      <c r="L20" s="46">
        <v>1.2450000000000001</v>
      </c>
      <c r="M20" s="46">
        <v>0.24709999999999999</v>
      </c>
      <c r="N20" s="63">
        <v>0.72030000000000005</v>
      </c>
      <c r="O20" s="65"/>
      <c r="P20" s="69">
        <v>34.8352</v>
      </c>
      <c r="Q20" s="66">
        <f t="shared" si="5"/>
        <v>9.676444444444444</v>
      </c>
      <c r="R20" s="65"/>
      <c r="S20" s="68">
        <v>38.582000000000001</v>
      </c>
      <c r="T20" s="66">
        <f t="shared" si="6"/>
        <v>10.717222222222222</v>
      </c>
      <c r="U20" s="67"/>
      <c r="V20" s="69">
        <v>49.891599999999997</v>
      </c>
      <c r="W20" s="64">
        <f t="shared" ref="W20" si="7">V20/3.6</f>
        <v>13.858777777777776</v>
      </c>
      <c r="X20" s="47">
        <v>-19.7</v>
      </c>
      <c r="Y20" s="49">
        <v>-1.2</v>
      </c>
      <c r="Z20" s="4"/>
      <c r="AA20" s="4"/>
      <c r="AB20" s="75"/>
      <c r="AC20" s="5">
        <v>470.04700000000003</v>
      </c>
      <c r="AD20" s="20">
        <f t="shared" si="1"/>
        <v>100.00009999999999</v>
      </c>
      <c r="AE20" s="21" t="str">
        <f t="shared" si="4"/>
        <v xml:space="preserve"> </v>
      </c>
      <c r="AF20" s="22"/>
      <c r="AG20" s="22"/>
      <c r="AH20" s="22"/>
    </row>
    <row r="21" spans="1:34" s="23" customFormat="1" ht="12.75" x14ac:dyDescent="0.2">
      <c r="A21" s="4">
        <v>10</v>
      </c>
      <c r="B21" s="53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65"/>
      <c r="P21" s="69">
        <v>34.8352</v>
      </c>
      <c r="Q21" s="66">
        <f t="shared" si="2"/>
        <v>9.676444444444444</v>
      </c>
      <c r="R21" s="65"/>
      <c r="S21" s="68">
        <v>38.582000000000001</v>
      </c>
      <c r="T21" s="66">
        <f t="shared" si="3"/>
        <v>10.717222222222222</v>
      </c>
      <c r="U21" s="67"/>
      <c r="V21" s="69">
        <v>49.891599999999997</v>
      </c>
      <c r="W21" s="64">
        <f t="shared" ref="W21:W38" si="8">V21/3.6</f>
        <v>13.858777777777776</v>
      </c>
      <c r="X21" s="59"/>
      <c r="Y21" s="59"/>
      <c r="Z21" s="4"/>
      <c r="AA21" s="4"/>
      <c r="AB21" s="4"/>
      <c r="AC21" s="5">
        <v>445.62599999999998</v>
      </c>
      <c r="AD21" s="20">
        <f t="shared" si="1"/>
        <v>0</v>
      </c>
      <c r="AE21" s="21" t="str">
        <f t="shared" si="4"/>
        <v xml:space="preserve"> </v>
      </c>
      <c r="AF21" s="22"/>
      <c r="AG21" s="22"/>
      <c r="AH21" s="22"/>
    </row>
    <row r="22" spans="1:34" s="23" customFormat="1" ht="12.75" x14ac:dyDescent="0.2">
      <c r="A22" s="4">
        <v>11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65"/>
      <c r="P22" s="69">
        <v>34.8352</v>
      </c>
      <c r="Q22" s="66">
        <f t="shared" si="2"/>
        <v>9.676444444444444</v>
      </c>
      <c r="R22" s="65"/>
      <c r="S22" s="68">
        <v>38.582000000000001</v>
      </c>
      <c r="T22" s="66">
        <f t="shared" si="3"/>
        <v>10.717222222222222</v>
      </c>
      <c r="U22" s="67"/>
      <c r="V22" s="69">
        <v>49.891599999999997</v>
      </c>
      <c r="W22" s="64">
        <f t="shared" si="8"/>
        <v>13.858777777777776</v>
      </c>
      <c r="X22" s="55"/>
      <c r="Y22" s="55"/>
      <c r="Z22" s="4"/>
      <c r="AA22" s="4"/>
      <c r="AB22" s="4"/>
      <c r="AC22" s="5">
        <v>477.036</v>
      </c>
      <c r="AD22" s="20">
        <f t="shared" si="1"/>
        <v>0</v>
      </c>
      <c r="AE22" s="21" t="str">
        <f t="shared" si="4"/>
        <v xml:space="preserve"> </v>
      </c>
      <c r="AF22" s="22"/>
      <c r="AG22" s="22"/>
      <c r="AH22" s="22"/>
    </row>
    <row r="23" spans="1:34" s="23" customFormat="1" ht="12.75" x14ac:dyDescent="0.2">
      <c r="A23" s="4">
        <v>12</v>
      </c>
      <c r="B23" s="58">
        <v>94.472099999999998</v>
      </c>
      <c r="C23" s="58">
        <v>3.1272000000000002</v>
      </c>
      <c r="D23" s="58">
        <v>0.75439999999999996</v>
      </c>
      <c r="E23" s="58">
        <v>8.6099999999999996E-2</v>
      </c>
      <c r="F23" s="58">
        <v>0.16650000000000001</v>
      </c>
      <c r="G23" s="58">
        <v>6.0000000000000001E-3</v>
      </c>
      <c r="H23" s="58">
        <v>3.9300000000000002E-2</v>
      </c>
      <c r="I23" s="58">
        <v>3.0200000000000001E-2</v>
      </c>
      <c r="J23" s="58">
        <v>8.4400000000000003E-2</v>
      </c>
      <c r="K23" s="58">
        <v>5.4000000000000003E-3</v>
      </c>
      <c r="L23" s="58">
        <v>1.0202</v>
      </c>
      <c r="M23" s="58">
        <v>0.20830000000000001</v>
      </c>
      <c r="N23" s="58">
        <v>0.71160000000000001</v>
      </c>
      <c r="O23" s="74"/>
      <c r="P23" s="68">
        <v>34.6096</v>
      </c>
      <c r="Q23" s="66">
        <f t="shared" si="2"/>
        <v>9.6137777777777771</v>
      </c>
      <c r="R23" s="74"/>
      <c r="S23" s="68">
        <v>38.343800000000002</v>
      </c>
      <c r="T23" s="66">
        <f t="shared" si="3"/>
        <v>10.651055555555557</v>
      </c>
      <c r="U23" s="76"/>
      <c r="V23" s="68">
        <v>49.883699999999997</v>
      </c>
      <c r="W23" s="64">
        <f t="shared" si="8"/>
        <v>13.856583333333333</v>
      </c>
      <c r="X23" s="60">
        <v>-21.2</v>
      </c>
      <c r="Y23" s="60">
        <v>-2</v>
      </c>
      <c r="Z23" s="4"/>
      <c r="AA23" s="4"/>
      <c r="AB23" s="4"/>
      <c r="AC23" s="5">
        <v>548.28700000000003</v>
      </c>
      <c r="AD23" s="20">
        <f t="shared" si="1"/>
        <v>100.00009999999999</v>
      </c>
      <c r="AE23" s="21" t="str">
        <f t="shared" si="4"/>
        <v xml:space="preserve"> </v>
      </c>
      <c r="AF23" s="22"/>
      <c r="AG23" s="22"/>
      <c r="AH23" s="22"/>
    </row>
    <row r="24" spans="1:34" s="23" customFormat="1" ht="12.75" x14ac:dyDescent="0.2">
      <c r="A24" s="4">
        <v>13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74"/>
      <c r="P24" s="68">
        <v>34.6096</v>
      </c>
      <c r="Q24" s="66">
        <f t="shared" si="2"/>
        <v>9.6137777777777771</v>
      </c>
      <c r="R24" s="74"/>
      <c r="S24" s="68">
        <v>38.343800000000002</v>
      </c>
      <c r="T24" s="66">
        <f t="shared" si="3"/>
        <v>10.651055555555557</v>
      </c>
      <c r="U24" s="76"/>
      <c r="V24" s="68">
        <v>49.883699999999997</v>
      </c>
      <c r="W24" s="64">
        <f t="shared" si="8"/>
        <v>13.856583333333333</v>
      </c>
      <c r="X24" s="55"/>
      <c r="Y24" s="55"/>
      <c r="Z24" s="4"/>
      <c r="AA24" s="4"/>
      <c r="AB24" s="4"/>
      <c r="AC24" s="5">
        <v>615.56200000000001</v>
      </c>
      <c r="AD24" s="20">
        <f t="shared" si="1"/>
        <v>0</v>
      </c>
      <c r="AE24" s="21" t="str">
        <f t="shared" si="4"/>
        <v xml:space="preserve"> </v>
      </c>
      <c r="AF24" s="22"/>
      <c r="AG24" s="22"/>
      <c r="AH24" s="22"/>
    </row>
    <row r="25" spans="1:34" s="23" customFormat="1" ht="12.75" x14ac:dyDescent="0.2">
      <c r="A25" s="4">
        <v>14</v>
      </c>
      <c r="B25" s="46">
        <v>94.067400000000006</v>
      </c>
      <c r="C25" s="46">
        <v>3.4216000000000002</v>
      </c>
      <c r="D25" s="46">
        <v>0.80430000000000001</v>
      </c>
      <c r="E25" s="46">
        <v>8.4699999999999998E-2</v>
      </c>
      <c r="F25" s="46">
        <v>0.1658</v>
      </c>
      <c r="G25" s="46">
        <v>5.1999999999999998E-3</v>
      </c>
      <c r="H25" s="46">
        <v>3.6799999999999999E-2</v>
      </c>
      <c r="I25" s="46">
        <v>2.8500000000000001E-2</v>
      </c>
      <c r="J25" s="46">
        <v>7.2099999999999997E-2</v>
      </c>
      <c r="K25" s="46">
        <v>5.4000000000000003E-3</v>
      </c>
      <c r="L25" s="46">
        <v>1.1145</v>
      </c>
      <c r="M25" s="46">
        <v>0.19370000000000001</v>
      </c>
      <c r="N25" s="63">
        <v>0.7137</v>
      </c>
      <c r="O25" s="65"/>
      <c r="P25" s="68">
        <v>34.6633</v>
      </c>
      <c r="Q25" s="66">
        <f t="shared" ref="Q25:Q27" si="9">P25/3.6</f>
        <v>9.6286944444444433</v>
      </c>
      <c r="R25" s="65"/>
      <c r="S25" s="70">
        <v>38.400199999999998</v>
      </c>
      <c r="T25" s="66">
        <f t="shared" ref="T25:T27" si="10">S25/3.6</f>
        <v>10.666722222222221</v>
      </c>
      <c r="U25" s="67"/>
      <c r="V25" s="68">
        <v>49.883600000000001</v>
      </c>
      <c r="W25" s="64">
        <f t="shared" ref="W25:W27" si="11">V25/3.6</f>
        <v>13.856555555555556</v>
      </c>
      <c r="X25" s="47">
        <v>-20.100000000000001</v>
      </c>
      <c r="Y25" s="49">
        <v>-2</v>
      </c>
      <c r="Z25" s="4"/>
      <c r="AA25" s="4"/>
      <c r="AB25" s="4"/>
      <c r="AC25" s="5">
        <v>611.87900000000002</v>
      </c>
      <c r="AD25" s="20">
        <f t="shared" si="1"/>
        <v>100.00000000000001</v>
      </c>
      <c r="AE25" s="21" t="str">
        <f t="shared" si="4"/>
        <v>ОК</v>
      </c>
      <c r="AF25" s="22"/>
      <c r="AG25" s="22"/>
      <c r="AH25" s="22"/>
    </row>
    <row r="26" spans="1:34" s="23" customFormat="1" ht="12.75" x14ac:dyDescent="0.2">
      <c r="A26" s="4">
        <v>15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63"/>
      <c r="O26" s="65"/>
      <c r="P26" s="68">
        <v>34.6633</v>
      </c>
      <c r="Q26" s="66">
        <f t="shared" si="9"/>
        <v>9.6286944444444433</v>
      </c>
      <c r="R26" s="65"/>
      <c r="S26" s="70">
        <v>38.400199999999998</v>
      </c>
      <c r="T26" s="66">
        <f t="shared" si="10"/>
        <v>10.666722222222221</v>
      </c>
      <c r="U26" s="67"/>
      <c r="V26" s="68">
        <v>49.883600000000001</v>
      </c>
      <c r="W26" s="64">
        <f t="shared" si="11"/>
        <v>13.856555555555556</v>
      </c>
      <c r="X26" s="47"/>
      <c r="Y26" s="49"/>
      <c r="Z26" s="4"/>
      <c r="AA26" s="4"/>
      <c r="AB26" s="4"/>
      <c r="AC26" s="5">
        <v>561.89499999999998</v>
      </c>
      <c r="AD26" s="20">
        <f t="shared" si="1"/>
        <v>0</v>
      </c>
      <c r="AE26" s="21" t="str">
        <f t="shared" si="4"/>
        <v xml:space="preserve"> </v>
      </c>
      <c r="AF26" s="22"/>
      <c r="AG26" s="22"/>
      <c r="AH26" s="22"/>
    </row>
    <row r="27" spans="1:34" s="23" customFormat="1" ht="12.75" x14ac:dyDescent="0.2">
      <c r="A27" s="4">
        <v>16</v>
      </c>
      <c r="B27" s="46">
        <v>93.554500000000004</v>
      </c>
      <c r="C27" s="46">
        <v>3.7002999999999999</v>
      </c>
      <c r="D27" s="46">
        <v>0.86119999999999997</v>
      </c>
      <c r="E27" s="46">
        <v>8.8099999999999998E-2</v>
      </c>
      <c r="F27" s="46">
        <v>0.16980000000000001</v>
      </c>
      <c r="G27" s="46">
        <v>4.8999999999999998E-3</v>
      </c>
      <c r="H27" s="46">
        <v>3.7100000000000001E-2</v>
      </c>
      <c r="I27" s="46">
        <v>2.87E-2</v>
      </c>
      <c r="J27" s="46">
        <v>7.6200000000000004E-2</v>
      </c>
      <c r="K27" s="46">
        <v>6.3E-3</v>
      </c>
      <c r="L27" s="46">
        <v>1.319</v>
      </c>
      <c r="M27" s="46">
        <v>0.15390000000000001</v>
      </c>
      <c r="N27" s="63">
        <v>0.71689999999999998</v>
      </c>
      <c r="O27" s="65"/>
      <c r="P27" s="68">
        <v>34.721699999999998</v>
      </c>
      <c r="Q27" s="66">
        <f t="shared" si="9"/>
        <v>9.6449166666666653</v>
      </c>
      <c r="R27" s="65"/>
      <c r="S27" s="70">
        <v>38.460700000000003</v>
      </c>
      <c r="T27" s="66">
        <f t="shared" si="10"/>
        <v>10.683527777777778</v>
      </c>
      <c r="U27" s="67"/>
      <c r="V27" s="68">
        <v>49.853200000000001</v>
      </c>
      <c r="W27" s="64">
        <f t="shared" si="11"/>
        <v>13.848111111111111</v>
      </c>
      <c r="X27" s="47">
        <v>-20.3</v>
      </c>
      <c r="Y27" s="49">
        <v>-1.9</v>
      </c>
      <c r="Z27" s="4"/>
      <c r="AA27" s="4"/>
      <c r="AB27" s="4"/>
      <c r="AC27" s="5">
        <v>634.096</v>
      </c>
      <c r="AD27" s="20">
        <f t="shared" si="1"/>
        <v>99.999999999999986</v>
      </c>
      <c r="AE27" s="21" t="str">
        <f t="shared" si="4"/>
        <v>ОК</v>
      </c>
      <c r="AF27" s="22"/>
      <c r="AG27" s="22"/>
      <c r="AH27" s="22"/>
    </row>
    <row r="28" spans="1:34" s="23" customFormat="1" ht="12.75" x14ac:dyDescent="0.2">
      <c r="A28" s="4">
        <v>17</v>
      </c>
      <c r="B28" s="6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74"/>
      <c r="P28" s="68">
        <v>34.721699999999998</v>
      </c>
      <c r="Q28" s="66">
        <f t="shared" si="2"/>
        <v>9.6449166666666653</v>
      </c>
      <c r="R28" s="74"/>
      <c r="S28" s="70">
        <v>38.460700000000003</v>
      </c>
      <c r="T28" s="66">
        <f t="shared" si="3"/>
        <v>10.683527777777778</v>
      </c>
      <c r="U28" s="71"/>
      <c r="V28" s="68">
        <v>49.853200000000001</v>
      </c>
      <c r="W28" s="64">
        <f t="shared" si="8"/>
        <v>13.848111111111111</v>
      </c>
      <c r="X28" s="54"/>
      <c r="Y28" s="54"/>
      <c r="Z28" s="4"/>
      <c r="AA28" s="4"/>
      <c r="AB28" s="4"/>
      <c r="AC28" s="5">
        <v>612.98299999999995</v>
      </c>
      <c r="AD28" s="20">
        <f t="shared" si="1"/>
        <v>0</v>
      </c>
      <c r="AE28" s="21" t="str">
        <f t="shared" si="4"/>
        <v xml:space="preserve"> </v>
      </c>
      <c r="AF28" s="22"/>
      <c r="AG28" s="22"/>
      <c r="AH28" s="22"/>
    </row>
    <row r="29" spans="1:34" s="23" customFormat="1" ht="12.75" x14ac:dyDescent="0.2">
      <c r="A29" s="4">
        <v>18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65"/>
      <c r="P29" s="68">
        <v>34.721699999999998</v>
      </c>
      <c r="Q29" s="66">
        <f t="shared" si="2"/>
        <v>9.6449166666666653</v>
      </c>
      <c r="R29" s="65"/>
      <c r="S29" s="70">
        <v>38.460700000000003</v>
      </c>
      <c r="T29" s="66">
        <f t="shared" si="3"/>
        <v>10.683527777777778</v>
      </c>
      <c r="U29" s="67"/>
      <c r="V29" s="68">
        <v>49.853200000000001</v>
      </c>
      <c r="W29" s="64">
        <f t="shared" si="8"/>
        <v>13.848111111111111</v>
      </c>
      <c r="X29" s="55"/>
      <c r="Y29" s="55"/>
      <c r="Z29" s="4"/>
      <c r="AA29" s="4"/>
      <c r="AB29" s="4"/>
      <c r="AC29" s="5">
        <v>534.40899999999999</v>
      </c>
      <c r="AD29" s="20">
        <f t="shared" si="1"/>
        <v>0</v>
      </c>
      <c r="AE29" s="21" t="str">
        <f t="shared" si="4"/>
        <v xml:space="preserve"> </v>
      </c>
      <c r="AF29" s="22"/>
      <c r="AG29" s="22"/>
      <c r="AH29" s="22"/>
    </row>
    <row r="30" spans="1:34" s="23" customFormat="1" ht="12.75" x14ac:dyDescent="0.2">
      <c r="A30" s="4">
        <v>19</v>
      </c>
      <c r="B30" s="51">
        <v>93.426699999999997</v>
      </c>
      <c r="C30" s="51">
        <v>3.7012</v>
      </c>
      <c r="D30" s="51">
        <v>0.82789999999999997</v>
      </c>
      <c r="E30" s="51">
        <v>9.6699999999999994E-2</v>
      </c>
      <c r="F30" s="51">
        <v>0.1671</v>
      </c>
      <c r="G30" s="51">
        <v>7.1999999999999998E-3</v>
      </c>
      <c r="H30" s="51">
        <v>4.6800000000000001E-2</v>
      </c>
      <c r="I30" s="51">
        <v>3.5000000000000003E-2</v>
      </c>
      <c r="J30" s="51">
        <v>0.11559999999999999</v>
      </c>
      <c r="K30" s="51">
        <v>5.5999999999999999E-3</v>
      </c>
      <c r="L30" s="51">
        <v>1.4653</v>
      </c>
      <c r="M30" s="51">
        <v>0.10489999999999999</v>
      </c>
      <c r="N30" s="51">
        <v>0.71830000000000005</v>
      </c>
      <c r="O30" s="74"/>
      <c r="P30" s="68">
        <v>34.746600000000001</v>
      </c>
      <c r="Q30" s="66">
        <f t="shared" si="2"/>
        <v>9.6518333333333342</v>
      </c>
      <c r="R30" s="74"/>
      <c r="S30" s="68">
        <v>38.4861</v>
      </c>
      <c r="T30" s="66">
        <f t="shared" si="3"/>
        <v>10.690583333333333</v>
      </c>
      <c r="U30" s="71"/>
      <c r="V30" s="68">
        <v>49.835599999999999</v>
      </c>
      <c r="W30" s="64">
        <f t="shared" si="8"/>
        <v>13.843222222222222</v>
      </c>
      <c r="X30" s="55">
        <v>-17.7</v>
      </c>
      <c r="Y30" s="55">
        <v>6.4</v>
      </c>
      <c r="Z30" s="4"/>
      <c r="AA30" s="4"/>
      <c r="AB30" s="4"/>
      <c r="AC30" s="5">
        <v>512.41</v>
      </c>
      <c r="AD30" s="20">
        <f t="shared" si="1"/>
        <v>100</v>
      </c>
      <c r="AE30" s="21" t="str">
        <f t="shared" si="4"/>
        <v>ОК</v>
      </c>
      <c r="AF30" s="22"/>
      <c r="AG30" s="22"/>
      <c r="AH30" s="22"/>
    </row>
    <row r="31" spans="1:34" s="23" customFormat="1" ht="12.75" x14ac:dyDescent="0.2">
      <c r="A31" s="4">
        <v>20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74"/>
      <c r="P31" s="68">
        <v>34.746600000000001</v>
      </c>
      <c r="Q31" s="66">
        <f t="shared" si="2"/>
        <v>9.6518333333333342</v>
      </c>
      <c r="R31" s="74"/>
      <c r="S31" s="68">
        <v>38.4861</v>
      </c>
      <c r="T31" s="66">
        <f t="shared" si="3"/>
        <v>10.690583333333333</v>
      </c>
      <c r="U31" s="71"/>
      <c r="V31" s="68">
        <v>49.835599999999999</v>
      </c>
      <c r="W31" s="64">
        <f t="shared" si="8"/>
        <v>13.843222222222222</v>
      </c>
      <c r="X31" s="55"/>
      <c r="Y31" s="55"/>
      <c r="Z31" s="4"/>
      <c r="AA31" s="4"/>
      <c r="AB31" s="4"/>
      <c r="AC31" s="5">
        <v>574.39400000000001</v>
      </c>
      <c r="AD31" s="20">
        <f t="shared" si="1"/>
        <v>0</v>
      </c>
      <c r="AE31" s="21" t="str">
        <f t="shared" ref="AE31" si="12">IF(AD31=100,"ОК"," ")</f>
        <v xml:space="preserve"> </v>
      </c>
      <c r="AF31" s="22"/>
      <c r="AG31" s="22"/>
      <c r="AH31" s="22"/>
    </row>
    <row r="32" spans="1:34" s="23" customFormat="1" ht="12.75" x14ac:dyDescent="0.2">
      <c r="A32" s="4">
        <v>21</v>
      </c>
      <c r="B32" s="51">
        <v>93.6678</v>
      </c>
      <c r="C32" s="51">
        <v>3.4944999999999999</v>
      </c>
      <c r="D32" s="51">
        <v>0.80900000000000005</v>
      </c>
      <c r="E32" s="51">
        <v>8.4400000000000003E-2</v>
      </c>
      <c r="F32" s="51">
        <v>0.1593</v>
      </c>
      <c r="G32" s="51">
        <v>4.4999999999999997E-3</v>
      </c>
      <c r="H32" s="51">
        <v>3.6700000000000003E-2</v>
      </c>
      <c r="I32" s="51">
        <v>2.81E-2</v>
      </c>
      <c r="J32" s="51">
        <v>6.5299999999999997E-2</v>
      </c>
      <c r="K32" s="51">
        <v>6.6E-3</v>
      </c>
      <c r="L32" s="51">
        <v>1.4630000000000001</v>
      </c>
      <c r="M32" s="51">
        <v>0.18090000000000001</v>
      </c>
      <c r="N32" s="51">
        <v>0.71550000000000002</v>
      </c>
      <c r="O32" s="65"/>
      <c r="P32" s="68">
        <v>34.556699999999999</v>
      </c>
      <c r="Q32" s="66">
        <f t="shared" si="2"/>
        <v>9.5990833333333327</v>
      </c>
      <c r="R32" s="65"/>
      <c r="S32" s="69">
        <v>38.281700000000001</v>
      </c>
      <c r="T32" s="66">
        <f t="shared" si="3"/>
        <v>10.633805555555556</v>
      </c>
      <c r="U32" s="67"/>
      <c r="V32" s="68">
        <v>49.669600000000003</v>
      </c>
      <c r="W32" s="64">
        <f t="shared" si="8"/>
        <v>13.797111111111111</v>
      </c>
      <c r="X32" s="55">
        <v>-16.8</v>
      </c>
      <c r="Y32" s="55">
        <v>4.3</v>
      </c>
      <c r="Z32" s="4"/>
      <c r="AA32" s="4"/>
      <c r="AB32" s="4"/>
      <c r="AC32" s="5">
        <v>567.90700000000004</v>
      </c>
      <c r="AD32" s="20">
        <f t="shared" si="1"/>
        <v>100.00009999999997</v>
      </c>
      <c r="AE32" s="21" t="str">
        <f t="shared" si="4"/>
        <v xml:space="preserve"> </v>
      </c>
      <c r="AF32" s="22"/>
      <c r="AG32" s="22"/>
      <c r="AH32" s="22"/>
    </row>
    <row r="33" spans="1:34" s="23" customFormat="1" ht="12.75" x14ac:dyDescent="0.2">
      <c r="A33" s="4">
        <v>22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63"/>
      <c r="O33" s="65"/>
      <c r="P33" s="68">
        <v>34.556699999999999</v>
      </c>
      <c r="Q33" s="66">
        <f t="shared" ref="Q33:Q34" si="13">P33/3.6</f>
        <v>9.5990833333333327</v>
      </c>
      <c r="R33" s="65"/>
      <c r="S33" s="69">
        <v>38.281700000000001</v>
      </c>
      <c r="T33" s="66">
        <f t="shared" ref="T33:T34" si="14">S33/3.6</f>
        <v>10.633805555555556</v>
      </c>
      <c r="U33" s="67"/>
      <c r="V33" s="68">
        <v>49.669600000000003</v>
      </c>
      <c r="W33" s="64">
        <f t="shared" ref="W33:W34" si="15">V33/3.6</f>
        <v>13.797111111111111</v>
      </c>
      <c r="X33" s="47"/>
      <c r="Y33" s="49"/>
      <c r="Z33" s="4"/>
      <c r="AA33" s="4"/>
      <c r="AB33" s="4"/>
      <c r="AC33" s="5">
        <v>508.93900000000002</v>
      </c>
      <c r="AD33" s="20">
        <f t="shared" si="1"/>
        <v>0</v>
      </c>
      <c r="AE33" s="21" t="str">
        <f t="shared" si="4"/>
        <v xml:space="preserve"> </v>
      </c>
      <c r="AF33" s="22"/>
      <c r="AG33" s="22"/>
      <c r="AH33" s="22"/>
    </row>
    <row r="34" spans="1:34" s="23" customFormat="1" ht="12.75" x14ac:dyDescent="0.2">
      <c r="A34" s="4">
        <v>23</v>
      </c>
      <c r="B34" s="46">
        <v>93.5107</v>
      </c>
      <c r="C34" s="46">
        <v>3.6303000000000001</v>
      </c>
      <c r="D34" s="46">
        <v>0.84060000000000001</v>
      </c>
      <c r="E34" s="46">
        <v>9.6500000000000002E-2</v>
      </c>
      <c r="F34" s="46">
        <v>0.17199999999999999</v>
      </c>
      <c r="G34" s="46">
        <v>6.1999999999999998E-3</v>
      </c>
      <c r="H34" s="46">
        <v>4.3400000000000001E-2</v>
      </c>
      <c r="I34" s="46">
        <v>3.32E-2</v>
      </c>
      <c r="J34" s="46">
        <v>8.7400000000000005E-2</v>
      </c>
      <c r="K34" s="46">
        <v>5.5999999999999999E-3</v>
      </c>
      <c r="L34" s="46">
        <v>1.3512999999999999</v>
      </c>
      <c r="M34" s="46">
        <v>0.2228</v>
      </c>
      <c r="N34" s="63">
        <v>0.71799999999999997</v>
      </c>
      <c r="O34" s="65"/>
      <c r="P34" s="68">
        <v>34.694299999999998</v>
      </c>
      <c r="Q34" s="66">
        <f t="shared" si="13"/>
        <v>9.6373055555555549</v>
      </c>
      <c r="R34" s="65"/>
      <c r="S34" s="69">
        <v>38.43</v>
      </c>
      <c r="T34" s="66">
        <f t="shared" si="14"/>
        <v>10.674999999999999</v>
      </c>
      <c r="U34" s="67"/>
      <c r="V34" s="68">
        <v>49.774999999999999</v>
      </c>
      <c r="W34" s="64">
        <f t="shared" si="15"/>
        <v>13.826388888888888</v>
      </c>
      <c r="X34" s="47">
        <v>-15.1</v>
      </c>
      <c r="Y34" s="49">
        <v>5.9</v>
      </c>
      <c r="Z34" s="4"/>
      <c r="AA34" s="4"/>
      <c r="AB34" s="4" t="s">
        <v>75</v>
      </c>
      <c r="AC34" s="5">
        <v>503.59800000000001</v>
      </c>
      <c r="AD34" s="20">
        <f t="shared" si="1"/>
        <v>100.00000000000001</v>
      </c>
      <c r="AE34" s="21" t="str">
        <f>IF(AD34=100,"ОК"," ")</f>
        <v>ОК</v>
      </c>
      <c r="AF34" s="22"/>
      <c r="AG34" s="22"/>
      <c r="AH34" s="22"/>
    </row>
    <row r="35" spans="1:34" s="23" customFormat="1" ht="12.75" x14ac:dyDescent="0.2">
      <c r="A35" s="4">
        <v>24</v>
      </c>
      <c r="B35" s="6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74"/>
      <c r="P35" s="68">
        <v>34.694299999999998</v>
      </c>
      <c r="Q35" s="66">
        <f t="shared" si="2"/>
        <v>9.6373055555555549</v>
      </c>
      <c r="R35" s="74"/>
      <c r="S35" s="69">
        <v>38.43</v>
      </c>
      <c r="T35" s="66">
        <f t="shared" si="3"/>
        <v>10.674999999999999</v>
      </c>
      <c r="U35" s="71"/>
      <c r="V35" s="68">
        <v>49.774999999999999</v>
      </c>
      <c r="W35" s="64">
        <f t="shared" si="8"/>
        <v>13.826388888888888</v>
      </c>
      <c r="X35" s="54"/>
      <c r="Y35" s="54"/>
      <c r="Z35" s="4"/>
      <c r="AA35" s="4"/>
      <c r="AB35" s="4"/>
      <c r="AC35" s="5">
        <v>485.50700000000001</v>
      </c>
      <c r="AD35" s="20">
        <f t="shared" si="1"/>
        <v>0</v>
      </c>
      <c r="AE35" s="21" t="str">
        <f t="shared" si="4"/>
        <v xml:space="preserve"> </v>
      </c>
      <c r="AF35" s="22"/>
      <c r="AG35" s="22"/>
      <c r="AH35" s="22"/>
    </row>
    <row r="36" spans="1:34" s="23" customFormat="1" ht="12.75" x14ac:dyDescent="0.2">
      <c r="A36" s="4">
        <v>25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65"/>
      <c r="P36" s="68">
        <v>34.694299999999998</v>
      </c>
      <c r="Q36" s="66">
        <f t="shared" si="2"/>
        <v>9.6373055555555549</v>
      </c>
      <c r="R36" s="65"/>
      <c r="S36" s="69">
        <v>38.43</v>
      </c>
      <c r="T36" s="66">
        <f t="shared" si="3"/>
        <v>10.674999999999999</v>
      </c>
      <c r="U36" s="67"/>
      <c r="V36" s="68">
        <v>49.774999999999999</v>
      </c>
      <c r="W36" s="64">
        <f t="shared" si="8"/>
        <v>13.826388888888888</v>
      </c>
      <c r="X36" s="55"/>
      <c r="Y36" s="55"/>
      <c r="Z36" s="4"/>
      <c r="AA36" s="4"/>
      <c r="AB36" s="4"/>
      <c r="AC36" s="5">
        <v>483.51400000000001</v>
      </c>
      <c r="AD36" s="20">
        <f t="shared" si="1"/>
        <v>0</v>
      </c>
      <c r="AE36" s="21" t="str">
        <f t="shared" si="4"/>
        <v xml:space="preserve"> </v>
      </c>
      <c r="AF36" s="22"/>
      <c r="AG36" s="22"/>
      <c r="AH36" s="22"/>
    </row>
    <row r="37" spans="1:34" s="23" customFormat="1" ht="12.75" x14ac:dyDescent="0.2">
      <c r="A37" s="4">
        <v>26</v>
      </c>
      <c r="B37" s="51">
        <v>93.9863</v>
      </c>
      <c r="C37" s="51">
        <v>3.4236</v>
      </c>
      <c r="D37" s="51">
        <v>0.81259999999999999</v>
      </c>
      <c r="E37" s="51">
        <v>9.5899999999999999E-2</v>
      </c>
      <c r="F37" s="51">
        <v>0.17799999999999999</v>
      </c>
      <c r="G37" s="51">
        <v>6.7999999999999996E-3</v>
      </c>
      <c r="H37" s="51">
        <v>4.3700000000000003E-2</v>
      </c>
      <c r="I37" s="51">
        <v>3.39E-2</v>
      </c>
      <c r="J37" s="51">
        <v>8.6699999999999999E-2</v>
      </c>
      <c r="K37" s="51">
        <v>5.4000000000000003E-3</v>
      </c>
      <c r="L37" s="51">
        <v>1.1040000000000001</v>
      </c>
      <c r="M37" s="51">
        <v>0.223</v>
      </c>
      <c r="N37" s="51">
        <v>0.71530000000000005</v>
      </c>
      <c r="O37" s="74"/>
      <c r="P37" s="68">
        <v>34.7134</v>
      </c>
      <c r="Q37" s="66">
        <f t="shared" si="2"/>
        <v>9.6426111111111101</v>
      </c>
      <c r="R37" s="74"/>
      <c r="S37" s="68">
        <v>38.453699999999998</v>
      </c>
      <c r="T37" s="66">
        <f t="shared" si="3"/>
        <v>10.681583333333332</v>
      </c>
      <c r="U37" s="71"/>
      <c r="V37" s="68">
        <v>49.898099999999999</v>
      </c>
      <c r="W37" s="64">
        <f t="shared" si="8"/>
        <v>13.860583333333333</v>
      </c>
      <c r="X37" s="55">
        <v>-14</v>
      </c>
      <c r="Y37" s="55">
        <v>5.4</v>
      </c>
      <c r="Z37" s="4"/>
      <c r="AA37" s="4"/>
      <c r="AB37" s="4"/>
      <c r="AC37" s="5">
        <v>485.38200000000001</v>
      </c>
      <c r="AD37" s="20">
        <f t="shared" si="1"/>
        <v>99.999899999999982</v>
      </c>
      <c r="AE37" s="21" t="str">
        <f t="shared" si="4"/>
        <v xml:space="preserve"> </v>
      </c>
      <c r="AF37" s="22"/>
      <c r="AG37" s="22"/>
      <c r="AH37" s="22"/>
    </row>
    <row r="38" spans="1:34" s="23" customFormat="1" ht="12.75" x14ac:dyDescent="0.2">
      <c r="A38" s="4">
        <v>27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74"/>
      <c r="P38" s="68">
        <v>34.7134</v>
      </c>
      <c r="Q38" s="66">
        <f t="shared" si="2"/>
        <v>9.6426111111111101</v>
      </c>
      <c r="R38" s="74"/>
      <c r="S38" s="68">
        <v>38.453699999999998</v>
      </c>
      <c r="T38" s="66">
        <f t="shared" si="3"/>
        <v>10.681583333333332</v>
      </c>
      <c r="U38" s="71"/>
      <c r="V38" s="68">
        <v>49.898099999999999</v>
      </c>
      <c r="W38" s="64">
        <f t="shared" si="8"/>
        <v>13.860583333333333</v>
      </c>
      <c r="X38" s="55"/>
      <c r="Y38" s="55"/>
      <c r="Z38" s="4"/>
      <c r="AA38" s="4"/>
      <c r="AB38" s="62"/>
      <c r="AC38" s="5">
        <v>481.947</v>
      </c>
      <c r="AD38" s="20">
        <f t="shared" si="1"/>
        <v>0</v>
      </c>
      <c r="AE38" s="21" t="str">
        <f t="shared" si="4"/>
        <v xml:space="preserve"> </v>
      </c>
      <c r="AF38" s="22"/>
      <c r="AG38" s="22"/>
      <c r="AH38" s="22"/>
    </row>
    <row r="39" spans="1:34" s="23" customFormat="1" ht="12.75" x14ac:dyDescent="0.2">
      <c r="A39" s="4">
        <v>28</v>
      </c>
      <c r="B39" s="51">
        <v>93.739900000000006</v>
      </c>
      <c r="C39" s="51">
        <v>3.5960999999999999</v>
      </c>
      <c r="D39" s="51">
        <v>0.82709999999999995</v>
      </c>
      <c r="E39" s="51">
        <v>0.1007</v>
      </c>
      <c r="F39" s="51">
        <v>0.17780000000000001</v>
      </c>
      <c r="G39" s="51">
        <v>8.2000000000000007E-3</v>
      </c>
      <c r="H39" s="51">
        <v>4.8599999999999997E-2</v>
      </c>
      <c r="I39" s="51">
        <v>3.6600000000000001E-2</v>
      </c>
      <c r="J39" s="51">
        <v>0.1067</v>
      </c>
      <c r="K39" s="51">
        <v>5.1000000000000004E-3</v>
      </c>
      <c r="L39" s="51">
        <v>1.1276999999999999</v>
      </c>
      <c r="M39" s="51">
        <v>0.22550000000000001</v>
      </c>
      <c r="N39" s="51">
        <v>0.71750000000000003</v>
      </c>
      <c r="O39" s="65"/>
      <c r="P39" s="68">
        <v>34.796100000000003</v>
      </c>
      <c r="Q39" s="66">
        <f t="shared" ref="Q39" si="16">P39/3.6</f>
        <v>9.6655833333333341</v>
      </c>
      <c r="R39" s="65"/>
      <c r="S39" s="68">
        <v>38.541899999999998</v>
      </c>
      <c r="T39" s="66">
        <f t="shared" ref="T39" si="17">S39/3.6</f>
        <v>10.706083333333332</v>
      </c>
      <c r="U39" s="67"/>
      <c r="V39" s="68">
        <v>49.935699999999997</v>
      </c>
      <c r="W39" s="64">
        <f t="shared" ref="W39" si="18">V39/3.6</f>
        <v>13.871027777777776</v>
      </c>
      <c r="X39" s="55">
        <v>-18.5</v>
      </c>
      <c r="Y39" s="55">
        <v>4.8</v>
      </c>
      <c r="Z39" s="54">
        <v>0.1</v>
      </c>
      <c r="AA39" s="56">
        <v>0.2</v>
      </c>
      <c r="AB39" s="4"/>
      <c r="AC39" s="5">
        <v>459.81900000000002</v>
      </c>
      <c r="AD39" s="20">
        <f t="shared" si="1"/>
        <v>100.00000000000003</v>
      </c>
      <c r="AE39" s="21" t="str">
        <f t="shared" si="4"/>
        <v>ОК</v>
      </c>
      <c r="AF39" s="22"/>
      <c r="AG39" s="22"/>
      <c r="AH39" s="22"/>
    </row>
    <row r="40" spans="1:34" s="23" customFormat="1" ht="12.75" x14ac:dyDescent="0.2">
      <c r="A40" s="4">
        <v>29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63"/>
      <c r="O40" s="74"/>
      <c r="P40" s="68">
        <v>34.796100000000003</v>
      </c>
      <c r="Q40" s="66">
        <f t="shared" ref="Q40:Q42" si="19">P40/3.6</f>
        <v>9.6655833333333341</v>
      </c>
      <c r="R40" s="74"/>
      <c r="S40" s="68">
        <v>38.541899999999998</v>
      </c>
      <c r="T40" s="66">
        <f t="shared" ref="T40:T42" si="20">S40/3.6</f>
        <v>10.706083333333332</v>
      </c>
      <c r="U40" s="72"/>
      <c r="V40" s="68">
        <v>49.935699999999997</v>
      </c>
      <c r="W40" s="64">
        <f t="shared" ref="W40:W42" si="21">V40/3.6</f>
        <v>13.871027777777776</v>
      </c>
      <c r="X40" s="47"/>
      <c r="Y40" s="49"/>
      <c r="Z40" s="4"/>
      <c r="AA40" s="4"/>
      <c r="AB40" s="4"/>
      <c r="AC40" s="5">
        <v>451.976</v>
      </c>
      <c r="AD40" s="20">
        <f t="shared" si="1"/>
        <v>0</v>
      </c>
      <c r="AE40" s="21" t="str">
        <f t="shared" si="4"/>
        <v xml:space="preserve"> </v>
      </c>
      <c r="AF40" s="22"/>
      <c r="AG40" s="22"/>
      <c r="AH40" s="22"/>
    </row>
    <row r="41" spans="1:34" s="23" customFormat="1" ht="12.75" x14ac:dyDescent="0.2">
      <c r="A41" s="4">
        <v>30</v>
      </c>
      <c r="B41" s="46">
        <v>93.945700000000002</v>
      </c>
      <c r="C41" s="46">
        <v>3.4316</v>
      </c>
      <c r="D41" s="46">
        <v>0.81240000000000001</v>
      </c>
      <c r="E41" s="46">
        <v>9.74E-2</v>
      </c>
      <c r="F41" s="46">
        <v>0.1779</v>
      </c>
      <c r="G41" s="46">
        <v>8.2000000000000007E-3</v>
      </c>
      <c r="H41" s="46">
        <v>4.5100000000000001E-2</v>
      </c>
      <c r="I41" s="46">
        <v>3.4799999999999998E-2</v>
      </c>
      <c r="J41" s="46">
        <v>9.9000000000000005E-2</v>
      </c>
      <c r="K41" s="46">
        <v>5.4000000000000003E-3</v>
      </c>
      <c r="L41" s="46">
        <v>1.115</v>
      </c>
      <c r="M41" s="46">
        <v>0.2276</v>
      </c>
      <c r="N41" s="63">
        <v>0.71589999999999998</v>
      </c>
      <c r="O41" s="65"/>
      <c r="P41" s="68">
        <v>34.730899999999998</v>
      </c>
      <c r="Q41" s="66">
        <f t="shared" si="19"/>
        <v>9.6474722222222216</v>
      </c>
      <c r="R41" s="65"/>
      <c r="S41" s="68">
        <v>38.472200000000001</v>
      </c>
      <c r="T41" s="66">
        <f t="shared" si="20"/>
        <v>10.686722222222222</v>
      </c>
      <c r="U41" s="67"/>
      <c r="V41" s="68">
        <v>49.900500000000001</v>
      </c>
      <c r="W41" s="64">
        <f t="shared" si="21"/>
        <v>13.86125</v>
      </c>
      <c r="X41" s="47">
        <v>-17.899999999999999</v>
      </c>
      <c r="Y41" s="49">
        <v>5.6</v>
      </c>
      <c r="Z41" s="4"/>
      <c r="AA41" s="4"/>
      <c r="AB41" s="4"/>
      <c r="AC41" s="5">
        <v>498.80700000000002</v>
      </c>
      <c r="AD41" s="20">
        <f t="shared" si="1"/>
        <v>100.00009999999999</v>
      </c>
      <c r="AE41" s="21" t="str">
        <f t="shared" si="4"/>
        <v xml:space="preserve"> </v>
      </c>
      <c r="AF41" s="22"/>
      <c r="AG41" s="22"/>
      <c r="AH41" s="22"/>
    </row>
    <row r="42" spans="1:34" s="23" customFormat="1" ht="12.75" x14ac:dyDescent="0.2">
      <c r="A42" s="85">
        <v>31</v>
      </c>
      <c r="B42" s="86"/>
      <c r="C42" s="86"/>
      <c r="D42" s="86"/>
      <c r="E42" s="86"/>
      <c r="F42" s="86"/>
      <c r="G42" s="86"/>
      <c r="H42" s="46"/>
      <c r="I42" s="87"/>
      <c r="J42" s="87"/>
      <c r="K42" s="87"/>
      <c r="L42" s="87"/>
      <c r="M42" s="87"/>
      <c r="N42" s="88"/>
      <c r="O42" s="65"/>
      <c r="P42" s="68">
        <v>34.730899999999998</v>
      </c>
      <c r="Q42" s="66">
        <f t="shared" si="19"/>
        <v>9.6474722222222216</v>
      </c>
      <c r="R42" s="65"/>
      <c r="S42" s="68">
        <v>38.472200000000001</v>
      </c>
      <c r="T42" s="66">
        <f t="shared" si="20"/>
        <v>10.686722222222222</v>
      </c>
      <c r="U42" s="84"/>
      <c r="V42" s="68">
        <v>49.900500000000001</v>
      </c>
      <c r="W42" s="64">
        <f t="shared" si="21"/>
        <v>13.86125</v>
      </c>
      <c r="X42" s="47"/>
      <c r="Y42" s="49"/>
      <c r="Z42" s="83"/>
      <c r="AA42" s="83"/>
      <c r="AB42" s="83"/>
      <c r="AC42" s="5">
        <v>532.65</v>
      </c>
      <c r="AD42" s="20"/>
      <c r="AE42" s="21"/>
      <c r="AF42" s="22"/>
      <c r="AG42" s="22"/>
      <c r="AH42" s="22"/>
    </row>
    <row r="43" spans="1:34" s="23" customFormat="1" ht="15" customHeight="1" x14ac:dyDescent="0.25">
      <c r="A43" s="111" t="s">
        <v>9</v>
      </c>
      <c r="B43" s="111"/>
      <c r="C43" s="111"/>
      <c r="D43" s="111"/>
      <c r="E43" s="111"/>
      <c r="F43" s="111"/>
      <c r="G43" s="111"/>
      <c r="H43" s="112"/>
      <c r="I43" s="105" t="s">
        <v>7</v>
      </c>
      <c r="J43" s="105"/>
      <c r="K43" s="24">
        <v>0</v>
      </c>
      <c r="L43" s="105" t="s">
        <v>8</v>
      </c>
      <c r="M43" s="105"/>
      <c r="N43" s="6">
        <v>0</v>
      </c>
      <c r="O43" s="107"/>
      <c r="P43" s="106">
        <f t="shared" ref="P43:Q43" si="22">SUMPRODUCT(P12:P41,Z12:Z41)/SUM(Z12:Z41)</f>
        <v>34.721800000000002</v>
      </c>
      <c r="Q43" s="106">
        <f t="shared" si="22"/>
        <v>9.6449444444444445</v>
      </c>
      <c r="R43" s="104"/>
      <c r="S43" s="104">
        <f>SUMPRODUCT(S12:S41,AC12:AC41)/SUM(AC12:AC41)</f>
        <v>38.449394666954873</v>
      </c>
      <c r="T43" s="104">
        <f>SUMPRODUCT(T12:T41,AC12:AC41)/SUM(AC12:AC41)</f>
        <v>10.680387407487462</v>
      </c>
      <c r="U43" s="7"/>
      <c r="V43" s="7"/>
      <c r="W43" s="7"/>
      <c r="X43" s="7"/>
      <c r="Y43" s="7"/>
      <c r="Z43" s="7"/>
      <c r="AA43" s="110" t="s">
        <v>61</v>
      </c>
      <c r="AB43" s="110"/>
      <c r="AC43" s="5">
        <v>16442.716</v>
      </c>
      <c r="AD43" s="20"/>
      <c r="AE43" s="21"/>
      <c r="AF43" s="22"/>
      <c r="AG43" s="22"/>
      <c r="AH43" s="22"/>
    </row>
    <row r="44" spans="1:34" s="23" customFormat="1" ht="19.5" customHeight="1" x14ac:dyDescent="0.25">
      <c r="A44" s="25"/>
      <c r="B44" s="8"/>
      <c r="C44" s="8"/>
      <c r="D44" s="8"/>
      <c r="E44" s="8"/>
      <c r="F44" s="8"/>
      <c r="G44" s="8"/>
      <c r="H44" s="103" t="s">
        <v>3</v>
      </c>
      <c r="I44" s="103"/>
      <c r="J44" s="103"/>
      <c r="K44" s="103"/>
      <c r="L44" s="103"/>
      <c r="M44" s="103"/>
      <c r="N44" s="103"/>
      <c r="O44" s="107"/>
      <c r="P44" s="106"/>
      <c r="Q44" s="106"/>
      <c r="R44" s="104"/>
      <c r="S44" s="104"/>
      <c r="T44" s="104"/>
      <c r="U44" s="7"/>
      <c r="V44" s="8"/>
      <c r="W44" s="8"/>
      <c r="X44" s="8"/>
      <c r="Y44" s="8"/>
      <c r="Z44" s="8"/>
      <c r="AA44" s="8"/>
      <c r="AB44" s="8"/>
      <c r="AC44" s="9"/>
    </row>
    <row r="45" spans="1:34" ht="13.5" customHeight="1" x14ac:dyDescent="0.25"/>
    <row r="46" spans="1:34" customFormat="1" x14ac:dyDescent="0.25">
      <c r="A46" s="10" t="s">
        <v>37</v>
      </c>
      <c r="E46" s="1"/>
      <c r="F46" s="1"/>
      <c r="G46" s="11" t="s">
        <v>72</v>
      </c>
      <c r="H46" s="11"/>
      <c r="I46" s="11"/>
      <c r="J46" s="11"/>
      <c r="K46" s="11"/>
      <c r="L46" s="11"/>
      <c r="M46" s="11"/>
      <c r="N46" s="11"/>
      <c r="O46" s="11"/>
      <c r="P46" s="26"/>
      <c r="Q46" s="26"/>
      <c r="R46" s="11" t="s">
        <v>73</v>
      </c>
      <c r="S46" s="12"/>
      <c r="T46" s="12"/>
      <c r="U46" s="12"/>
      <c r="V46" s="12"/>
      <c r="W46" s="12"/>
      <c r="X46" s="12"/>
      <c r="Y46" s="12"/>
      <c r="Z46" s="11"/>
      <c r="AA46" s="11"/>
      <c r="AB46" s="11"/>
    </row>
    <row r="47" spans="1:34" s="14" customFormat="1" ht="12.75" x14ac:dyDescent="0.2">
      <c r="A47" s="13"/>
      <c r="G47" s="15" t="s">
        <v>38</v>
      </c>
      <c r="R47" s="14" t="s">
        <v>4</v>
      </c>
      <c r="S47" s="16"/>
      <c r="T47" s="16"/>
      <c r="U47" s="17"/>
      <c r="V47" s="17"/>
      <c r="W47" s="17" t="s">
        <v>5</v>
      </c>
      <c r="X47" s="17"/>
      <c r="Y47" s="17"/>
      <c r="Z47" s="15" t="s">
        <v>6</v>
      </c>
      <c r="AA47" s="15"/>
    </row>
    <row r="48" spans="1:34" customFormat="1" x14ac:dyDescent="0.25">
      <c r="A48" s="10" t="s">
        <v>39</v>
      </c>
      <c r="E48" s="1"/>
      <c r="F48" s="1"/>
      <c r="G48" s="11" t="s">
        <v>40</v>
      </c>
      <c r="H48" s="11"/>
      <c r="I48" s="11"/>
      <c r="J48" s="11"/>
      <c r="K48" s="11"/>
      <c r="L48" s="11"/>
      <c r="M48" s="11"/>
      <c r="N48" s="11"/>
      <c r="O48" s="11"/>
      <c r="P48" s="26"/>
      <c r="Q48" s="26"/>
      <c r="R48" s="11" t="s">
        <v>57</v>
      </c>
      <c r="S48" s="12"/>
      <c r="T48" s="12"/>
      <c r="U48" s="18"/>
      <c r="V48" s="18"/>
      <c r="W48" s="18"/>
      <c r="X48" s="18"/>
      <c r="Y48" s="18"/>
      <c r="Z48" s="19"/>
      <c r="AA48" s="19"/>
      <c r="AB48" s="11"/>
    </row>
    <row r="49" spans="1:28" s="14" customFormat="1" ht="12.75" x14ac:dyDescent="0.2">
      <c r="A49" s="13"/>
      <c r="G49" s="15" t="s">
        <v>41</v>
      </c>
      <c r="R49" s="14" t="s">
        <v>4</v>
      </c>
      <c r="S49" s="16"/>
      <c r="T49" s="16"/>
      <c r="U49" s="17"/>
      <c r="V49" s="17"/>
      <c r="W49" s="17" t="s">
        <v>5</v>
      </c>
      <c r="X49" s="17"/>
      <c r="Y49" s="17"/>
      <c r="Z49" s="15" t="s">
        <v>6</v>
      </c>
      <c r="AA49" s="15"/>
    </row>
    <row r="50" spans="1:28" customFormat="1" x14ac:dyDescent="0.25">
      <c r="A50" s="10" t="s">
        <v>42</v>
      </c>
      <c r="E50" s="1"/>
      <c r="F50" s="1"/>
      <c r="G50" s="11" t="s">
        <v>54</v>
      </c>
      <c r="H50" s="11"/>
      <c r="I50" s="11"/>
      <c r="J50" s="11"/>
      <c r="K50" s="11"/>
      <c r="L50" s="11"/>
      <c r="M50" s="11"/>
      <c r="N50" s="11"/>
      <c r="O50" s="11"/>
      <c r="P50" s="26"/>
      <c r="Q50" s="26"/>
      <c r="R50" s="11" t="s">
        <v>74</v>
      </c>
      <c r="S50" s="12"/>
      <c r="T50" s="12"/>
      <c r="U50" s="18"/>
      <c r="V50" s="18"/>
      <c r="W50" s="18"/>
      <c r="X50" s="18"/>
      <c r="Y50" s="18"/>
      <c r="Z50" s="19"/>
      <c r="AA50" s="19"/>
      <c r="AB50" s="11"/>
    </row>
    <row r="51" spans="1:28" s="14" customFormat="1" ht="12.75" x14ac:dyDescent="0.2">
      <c r="A51" s="13"/>
      <c r="G51" s="15" t="s">
        <v>43</v>
      </c>
      <c r="R51" s="14" t="s">
        <v>4</v>
      </c>
      <c r="S51" s="16"/>
      <c r="T51" s="16"/>
      <c r="U51" s="17"/>
      <c r="V51" s="17"/>
      <c r="W51" s="17" t="s">
        <v>5</v>
      </c>
      <c r="X51" s="17"/>
      <c r="Y51" s="17"/>
      <c r="Z51" s="15" t="s">
        <v>6</v>
      </c>
      <c r="AA51" s="15"/>
    </row>
    <row r="52" spans="1:28" x14ac:dyDescent="0.25">
      <c r="A52" s="80" t="s">
        <v>68</v>
      </c>
    </row>
  </sheetData>
  <mergeCells count="46">
    <mergeCell ref="O4:AC4"/>
    <mergeCell ref="K5:Z5"/>
    <mergeCell ref="AA43:AB43"/>
    <mergeCell ref="A43:H43"/>
    <mergeCell ref="W10:W11"/>
    <mergeCell ref="Q43:Q44"/>
    <mergeCell ref="R43:R44"/>
    <mergeCell ref="L43:M43"/>
    <mergeCell ref="I43:J43"/>
    <mergeCell ref="I10:I11"/>
    <mergeCell ref="J10:J11"/>
    <mergeCell ref="K10:K11"/>
    <mergeCell ref="L10:L11"/>
    <mergeCell ref="M10:M11"/>
    <mergeCell ref="B8:M9"/>
    <mergeCell ref="O10:O11"/>
    <mergeCell ref="N9:N11"/>
    <mergeCell ref="U10:U11"/>
    <mergeCell ref="H44:N44"/>
    <mergeCell ref="N8:W8"/>
    <mergeCell ref="P43:P44"/>
    <mergeCell ref="T10:T11"/>
    <mergeCell ref="V10:V11"/>
    <mergeCell ref="S43:S44"/>
    <mergeCell ref="T43:T44"/>
    <mergeCell ref="O43:O44"/>
    <mergeCell ref="P10:P11"/>
    <mergeCell ref="Q10:Q11"/>
    <mergeCell ref="R10:R11"/>
    <mergeCell ref="S10:S11"/>
    <mergeCell ref="A1:AC1"/>
    <mergeCell ref="O9:W9"/>
    <mergeCell ref="AC8:AC11"/>
    <mergeCell ref="A8:A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1" orientation="landscape" r:id="rId1"/>
  <ignoredErrors>
    <ignoredError sqref="Q13 Q21:Q24 Q15 T15:T18 Q12 T12 T13 T35:T38 T21:T24 W35:W38 W21:W24 Q28:Q32 T28:T32 W28:W32 Q35:Q38 Q18" unlockedFormula="1"/>
    <ignoredError sqref="AD12:AD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0"/>
  <sheetViews>
    <sheetView topLeftCell="A16" workbookViewId="0">
      <selection activeCell="G39" sqref="G39"/>
    </sheetView>
  </sheetViews>
  <sheetFormatPr defaultRowHeight="15" x14ac:dyDescent="0.25"/>
  <cols>
    <col min="3" max="3" width="14.85546875" customWidth="1"/>
    <col min="5" max="5" width="10.5703125" bestFit="1" customWidth="1"/>
    <col min="7" max="7" width="10.5703125" bestFit="1" customWidth="1"/>
    <col min="16" max="16" width="13.140625" customWidth="1"/>
  </cols>
  <sheetData>
    <row r="3" spans="2:16" x14ac:dyDescent="0.25">
      <c r="B3" t="s">
        <v>62</v>
      </c>
      <c r="E3" t="s">
        <v>66</v>
      </c>
      <c r="H3" t="s">
        <v>67</v>
      </c>
    </row>
    <row r="4" spans="2:16" x14ac:dyDescent="0.25">
      <c r="B4" t="s">
        <v>63</v>
      </c>
      <c r="C4" t="s">
        <v>64</v>
      </c>
      <c r="E4" t="s">
        <v>63</v>
      </c>
      <c r="F4" t="s">
        <v>64</v>
      </c>
      <c r="H4" t="s">
        <v>63</v>
      </c>
      <c r="I4" t="s">
        <v>64</v>
      </c>
    </row>
    <row r="5" spans="2:16" x14ac:dyDescent="0.25">
      <c r="B5">
        <v>1</v>
      </c>
      <c r="C5">
        <v>0</v>
      </c>
      <c r="E5">
        <v>1</v>
      </c>
      <c r="F5">
        <v>2212181.25</v>
      </c>
      <c r="H5">
        <v>1</v>
      </c>
      <c r="I5">
        <v>1014089.13</v>
      </c>
      <c r="L5">
        <f>C5+F5+I5</f>
        <v>3226270.38</v>
      </c>
      <c r="N5">
        <v>3226270.38</v>
      </c>
      <c r="P5">
        <f>N5/1000</f>
        <v>3226.2703799999999</v>
      </c>
    </row>
    <row r="6" spans="2:16" x14ac:dyDescent="0.25">
      <c r="B6">
        <v>2</v>
      </c>
      <c r="C6">
        <v>0</v>
      </c>
      <c r="E6">
        <v>2</v>
      </c>
      <c r="F6">
        <v>2456757.75</v>
      </c>
      <c r="H6">
        <v>2</v>
      </c>
      <c r="I6">
        <v>644734.93999999994</v>
      </c>
      <c r="L6">
        <f t="shared" ref="L6:L32" si="0">C6+F6+I6</f>
        <v>3101492.69</v>
      </c>
      <c r="N6">
        <v>3101492.69</v>
      </c>
      <c r="P6">
        <f t="shared" ref="P6:P32" si="1">N6/1000</f>
        <v>3101.49269</v>
      </c>
    </row>
    <row r="7" spans="2:16" x14ac:dyDescent="0.25">
      <c r="B7">
        <v>3</v>
      </c>
      <c r="C7">
        <v>0</v>
      </c>
      <c r="E7">
        <v>3</v>
      </c>
      <c r="F7">
        <v>1702946.5</v>
      </c>
      <c r="H7">
        <v>3</v>
      </c>
      <c r="I7">
        <v>914833.38</v>
      </c>
      <c r="L7">
        <f t="shared" si="0"/>
        <v>2617779.88</v>
      </c>
      <c r="N7">
        <v>2617779.88</v>
      </c>
      <c r="P7">
        <f t="shared" si="1"/>
        <v>2617.77988</v>
      </c>
    </row>
    <row r="8" spans="2:16" x14ac:dyDescent="0.25">
      <c r="B8">
        <v>4</v>
      </c>
      <c r="C8">
        <v>0</v>
      </c>
      <c r="E8">
        <v>4</v>
      </c>
      <c r="F8">
        <v>2309104.25</v>
      </c>
      <c r="H8">
        <v>4</v>
      </c>
      <c r="I8">
        <v>768886.56</v>
      </c>
      <c r="L8">
        <f t="shared" si="0"/>
        <v>3077990.81</v>
      </c>
      <c r="N8">
        <v>3077990.81</v>
      </c>
      <c r="P8">
        <f t="shared" si="1"/>
        <v>3077.9908100000002</v>
      </c>
    </row>
    <row r="9" spans="2:16" x14ac:dyDescent="0.25">
      <c r="B9">
        <v>5</v>
      </c>
      <c r="C9">
        <v>0</v>
      </c>
      <c r="E9">
        <v>5</v>
      </c>
      <c r="F9">
        <v>2117530</v>
      </c>
      <c r="H9">
        <v>5</v>
      </c>
      <c r="I9">
        <v>999041.69</v>
      </c>
      <c r="L9">
        <f t="shared" si="0"/>
        <v>3116571.69</v>
      </c>
      <c r="N9">
        <v>3116571.69</v>
      </c>
      <c r="P9">
        <f t="shared" si="1"/>
        <v>3116.5716899999998</v>
      </c>
    </row>
    <row r="10" spans="2:16" x14ac:dyDescent="0.25">
      <c r="B10">
        <v>6</v>
      </c>
      <c r="C10">
        <v>0</v>
      </c>
      <c r="E10">
        <v>6</v>
      </c>
      <c r="F10">
        <v>2381147.25</v>
      </c>
      <c r="H10">
        <v>6</v>
      </c>
      <c r="I10">
        <v>812738.94</v>
      </c>
      <c r="L10">
        <f t="shared" si="0"/>
        <v>3193886.19</v>
      </c>
      <c r="N10">
        <v>3193886.19</v>
      </c>
      <c r="P10">
        <f t="shared" si="1"/>
        <v>3193.8861900000002</v>
      </c>
    </row>
    <row r="11" spans="2:16" x14ac:dyDescent="0.25">
      <c r="B11">
        <v>7</v>
      </c>
      <c r="C11">
        <v>0</v>
      </c>
      <c r="E11">
        <v>7</v>
      </c>
      <c r="F11">
        <v>1513205.75</v>
      </c>
      <c r="H11">
        <v>7</v>
      </c>
      <c r="I11">
        <v>0</v>
      </c>
      <c r="L11">
        <f t="shared" si="0"/>
        <v>1513205.75</v>
      </c>
      <c r="N11">
        <v>1513205.75</v>
      </c>
      <c r="P11">
        <f t="shared" si="1"/>
        <v>1513.2057500000001</v>
      </c>
    </row>
    <row r="12" spans="2:16" x14ac:dyDescent="0.25">
      <c r="B12">
        <v>8</v>
      </c>
      <c r="C12">
        <v>0</v>
      </c>
      <c r="E12">
        <v>8</v>
      </c>
      <c r="F12">
        <v>1468281.63</v>
      </c>
      <c r="H12">
        <v>8</v>
      </c>
      <c r="I12">
        <v>10425.23</v>
      </c>
      <c r="L12">
        <f t="shared" si="0"/>
        <v>1478706.8599999999</v>
      </c>
      <c r="N12">
        <v>1478706.8599999999</v>
      </c>
      <c r="P12">
        <f t="shared" si="1"/>
        <v>1478.7068599999998</v>
      </c>
    </row>
    <row r="13" spans="2:16" x14ac:dyDescent="0.25">
      <c r="B13">
        <v>9</v>
      </c>
      <c r="C13">
        <v>0</v>
      </c>
      <c r="E13">
        <v>9</v>
      </c>
      <c r="F13">
        <v>1872569.38</v>
      </c>
      <c r="H13">
        <v>9</v>
      </c>
      <c r="I13">
        <v>0</v>
      </c>
      <c r="L13">
        <f t="shared" si="0"/>
        <v>1872569.38</v>
      </c>
      <c r="N13">
        <v>1872569.38</v>
      </c>
      <c r="P13">
        <f t="shared" si="1"/>
        <v>1872.5693799999999</v>
      </c>
    </row>
    <row r="14" spans="2:16" x14ac:dyDescent="0.25">
      <c r="B14">
        <v>10</v>
      </c>
      <c r="C14">
        <v>0</v>
      </c>
      <c r="E14">
        <v>10</v>
      </c>
      <c r="F14">
        <v>1645527.63</v>
      </c>
      <c r="H14">
        <v>10</v>
      </c>
      <c r="I14">
        <v>0</v>
      </c>
      <c r="L14">
        <f t="shared" si="0"/>
        <v>1645527.63</v>
      </c>
      <c r="N14">
        <v>1645527.63</v>
      </c>
      <c r="P14">
        <f t="shared" si="1"/>
        <v>1645.5276299999998</v>
      </c>
    </row>
    <row r="15" spans="2:16" x14ac:dyDescent="0.25">
      <c r="B15">
        <v>11</v>
      </c>
      <c r="C15">
        <v>2590132.75</v>
      </c>
      <c r="E15">
        <v>11</v>
      </c>
      <c r="F15">
        <v>113181.35</v>
      </c>
      <c r="H15">
        <v>11</v>
      </c>
      <c r="I15">
        <v>0</v>
      </c>
      <c r="L15">
        <f t="shared" si="0"/>
        <v>2703314.1</v>
      </c>
      <c r="N15">
        <v>2703314.1</v>
      </c>
      <c r="P15">
        <f t="shared" si="1"/>
        <v>2703.3141000000001</v>
      </c>
    </row>
    <row r="16" spans="2:16" x14ac:dyDescent="0.25">
      <c r="B16">
        <v>12</v>
      </c>
      <c r="C16">
        <v>2879401.25</v>
      </c>
      <c r="E16">
        <v>12</v>
      </c>
      <c r="F16">
        <v>0</v>
      </c>
      <c r="H16">
        <v>12</v>
      </c>
      <c r="I16">
        <v>0</v>
      </c>
      <c r="L16">
        <f t="shared" si="0"/>
        <v>2879401.25</v>
      </c>
      <c r="N16">
        <v>2879401.25</v>
      </c>
      <c r="P16">
        <f t="shared" si="1"/>
        <v>2879.4012499999999</v>
      </c>
    </row>
    <row r="17" spans="2:16" x14ac:dyDescent="0.25">
      <c r="B17">
        <v>13</v>
      </c>
      <c r="C17">
        <v>3329226.25</v>
      </c>
      <c r="E17">
        <v>13</v>
      </c>
      <c r="F17">
        <v>0</v>
      </c>
      <c r="H17">
        <v>13</v>
      </c>
      <c r="I17">
        <v>0</v>
      </c>
      <c r="L17">
        <f t="shared" si="0"/>
        <v>3329226.25</v>
      </c>
      <c r="N17">
        <v>3329226.25</v>
      </c>
      <c r="P17">
        <f t="shared" si="1"/>
        <v>3329.2262500000002</v>
      </c>
    </row>
    <row r="18" spans="2:16" x14ac:dyDescent="0.25">
      <c r="B18">
        <v>14</v>
      </c>
      <c r="C18">
        <v>3582603.25</v>
      </c>
      <c r="E18">
        <v>14</v>
      </c>
      <c r="F18">
        <v>0</v>
      </c>
      <c r="H18">
        <v>14</v>
      </c>
      <c r="I18">
        <v>0</v>
      </c>
      <c r="L18">
        <f t="shared" si="0"/>
        <v>3582603.25</v>
      </c>
      <c r="N18">
        <v>3582603.25</v>
      </c>
      <c r="P18">
        <f t="shared" si="1"/>
        <v>3582.6032500000001</v>
      </c>
    </row>
    <row r="19" spans="2:16" x14ac:dyDescent="0.25">
      <c r="B19">
        <v>15</v>
      </c>
      <c r="C19">
        <v>3589859.5</v>
      </c>
      <c r="E19">
        <v>15</v>
      </c>
      <c r="F19">
        <v>0</v>
      </c>
      <c r="H19">
        <v>15</v>
      </c>
      <c r="I19">
        <v>0</v>
      </c>
      <c r="L19">
        <f t="shared" si="0"/>
        <v>3589859.5</v>
      </c>
      <c r="N19">
        <v>3589859.5</v>
      </c>
      <c r="P19">
        <f t="shared" si="1"/>
        <v>3589.8595</v>
      </c>
    </row>
    <row r="20" spans="2:16" x14ac:dyDescent="0.25">
      <c r="B20">
        <v>16</v>
      </c>
      <c r="C20">
        <v>3555888.25</v>
      </c>
      <c r="E20">
        <v>16</v>
      </c>
      <c r="F20">
        <v>0</v>
      </c>
      <c r="H20">
        <v>16</v>
      </c>
      <c r="I20">
        <v>0</v>
      </c>
      <c r="L20">
        <f t="shared" si="0"/>
        <v>3555888.25</v>
      </c>
      <c r="N20">
        <v>3555888.25</v>
      </c>
      <c r="P20">
        <f t="shared" si="1"/>
        <v>3555.88825</v>
      </c>
    </row>
    <row r="21" spans="2:16" x14ac:dyDescent="0.25">
      <c r="B21">
        <v>17</v>
      </c>
      <c r="C21">
        <v>3777167</v>
      </c>
      <c r="E21">
        <v>17</v>
      </c>
      <c r="F21">
        <v>0</v>
      </c>
      <c r="H21">
        <v>17</v>
      </c>
      <c r="I21">
        <v>0</v>
      </c>
      <c r="L21">
        <f t="shared" si="0"/>
        <v>3777167</v>
      </c>
      <c r="N21">
        <v>3777167</v>
      </c>
      <c r="P21">
        <f t="shared" si="1"/>
        <v>3777.1669999999999</v>
      </c>
    </row>
    <row r="22" spans="2:16" x14ac:dyDescent="0.25">
      <c r="B22">
        <v>18</v>
      </c>
      <c r="C22">
        <v>4005646.75</v>
      </c>
      <c r="E22">
        <v>18</v>
      </c>
      <c r="F22">
        <v>0</v>
      </c>
      <c r="H22">
        <v>18</v>
      </c>
      <c r="I22">
        <v>0</v>
      </c>
      <c r="L22">
        <f t="shared" si="0"/>
        <v>4005646.75</v>
      </c>
      <c r="N22">
        <v>4005646.75</v>
      </c>
      <c r="P22">
        <f t="shared" si="1"/>
        <v>4005.6467499999999</v>
      </c>
    </row>
    <row r="23" spans="2:16" x14ac:dyDescent="0.25">
      <c r="B23">
        <v>19</v>
      </c>
      <c r="C23">
        <v>4037761.5</v>
      </c>
      <c r="E23">
        <v>19</v>
      </c>
      <c r="F23">
        <v>0</v>
      </c>
      <c r="H23">
        <v>19</v>
      </c>
      <c r="I23">
        <v>0</v>
      </c>
      <c r="L23">
        <f t="shared" si="0"/>
        <v>4037761.5</v>
      </c>
      <c r="N23">
        <v>4037761.5</v>
      </c>
      <c r="P23">
        <f t="shared" si="1"/>
        <v>4037.7615000000001</v>
      </c>
    </row>
    <row r="24" spans="2:16" x14ac:dyDescent="0.25">
      <c r="B24">
        <v>20</v>
      </c>
      <c r="C24">
        <v>4054461.75</v>
      </c>
      <c r="E24">
        <v>20</v>
      </c>
      <c r="F24">
        <v>0</v>
      </c>
      <c r="H24">
        <v>20</v>
      </c>
      <c r="I24">
        <v>0</v>
      </c>
      <c r="L24">
        <f t="shared" si="0"/>
        <v>4054461.75</v>
      </c>
      <c r="N24">
        <v>4054461.75</v>
      </c>
      <c r="P24">
        <f t="shared" si="1"/>
        <v>4054.4617499999999</v>
      </c>
    </row>
    <row r="25" spans="2:16" x14ac:dyDescent="0.25">
      <c r="B25">
        <v>21</v>
      </c>
      <c r="C25">
        <v>3909617.5</v>
      </c>
      <c r="E25">
        <v>21</v>
      </c>
      <c r="F25">
        <v>0</v>
      </c>
      <c r="H25">
        <v>21</v>
      </c>
      <c r="I25">
        <v>524030.44</v>
      </c>
      <c r="L25">
        <f t="shared" si="0"/>
        <v>4433647.9400000004</v>
      </c>
      <c r="N25">
        <v>4433647.9400000004</v>
      </c>
      <c r="P25">
        <f t="shared" si="1"/>
        <v>4433.6479400000007</v>
      </c>
    </row>
    <row r="26" spans="2:16" x14ac:dyDescent="0.25">
      <c r="B26">
        <v>22</v>
      </c>
      <c r="C26">
        <v>2933407.5</v>
      </c>
      <c r="E26">
        <v>22</v>
      </c>
      <c r="F26">
        <v>0</v>
      </c>
      <c r="H26">
        <v>22</v>
      </c>
      <c r="I26">
        <v>1504844</v>
      </c>
      <c r="L26">
        <f t="shared" si="0"/>
        <v>4438251.5</v>
      </c>
      <c r="N26">
        <v>4438251.5</v>
      </c>
      <c r="P26">
        <f t="shared" si="1"/>
        <v>4438.2515000000003</v>
      </c>
    </row>
    <row r="27" spans="2:16" x14ac:dyDescent="0.25">
      <c r="B27">
        <v>23</v>
      </c>
      <c r="C27">
        <v>3125842</v>
      </c>
      <c r="E27">
        <v>23</v>
      </c>
      <c r="F27">
        <v>0</v>
      </c>
      <c r="H27">
        <v>23</v>
      </c>
      <c r="I27">
        <v>1689878.75</v>
      </c>
      <c r="L27">
        <f t="shared" si="0"/>
        <v>4815720.75</v>
      </c>
      <c r="N27">
        <v>4815720.75</v>
      </c>
      <c r="P27">
        <f t="shared" si="1"/>
        <v>4815.7207500000004</v>
      </c>
    </row>
    <row r="28" spans="2:16" x14ac:dyDescent="0.25">
      <c r="B28">
        <v>24</v>
      </c>
      <c r="C28">
        <v>3143920.75</v>
      </c>
      <c r="E28">
        <v>24</v>
      </c>
      <c r="F28">
        <v>0</v>
      </c>
      <c r="H28">
        <v>24</v>
      </c>
      <c r="I28">
        <v>1603130.75</v>
      </c>
      <c r="L28">
        <f t="shared" si="0"/>
        <v>4747051.5</v>
      </c>
      <c r="N28">
        <v>4747051.5</v>
      </c>
      <c r="P28">
        <f t="shared" si="1"/>
        <v>4747.0514999999996</v>
      </c>
    </row>
    <row r="29" spans="2:16" x14ac:dyDescent="0.25">
      <c r="B29">
        <v>25</v>
      </c>
      <c r="C29">
        <v>3064695.5</v>
      </c>
      <c r="E29">
        <v>25</v>
      </c>
      <c r="F29">
        <v>0</v>
      </c>
      <c r="H29">
        <v>25</v>
      </c>
      <c r="I29">
        <v>1587689.25</v>
      </c>
      <c r="L29">
        <f t="shared" si="0"/>
        <v>4652384.75</v>
      </c>
      <c r="N29">
        <v>4652384.75</v>
      </c>
      <c r="P29">
        <f t="shared" si="1"/>
        <v>4652.3847500000002</v>
      </c>
    </row>
    <row r="30" spans="2:16" x14ac:dyDescent="0.25">
      <c r="B30">
        <v>26</v>
      </c>
      <c r="C30">
        <v>2826868</v>
      </c>
      <c r="E30">
        <v>26</v>
      </c>
      <c r="F30">
        <v>0</v>
      </c>
      <c r="H30">
        <v>26</v>
      </c>
      <c r="I30">
        <v>1482846.63</v>
      </c>
      <c r="L30">
        <f t="shared" si="0"/>
        <v>4309714.63</v>
      </c>
      <c r="N30">
        <v>4309714.63</v>
      </c>
      <c r="P30">
        <f t="shared" si="1"/>
        <v>4309.7146299999995</v>
      </c>
    </row>
    <row r="31" spans="2:16" x14ac:dyDescent="0.25">
      <c r="B31">
        <v>27</v>
      </c>
      <c r="C31">
        <v>2897374.75</v>
      </c>
      <c r="E31">
        <v>27</v>
      </c>
      <c r="F31">
        <v>0</v>
      </c>
      <c r="H31">
        <v>27</v>
      </c>
      <c r="I31">
        <v>1324061</v>
      </c>
      <c r="L31">
        <f t="shared" si="0"/>
        <v>4221435.75</v>
      </c>
      <c r="N31">
        <v>4221435.75</v>
      </c>
      <c r="P31">
        <f t="shared" si="1"/>
        <v>4221.4357499999996</v>
      </c>
    </row>
    <row r="32" spans="2:16" x14ac:dyDescent="0.25">
      <c r="B32">
        <v>28</v>
      </c>
      <c r="C32" s="78">
        <v>2896798</v>
      </c>
      <c r="E32">
        <v>28</v>
      </c>
      <c r="F32" s="78">
        <v>0</v>
      </c>
      <c r="H32">
        <v>28</v>
      </c>
      <c r="I32" s="78">
        <v>1130600.5</v>
      </c>
      <c r="L32">
        <f t="shared" si="0"/>
        <v>4027398.5</v>
      </c>
      <c r="N32">
        <v>4027398.5</v>
      </c>
      <c r="P32">
        <f t="shared" si="1"/>
        <v>4027.3984999999998</v>
      </c>
    </row>
    <row r="33" spans="2:9" x14ac:dyDescent="0.25">
      <c r="B33" t="s">
        <v>65</v>
      </c>
      <c r="C33">
        <v>60200672.25</v>
      </c>
      <c r="E33" t="s">
        <v>65</v>
      </c>
      <c r="F33">
        <v>19792524.079999998</v>
      </c>
      <c r="H33" t="s">
        <v>65</v>
      </c>
      <c r="I33">
        <v>16011831.17</v>
      </c>
    </row>
    <row r="38" spans="2:9" x14ac:dyDescent="0.25">
      <c r="C38">
        <v>1120319.98</v>
      </c>
      <c r="E38" s="79">
        <f>C38/1000</f>
        <v>1120.31998</v>
      </c>
    </row>
    <row r="39" spans="2:9" x14ac:dyDescent="0.25">
      <c r="G39" s="79">
        <f>E38+E40</f>
        <v>4404.1132600000001</v>
      </c>
    </row>
    <row r="40" spans="2:9" x14ac:dyDescent="0.25">
      <c r="C40">
        <v>3283793.28</v>
      </c>
      <c r="E40">
        <f>C40/1000</f>
        <v>3283.7932799999999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Евтушенко Светлана Александровна</cp:lastModifiedBy>
  <cp:lastPrinted>2016-12-01T09:15:32Z</cp:lastPrinted>
  <dcterms:created xsi:type="dcterms:W3CDTF">2016-10-07T07:24:19Z</dcterms:created>
  <dcterms:modified xsi:type="dcterms:W3CDTF">2017-01-05T08:49:37Z</dcterms:modified>
</cp:coreProperties>
</file>