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545"/>
  </bookViews>
  <sheets>
    <sheet name="Тер.У" sheetId="1" r:id="rId1"/>
  </sheets>
  <definedNames>
    <definedName name="Print_Area" localSheetId="0">Тер.У!$A$1:$AC$54</definedName>
    <definedName name="_xlnm.Print_Area" localSheetId="0">Тер.У!$A$1:$AC$53</definedName>
  </definedNames>
  <calcPr calcId="145621"/>
</workbook>
</file>

<file path=xl/calcChain.xml><?xml version="1.0" encoding="utf-8"?>
<calcChain xmlns="http://schemas.openxmlformats.org/spreadsheetml/2006/main">
  <c r="V52" i="1" l="1"/>
  <c r="V50" i="1"/>
  <c r="AD44" i="1"/>
  <c r="AE44" i="1" s="1"/>
  <c r="AC44" i="1"/>
  <c r="W44" i="1"/>
  <c r="T44" i="1"/>
  <c r="Q44" i="1"/>
  <c r="AD43" i="1"/>
  <c r="AE43" i="1" s="1"/>
  <c r="AC43" i="1"/>
  <c r="W43" i="1"/>
  <c r="T43" i="1"/>
  <c r="Q43" i="1"/>
  <c r="AD42" i="1"/>
  <c r="AE42" i="1" s="1"/>
  <c r="AC42" i="1"/>
  <c r="W42" i="1"/>
  <c r="T42" i="1"/>
  <c r="Q42" i="1"/>
  <c r="AD41" i="1"/>
  <c r="AE41" i="1" s="1"/>
  <c r="AC41" i="1"/>
  <c r="W41" i="1"/>
  <c r="T41" i="1"/>
  <c r="Q41" i="1"/>
  <c r="AD40" i="1"/>
  <c r="AE40" i="1" s="1"/>
  <c r="AC40" i="1"/>
  <c r="W40" i="1"/>
  <c r="T40" i="1"/>
  <c r="Q40" i="1"/>
  <c r="AD39" i="1"/>
  <c r="AE39" i="1" s="1"/>
  <c r="AC39" i="1"/>
  <c r="W39" i="1"/>
  <c r="T39" i="1"/>
  <c r="Q39" i="1"/>
  <c r="AD38" i="1"/>
  <c r="AE38" i="1" s="1"/>
  <c r="AC38" i="1"/>
  <c r="W38" i="1"/>
  <c r="T38" i="1"/>
  <c r="Q38" i="1"/>
  <c r="AD37" i="1"/>
  <c r="AE37" i="1" s="1"/>
  <c r="AC37" i="1"/>
  <c r="W37" i="1"/>
  <c r="T37" i="1"/>
  <c r="Q37" i="1"/>
  <c r="AD36" i="1"/>
  <c r="AE36" i="1" s="1"/>
  <c r="AC36" i="1"/>
  <c r="W36" i="1"/>
  <c r="T36" i="1"/>
  <c r="Q36" i="1"/>
  <c r="AD35" i="1"/>
  <c r="AE35" i="1" s="1"/>
  <c r="AC35" i="1"/>
  <c r="W35" i="1"/>
  <c r="T35" i="1"/>
  <c r="Q35" i="1"/>
  <c r="AD34" i="1"/>
  <c r="AE34" i="1" s="1"/>
  <c r="AC34" i="1"/>
  <c r="W34" i="1"/>
  <c r="T34" i="1"/>
  <c r="Q34" i="1"/>
  <c r="AD33" i="1"/>
  <c r="AE33" i="1" s="1"/>
  <c r="AC33" i="1"/>
  <c r="W33" i="1"/>
  <c r="T33" i="1"/>
  <c r="Q33" i="1"/>
  <c r="AD32" i="1"/>
  <c r="AE32" i="1" s="1"/>
  <c r="AC32" i="1"/>
  <c r="W32" i="1"/>
  <c r="T32" i="1"/>
  <c r="Q32" i="1"/>
  <c r="AD31" i="1"/>
  <c r="AE31" i="1" s="1"/>
  <c r="AC31" i="1"/>
  <c r="W31" i="1"/>
  <c r="T31" i="1"/>
  <c r="Q31" i="1"/>
  <c r="AD30" i="1"/>
  <c r="AE30" i="1" s="1"/>
  <c r="AC30" i="1"/>
  <c r="W30" i="1"/>
  <c r="T30" i="1"/>
  <c r="Q30" i="1"/>
  <c r="AD29" i="1"/>
  <c r="AE29" i="1" s="1"/>
  <c r="AC29" i="1"/>
  <c r="W29" i="1"/>
  <c r="T29" i="1"/>
  <c r="Q29" i="1"/>
  <c r="AD28" i="1"/>
  <c r="AE28" i="1" s="1"/>
  <c r="AC28" i="1"/>
  <c r="W28" i="1"/>
  <c r="T28" i="1"/>
  <c r="Q28" i="1"/>
  <c r="AD27" i="1"/>
  <c r="AE27" i="1" s="1"/>
  <c r="AC27" i="1"/>
  <c r="W27" i="1"/>
  <c r="T27" i="1"/>
  <c r="Q27" i="1"/>
  <c r="AD26" i="1"/>
  <c r="AE26" i="1" s="1"/>
  <c r="AC26" i="1"/>
  <c r="W26" i="1"/>
  <c r="T26" i="1"/>
  <c r="Q26" i="1"/>
  <c r="AD25" i="1"/>
  <c r="AE25" i="1" s="1"/>
  <c r="AC25" i="1"/>
  <c r="W25" i="1"/>
  <c r="T25" i="1"/>
  <c r="Q25" i="1"/>
  <c r="AD24" i="1"/>
  <c r="AE24" i="1" s="1"/>
  <c r="AC24" i="1"/>
  <c r="W24" i="1"/>
  <c r="T24" i="1"/>
  <c r="Q24" i="1"/>
  <c r="AD23" i="1"/>
  <c r="AE23" i="1" s="1"/>
  <c r="AC23" i="1"/>
  <c r="W23" i="1"/>
  <c r="T23" i="1"/>
  <c r="Q23" i="1"/>
  <c r="AD22" i="1"/>
  <c r="AE22" i="1" s="1"/>
  <c r="AC22" i="1"/>
  <c r="W22" i="1"/>
  <c r="T22" i="1"/>
  <c r="Q22" i="1"/>
  <c r="AD21" i="1"/>
  <c r="AE21" i="1" s="1"/>
  <c r="AC21" i="1"/>
  <c r="W21" i="1"/>
  <c r="T21" i="1"/>
  <c r="Q21" i="1"/>
  <c r="AD20" i="1"/>
  <c r="AE20" i="1" s="1"/>
  <c r="AC20" i="1"/>
  <c r="W20" i="1"/>
  <c r="T20" i="1"/>
  <c r="Q20" i="1"/>
  <c r="AD19" i="1"/>
  <c r="AE19" i="1" s="1"/>
  <c r="AC19" i="1"/>
  <c r="W19" i="1"/>
  <c r="T19" i="1"/>
  <c r="Q19" i="1"/>
  <c r="AD18" i="1"/>
  <c r="AE18" i="1" s="1"/>
  <c r="AC18" i="1"/>
  <c r="W18" i="1"/>
  <c r="T18" i="1"/>
  <c r="Q18" i="1"/>
  <c r="AD17" i="1"/>
  <c r="AE17" i="1" s="1"/>
  <c r="AC17" i="1"/>
  <c r="W17" i="1"/>
  <c r="T17" i="1"/>
  <c r="Q17" i="1"/>
  <c r="AD16" i="1"/>
  <c r="AE16" i="1" s="1"/>
  <c r="AC16" i="1"/>
  <c r="W16" i="1"/>
  <c r="T16" i="1"/>
  <c r="Q16" i="1"/>
  <c r="AD15" i="1"/>
  <c r="AE15" i="1" s="1"/>
  <c r="AC15" i="1"/>
  <c r="W15" i="1"/>
  <c r="T15" i="1"/>
  <c r="Q15" i="1"/>
  <c r="AD14" i="1"/>
  <c r="AE14" i="1" s="1"/>
  <c r="AC14" i="1"/>
  <c r="W14" i="1"/>
  <c r="T14" i="1"/>
  <c r="Q14" i="1"/>
  <c r="AD13" i="1"/>
  <c r="AE13" i="1" s="1"/>
  <c r="AC13" i="1"/>
  <c r="W13" i="1"/>
  <c r="T13" i="1"/>
  <c r="Q13" i="1"/>
  <c r="AD12" i="1"/>
  <c r="AE12" i="1" s="1"/>
  <c r="AC12" i="1"/>
  <c r="W12" i="1"/>
  <c r="T12" i="1"/>
  <c r="T45" i="1" s="1"/>
  <c r="Q12" i="1"/>
  <c r="Q45" i="1" s="1"/>
  <c r="P45" i="1" l="1"/>
  <c r="R45" i="1"/>
  <c r="O45" i="1"/>
  <c r="S45" i="1"/>
</calcChain>
</file>

<file path=xl/sharedStrings.xml><?xml version="1.0" encoding="utf-8"?>
<sst xmlns="http://schemas.openxmlformats.org/spreadsheetml/2006/main" count="77" uniqueCount="69">
  <si>
    <t>ПАТ «УКРТРАНСГАЗ»</t>
  </si>
  <si>
    <t xml:space="preserve">ПАСПОРТ ФІЗИКО-ХІМІЧНИХ ПОКАЗНИКІВ ПРИРОДНОГО ГАЗУ </t>
  </si>
  <si>
    <t>Маршрут№802</t>
  </si>
  <si>
    <t>Філія «УМГ «ЧЕРКАСИТРАНСГАЗ»</t>
  </si>
  <si>
    <t>Гусятинський промисловий майданчик Барське ЛВУМГ</t>
  </si>
  <si>
    <t>переданого Барським ЛВУ МГ та прийнятого ПАТ Тернопільгаз Тернопільської області</t>
  </si>
  <si>
    <t>Вимірювальна хіміко-аналітична лабораторія</t>
  </si>
  <si>
    <t xml:space="preserve">по ГРС: Маяк(Котівка), Хоростків, Товсте </t>
  </si>
  <si>
    <t>Гусятинського промислового майданчика Барського ЛВУ МГ</t>
  </si>
  <si>
    <t>по газопроводу "Уренгой-Помари-Ужгород"  за період з 01.12.2016р. по 31.12.2016р.</t>
  </si>
  <si>
    <t>Свідоцтво № РХ-1274/13 від 07.06.13р. чинне до 06.06.18 р.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</si>
  <si>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</si>
  <si>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</si>
  <si>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
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</si>
  <si>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</si>
  <si>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</si>
  <si>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</si>
  <si>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</si>
  <si>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</si>
  <si>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Обсяг газу, тис. м3 
(обраховано на вузлах
 обліку газу)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</si>
  <si>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</si>
  <si>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 xml:space="preserve">Температура вимірювання/згоряння при 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</si>
  <si>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</si>
  <si>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</si>
  <si>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</si>
  <si>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</si>
  <si>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</si>
  <si>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</si>
  <si>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</si>
  <si>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</si>
  <si>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</si>
  <si>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</si>
  <si>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</si>
  <si>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</si>
  <si>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</si>
  <si>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</si>
  <si>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</si>
  <si>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</si>
  <si>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</si>
  <si>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</si>
  <si>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</si>
  <si>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</si>
  <si>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</si>
  <si>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</si>
  <si>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ASK</t>
  </si>
  <si>
    <t>+/-
поправка ASK</t>
  </si>
  <si>
    <t>Густина відносна</t>
  </si>
  <si>
    <t>Температура вх.</t>
  </si>
  <si>
    <t>відсут</t>
  </si>
  <si>
    <t>Умовно постійні компоненти, мол. % від 01.01.2016 р.</t>
  </si>
  <si>
    <t>Гелій</t>
  </si>
  <si>
    <t>Водень</t>
  </si>
  <si>
    <t>Всього:</t>
  </si>
  <si>
    <t>Середньозважене значення теплоти згоряння:</t>
  </si>
  <si>
    <t>ГРС</t>
  </si>
  <si>
    <t>ВТВ</t>
  </si>
  <si>
    <t>Хоростів</t>
  </si>
  <si>
    <t>Начальник Гусятинської ГКС</t>
  </si>
  <si>
    <t>Ільницький Р.О.</t>
  </si>
  <si>
    <t>01.01.2017</t>
  </si>
  <si>
    <t>Товсте</t>
  </si>
  <si>
    <t>прізвище</t>
  </si>
  <si>
    <t>підпис</t>
  </si>
  <si>
    <t>дата</t>
  </si>
  <si>
    <t>Начальник лабораторії Гусятинського промислового майданчика</t>
  </si>
  <si>
    <t>Тарапата О.І.</t>
  </si>
  <si>
    <t>Економіст із збуту І категорії</t>
  </si>
  <si>
    <t>Мандра С.В.</t>
  </si>
  <si>
    <t>Всього*  -  обсяг природного газу за місяць з урахуванням ВТВ.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</si>
</sst>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#0.0"/>
    <numFmt numFmtId="166" formatCode="#.#"/>
    <numFmt numFmtId="167" formatCode="0.000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  <font>
      <b/>
      <sz val="10"/>
      <color indexed="57"/>
      <name val="Arial Cyr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/>
    <xf numFmtId="0" fontId="4" fillId="0" borderId="0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textRotation="90" wrapText="1"/>
      <protection locked="0"/>
    </xf>
    <xf numFmtId="0" fontId="10" fillId="0" borderId="17" xfId="0" applyFont="1" applyBorder="1" applyAlignment="1" applyProtection="1">
      <alignment horizontal="center" vertical="center" textRotation="90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164" fontId="5" fillId="0" borderId="36" xfId="0" applyNumberFormat="1" applyFont="1" applyBorder="1" applyAlignment="1" applyProtection="1">
      <alignment horizontal="center" vertical="center" wrapText="1"/>
      <protection locked="0"/>
    </xf>
    <xf numFmtId="164" fontId="5" fillId="0" borderId="35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Font="1" applyAlignment="1" applyProtection="1">
      <alignment horizontal="center" vertical="center"/>
      <protection locked="0"/>
    </xf>
    <xf numFmtId="2" fontId="5" fillId="0" borderId="36" xfId="0" applyNumberFormat="1" applyFont="1" applyBorder="1" applyAlignment="1" applyProtection="1">
      <alignment horizontal="center" vertical="center" wrapText="1"/>
      <protection locked="0"/>
    </xf>
    <xf numFmtId="2" fontId="5" fillId="0" borderId="37" xfId="0" applyNumberFormat="1" applyFont="1" applyBorder="1" applyAlignment="1" applyProtection="1">
      <alignment horizontal="center" vertical="center" wrapText="1"/>
      <protection locked="0"/>
    </xf>
    <xf numFmtId="1" fontId="5" fillId="0" borderId="38" xfId="0" applyNumberFormat="1" applyFont="1" applyBorder="1" applyAlignment="1" applyProtection="1">
      <alignment horizontal="center" vertical="center" wrapText="1"/>
      <protection locked="0"/>
    </xf>
    <xf numFmtId="1" fontId="5" fillId="0" borderId="39" xfId="0" applyNumberFormat="1" applyFont="1" applyBorder="1" applyAlignment="1" applyProtection="1">
      <alignment horizontal="center" vertical="center" wrapText="1"/>
      <protection locked="0"/>
    </xf>
    <xf numFmtId="165" fontId="5" fillId="0" borderId="39" xfId="0" applyNumberFormat="1" applyFont="1" applyBorder="1" applyAlignment="1" applyProtection="1">
      <alignment horizontal="center" vertical="center" wrapText="1"/>
      <protection locked="0"/>
    </xf>
    <xf numFmtId="165" fontId="5" fillId="0" borderId="36" xfId="0" applyNumberFormat="1" applyFont="1" applyBorder="1" applyAlignment="1" applyProtection="1">
      <alignment horizontal="center" vertical="center" wrapText="1"/>
      <protection locked="0"/>
    </xf>
    <xf numFmtId="166" fontId="5" fillId="0" borderId="36" xfId="0" applyNumberFormat="1" applyFont="1" applyBorder="1" applyAlignment="1" applyProtection="1">
      <alignment horizontal="center" vertical="center" wrapText="1"/>
      <protection locked="0"/>
    </xf>
    <xf numFmtId="166" fontId="5" fillId="0" borderId="37" xfId="0" applyNumberFormat="1" applyFont="1" applyBorder="1" applyAlignment="1" applyProtection="1">
      <alignment horizontal="center" vertical="center" wrapText="1"/>
      <protection locked="0"/>
    </xf>
    <xf numFmtId="167" fontId="5" fillId="0" borderId="35" xfId="0" applyNumberFormat="1" applyFont="1" applyBorder="1" applyAlignment="1" applyProtection="1">
      <alignment horizontal="center" vertical="center" wrapText="1"/>
      <protection locked="0"/>
    </xf>
    <xf numFmtId="167" fontId="0" fillId="0" borderId="0" xfId="0" applyNumberFormat="1"/>
    <xf numFmtId="0" fontId="11" fillId="0" borderId="0" xfId="0" applyFont="1" applyAlignment="1">
      <alignment horizontal="center"/>
    </xf>
    <xf numFmtId="2" fontId="0" fillId="0" borderId="17" xfId="0" applyNumberFormat="1" applyBorder="1" applyProtection="1"/>
    <xf numFmtId="2" fontId="0" fillId="0" borderId="0" xfId="0" applyNumberFormat="1" applyProtection="1"/>
    <xf numFmtId="0" fontId="0" fillId="0" borderId="17" xfId="0" applyBorder="1" applyProtection="1"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" fontId="5" fillId="0" borderId="17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Alignment="1" applyProtection="1">
      <alignment horizontal="center" vertical="center"/>
      <protection locked="0"/>
    </xf>
    <xf numFmtId="2" fontId="5" fillId="0" borderId="18" xfId="0" applyNumberFormat="1" applyFont="1" applyBorder="1" applyAlignment="1" applyProtection="1">
      <alignment horizontal="center" vertical="center" wrapText="1"/>
      <protection locked="0"/>
    </xf>
    <xf numFmtId="1" fontId="5" fillId="0" borderId="40" xfId="0" applyNumberFormat="1" applyFont="1" applyBorder="1" applyAlignment="1" applyProtection="1">
      <alignment horizontal="center" vertical="center" wrapText="1"/>
      <protection locked="0"/>
    </xf>
    <xf numFmtId="2" fontId="5" fillId="0" borderId="17" xfId="0" applyNumberFormat="1" applyFont="1" applyBorder="1" applyAlignment="1" applyProtection="1">
      <alignment horizontal="center" vertical="center" wrapText="1"/>
      <protection locked="0"/>
    </xf>
    <xf numFmtId="1" fontId="5" fillId="0" borderId="16" xfId="0" applyNumberFormat="1" applyFont="1" applyBorder="1" applyAlignment="1" applyProtection="1">
      <alignment horizontal="center" vertical="center" wrapText="1"/>
      <protection locked="0"/>
    </xf>
    <xf numFmtId="165" fontId="5" fillId="0" borderId="16" xfId="0" applyNumberFormat="1" applyFont="1" applyBorder="1" applyAlignment="1" applyProtection="1">
      <alignment horizontal="center" vertical="center" wrapText="1"/>
      <protection locked="0"/>
    </xf>
    <xf numFmtId="165" fontId="5" fillId="0" borderId="17" xfId="0" applyNumberFormat="1" applyFont="1" applyBorder="1" applyAlignment="1" applyProtection="1">
      <alignment horizontal="center" vertical="center" wrapText="1"/>
      <protection locked="0"/>
    </xf>
    <xf numFmtId="166" fontId="5" fillId="0" borderId="17" xfId="0" applyNumberFormat="1" applyFont="1" applyBorder="1" applyAlignment="1" applyProtection="1">
      <alignment horizontal="center" vertical="center" wrapText="1"/>
      <protection locked="0"/>
    </xf>
    <xf numFmtId="166" fontId="5" fillId="0" borderId="18" xfId="0" applyNumberFormat="1" applyFont="1" applyBorder="1" applyAlignment="1" applyProtection="1">
      <alignment horizontal="center" vertical="center" wrapText="1"/>
      <protection locked="0"/>
    </xf>
    <xf numFmtId="167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40" xfId="0" applyNumberFormat="1" applyFont="1" applyBorder="1" applyAlignment="1" applyProtection="1">
      <alignment horizontal="center" vertical="center" wrapText="1"/>
      <protection locked="0"/>
    </xf>
    <xf numFmtId="164" fontId="5" fillId="0" borderId="18" xfId="0" applyNumberFormat="1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164" fontId="5" fillId="0" borderId="30" xfId="0" applyNumberFormat="1" applyFont="1" applyBorder="1" applyAlignment="1" applyProtection="1">
      <alignment horizontal="center" vertical="center" wrapText="1"/>
      <protection locked="0"/>
    </xf>
    <xf numFmtId="164" fontId="5" fillId="0" borderId="31" xfId="0" applyNumberFormat="1" applyFont="1" applyBorder="1" applyAlignment="1" applyProtection="1">
      <alignment horizontal="center" vertical="center" wrapText="1"/>
      <protection locked="0"/>
    </xf>
    <xf numFmtId="164" fontId="5" fillId="0" borderId="32" xfId="0" applyNumberFormat="1" applyFont="1" applyBorder="1" applyAlignment="1" applyProtection="1">
      <alignment horizontal="center" vertical="center" wrapText="1"/>
      <protection locked="0"/>
    </xf>
    <xf numFmtId="164" fontId="5" fillId="0" borderId="25" xfId="0" applyNumberFormat="1" applyFont="1" applyBorder="1" applyAlignment="1" applyProtection="1">
      <alignment horizontal="center" vertical="center" wrapText="1"/>
      <protection locked="0"/>
    </xf>
    <xf numFmtId="1" fontId="5" fillId="0" borderId="30" xfId="0" applyNumberFormat="1" applyFont="1" applyBorder="1" applyAlignment="1" applyProtection="1">
      <alignment horizontal="center" vertical="center" wrapText="1"/>
      <protection locked="0"/>
    </xf>
    <xf numFmtId="2" fontId="5" fillId="0" borderId="31" xfId="0" applyNumberFormat="1" applyFont="1" applyBorder="1" applyAlignment="1" applyProtection="1">
      <alignment horizontal="center" vertical="center" wrapText="1"/>
      <protection locked="0"/>
    </xf>
    <xf numFmtId="1" fontId="5" fillId="0" borderId="34" xfId="0" applyNumberFormat="1" applyFont="1" applyBorder="1" applyAlignment="1" applyProtection="1">
      <alignment horizontal="center" vertical="center" wrapText="1"/>
      <protection locked="0"/>
    </xf>
    <xf numFmtId="2" fontId="5" fillId="0" borderId="32" xfId="0" applyNumberFormat="1" applyFont="1" applyBorder="1" applyAlignment="1" applyProtection="1">
      <alignment horizontal="center" vertical="center" wrapText="1"/>
      <protection locked="0"/>
    </xf>
    <xf numFmtId="165" fontId="5" fillId="0" borderId="34" xfId="0" applyNumberFormat="1" applyFont="1" applyBorder="1" applyAlignment="1" applyProtection="1">
      <alignment horizontal="center" vertical="center" wrapText="1"/>
      <protection locked="0"/>
    </xf>
    <xf numFmtId="165" fontId="5" fillId="0" borderId="31" xfId="0" applyNumberFormat="1" applyFont="1" applyBorder="1" applyAlignment="1" applyProtection="1">
      <alignment horizontal="center" vertical="center" wrapText="1"/>
      <protection locked="0"/>
    </xf>
    <xf numFmtId="166" fontId="5" fillId="0" borderId="31" xfId="0" applyNumberFormat="1" applyFont="1" applyBorder="1" applyAlignment="1" applyProtection="1">
      <alignment horizontal="center" vertical="center" wrapText="1"/>
      <protection locked="0"/>
    </xf>
    <xf numFmtId="166" fontId="5" fillId="0" borderId="41" xfId="0" applyNumberFormat="1" applyFont="1" applyBorder="1" applyAlignment="1" applyProtection="1">
      <alignment horizontal="center" vertical="center" wrapText="1"/>
      <protection locked="0"/>
    </xf>
    <xf numFmtId="166" fontId="5" fillId="0" borderId="42" xfId="0" applyNumberFormat="1" applyFont="1" applyBorder="1" applyAlignment="1" applyProtection="1">
      <alignment horizontal="center" vertical="center" wrapText="1"/>
      <protection locked="0"/>
    </xf>
    <xf numFmtId="164" fontId="5" fillId="0" borderId="21" xfId="0" applyNumberFormat="1" applyFont="1" applyBorder="1" applyProtection="1">
      <protection locked="0"/>
    </xf>
    <xf numFmtId="164" fontId="5" fillId="0" borderId="3" xfId="0" applyNumberFormat="1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167" fontId="5" fillId="0" borderId="46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center"/>
      <protection locked="0"/>
    </xf>
    <xf numFmtId="0" fontId="5" fillId="0" borderId="47" xfId="0" applyFont="1" applyBorder="1" applyAlignment="1" applyProtection="1">
      <alignment vertical="center"/>
      <protection locked="0"/>
    </xf>
    <xf numFmtId="0" fontId="0" fillId="0" borderId="47" xfId="0" applyBorder="1" applyProtection="1"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 vertical="top"/>
      <protection locked="0"/>
    </xf>
    <xf numFmtId="0" fontId="0" fillId="0" borderId="17" xfId="0" applyBorder="1" applyAlignment="1" applyProtection="1">
      <alignment horizontal="center"/>
      <protection locked="0"/>
    </xf>
    <xf numFmtId="2" fontId="5" fillId="0" borderId="20" xfId="0" applyNumberFormat="1" applyFont="1" applyBorder="1" applyAlignment="1" applyProtection="1">
      <alignment horizontal="center" wrapText="1"/>
      <protection locked="0"/>
    </xf>
    <xf numFmtId="2" fontId="5" fillId="0" borderId="27" xfId="0" applyNumberFormat="1" applyFont="1" applyBorder="1" applyAlignment="1" applyProtection="1">
      <alignment horizontal="center" wrapText="1"/>
      <protection locked="0"/>
    </xf>
    <xf numFmtId="2" fontId="5" fillId="0" borderId="21" xfId="0" applyNumberFormat="1" applyFont="1" applyBorder="1" applyAlignment="1" applyProtection="1">
      <alignment horizontal="center" wrapText="1"/>
      <protection locked="0"/>
    </xf>
    <xf numFmtId="2" fontId="5" fillId="0" borderId="28" xfId="0" applyNumberFormat="1" applyFont="1" applyBorder="1" applyAlignment="1" applyProtection="1">
      <alignment horizontal="center" wrapText="1"/>
      <protection locked="0"/>
    </xf>
    <xf numFmtId="0" fontId="5" fillId="0" borderId="44" xfId="0" applyFont="1" applyBorder="1" applyAlignment="1" applyProtection="1">
      <alignment horizontal="center" vertical="center" wrapText="1"/>
      <protection locked="0"/>
    </xf>
    <xf numFmtId="0" fontId="5" fillId="0" borderId="45" xfId="0" applyFont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 applyProtection="1">
      <alignment horizontal="right" vertical="center" wrapText="1"/>
      <protection locked="0"/>
    </xf>
    <xf numFmtId="0" fontId="5" fillId="0" borderId="45" xfId="0" applyFont="1" applyBorder="1" applyAlignment="1" applyProtection="1">
      <alignment horizontal="right" vertical="center" wrapText="1"/>
      <protection locked="0"/>
    </xf>
    <xf numFmtId="0" fontId="5" fillId="0" borderId="46" xfId="0" applyFont="1" applyBorder="1" applyAlignment="1" applyProtection="1">
      <alignment horizontal="right" vertical="center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33" xfId="0" applyFont="1" applyBorder="1" applyAlignment="1" applyProtection="1">
      <alignment horizontal="center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1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" fontId="5" fillId="0" borderId="24" xfId="0" applyNumberFormat="1" applyFont="1" applyBorder="1" applyAlignment="1" applyProtection="1">
      <alignment horizontal="center" wrapText="1"/>
      <protection locked="0"/>
    </xf>
    <xf numFmtId="1" fontId="5" fillId="0" borderId="33" xfId="0" applyNumberFormat="1" applyFont="1" applyBorder="1" applyAlignment="1" applyProtection="1">
      <alignment horizontal="center" wrapText="1"/>
      <protection locked="0"/>
    </xf>
    <xf numFmtId="1" fontId="5" fillId="0" borderId="20" xfId="0" applyNumberFormat="1" applyFont="1" applyBorder="1" applyAlignment="1" applyProtection="1">
      <alignment horizontal="center" wrapText="1"/>
      <protection locked="0"/>
    </xf>
    <xf numFmtId="1" fontId="5" fillId="0" borderId="27" xfId="0" applyNumberFormat="1" applyFont="1" applyBorder="1" applyAlignment="1" applyProtection="1">
      <alignment horizontal="center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32" xfId="0" applyFont="1" applyBorder="1" applyAlignment="1" applyProtection="1">
      <alignment horizontal="center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34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right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31" xfId="0" applyFont="1" applyBorder="1" applyAlignment="1" applyProtection="1">
      <alignment horizontal="right" vertical="center" textRotation="90" wrapText="1"/>
      <protection locked="0"/>
    </xf>
    <xf numFmtId="0" fontId="4" fillId="0" borderId="8" xfId="0" applyFont="1" applyBorder="1" applyAlignment="1" applyProtection="1">
      <alignment horizontal="left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31" xfId="0" applyFont="1" applyBorder="1" applyAlignment="1" applyProtection="1">
      <alignment horizontal="left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9" fillId="0" borderId="10" xfId="0" applyFont="1" applyBorder="1" applyAlignment="1" applyProtection="1">
      <alignment horizontal="center" vertical="center" textRotation="90" wrapText="1"/>
      <protection locked="0"/>
    </xf>
    <xf numFmtId="0" fontId="9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14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4"/>
  <sheetViews>
    <sheetView tabSelected="1" view="pageBreakPreview" topLeftCell="A25" zoomScale="85" zoomScaleNormal="100" zoomScaleSheetLayoutView="85" workbookViewId="0">
      <selection activeCell="AC46" sqref="AC46"/>
    </sheetView>
  </sheetViews>
  <sheetFormatPr defaultRowHeight="15" x14ac:dyDescent="0.25"/>
  <cols>
    <col min="1" max="1" width="4.85546875" style="3" customWidth="1"/>
    <col min="2" max="13" width="7.5703125" style="3" customWidth="1"/>
    <col min="14" max="16" width="7.42578125" style="3" customWidth="1"/>
    <col min="17" max="17" width="8.7109375" style="3" customWidth="1"/>
    <col min="18" max="19" width="7.42578125" style="3" customWidth="1"/>
    <col min="20" max="20" width="8.5703125" style="3" customWidth="1"/>
    <col min="21" max="22" width="7.42578125" style="3" customWidth="1"/>
    <col min="23" max="23" width="8" style="3" customWidth="1"/>
    <col min="24" max="28" width="7.42578125" style="3" customWidth="1"/>
    <col min="29" max="29" width="14.140625" style="3" customWidth="1"/>
    <col min="30" max="30" width="0" style="3" hidden="1" customWidth="1"/>
    <col min="31" max="31" width="7.5703125" style="3" hidden="1" customWidth="1"/>
    <col min="32" max="32" width="9.5703125" style="3" hidden="1" customWidth="1"/>
    <col min="33" max="33" width="7.5703125" style="3" hidden="1" customWidth="1"/>
    <col min="34" max="34" width="10.28515625" style="3" hidden="1" customWidth="1"/>
    <col min="35" max="36" width="0" style="3" hidden="1" customWidth="1"/>
    <col min="37" max="16384" width="9.140625" style="3"/>
  </cols>
  <sheetData>
    <row r="1" spans="1:36" ht="15.75" customHeight="1" x14ac:dyDescent="0.25">
      <c r="A1" s="1" t="s">
        <v>0</v>
      </c>
      <c r="B1" s="2"/>
      <c r="C1" s="2"/>
      <c r="D1" s="2"/>
      <c r="K1" s="4" t="s">
        <v>1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10" t="s">
        <v>2</v>
      </c>
      <c r="AC1" s="110"/>
    </row>
    <row r="2" spans="1:36" ht="15.75" customHeight="1" x14ac:dyDescent="0.25">
      <c r="A2" s="1" t="s">
        <v>3</v>
      </c>
      <c r="B2" s="2"/>
      <c r="C2" s="5"/>
      <c r="D2" s="2"/>
      <c r="F2" s="2"/>
      <c r="G2" s="2"/>
      <c r="H2" s="2"/>
      <c r="I2" s="2"/>
      <c r="J2" s="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36" ht="16.5" customHeight="1" x14ac:dyDescent="0.25">
      <c r="A3" s="1" t="s">
        <v>4</v>
      </c>
      <c r="C3" s="6"/>
      <c r="F3" s="2"/>
      <c r="G3" s="2"/>
      <c r="H3" s="2"/>
      <c r="I3" s="2"/>
      <c r="J3" s="2"/>
      <c r="K3" s="111" t="s">
        <v>5</v>
      </c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</row>
    <row r="4" spans="1:36" ht="15.75" x14ac:dyDescent="0.25">
      <c r="A4" s="7" t="s">
        <v>6</v>
      </c>
      <c r="G4" s="2"/>
      <c r="H4" s="2"/>
      <c r="I4" s="2"/>
      <c r="K4" s="111" t="s">
        <v>7</v>
      </c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</row>
    <row r="5" spans="1:36" ht="15.75" x14ac:dyDescent="0.25">
      <c r="A5" s="1" t="s">
        <v>8</v>
      </c>
      <c r="G5" s="2"/>
      <c r="H5" s="2"/>
      <c r="I5" s="2"/>
      <c r="K5" s="112" t="s">
        <v>9</v>
      </c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</row>
    <row r="6" spans="1:36" ht="15.75" x14ac:dyDescent="0.25">
      <c r="A6" s="1" t="s">
        <v>10</v>
      </c>
      <c r="F6" s="2"/>
      <c r="G6" s="2"/>
      <c r="H6" s="2"/>
    </row>
    <row r="7" spans="1:36" ht="7.5" customHeight="1" thickBot="1" x14ac:dyDescent="0.3"/>
    <row r="8" spans="1:36" ht="26.25" customHeight="1" thickBot="1" x14ac:dyDescent="0.3">
      <c r="A8" s="113" t="s">
        <v>11</v>
      </c>
      <c r="B8" s="116" t="s">
        <v>12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8"/>
      <c r="N8" s="116" t="s">
        <v>13</v>
      </c>
      <c r="O8" s="122"/>
      <c r="P8" s="122"/>
      <c r="Q8" s="122"/>
      <c r="R8" s="122"/>
      <c r="S8" s="122"/>
      <c r="T8" s="122"/>
      <c r="U8" s="122"/>
      <c r="V8" s="122"/>
      <c r="W8" s="123"/>
      <c r="X8" s="124" t="s">
        <v>14</v>
      </c>
      <c r="Y8" s="127" t="s">
        <v>15</v>
      </c>
      <c r="Z8" s="130" t="s">
        <v>16</v>
      </c>
      <c r="AA8" s="130" t="s">
        <v>17</v>
      </c>
      <c r="AB8" s="106" t="s">
        <v>18</v>
      </c>
      <c r="AC8" s="113" t="s">
        <v>19</v>
      </c>
    </row>
    <row r="9" spans="1:36" ht="16.5" customHeight="1" thickBot="1" x14ac:dyDescent="0.3">
      <c r="A9" s="114"/>
      <c r="B9" s="119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1"/>
      <c r="N9" s="136" t="s">
        <v>20</v>
      </c>
      <c r="O9" s="8" t="s">
        <v>21</v>
      </c>
      <c r="P9" s="8"/>
      <c r="Q9" s="8"/>
      <c r="R9" s="8"/>
      <c r="S9" s="8"/>
      <c r="T9" s="8"/>
      <c r="U9" s="8"/>
      <c r="V9" s="8" t="s">
        <v>22</v>
      </c>
      <c r="W9" s="9"/>
      <c r="X9" s="125"/>
      <c r="Y9" s="128"/>
      <c r="Z9" s="131"/>
      <c r="AA9" s="131"/>
      <c r="AB9" s="133"/>
      <c r="AC9" s="134"/>
    </row>
    <row r="10" spans="1:36" ht="15" customHeight="1" x14ac:dyDescent="0.25">
      <c r="A10" s="114"/>
      <c r="B10" s="108" t="s">
        <v>23</v>
      </c>
      <c r="C10" s="88" t="s">
        <v>24</v>
      </c>
      <c r="D10" s="88" t="s">
        <v>25</v>
      </c>
      <c r="E10" s="88" t="s">
        <v>26</v>
      </c>
      <c r="F10" s="88" t="s">
        <v>27</v>
      </c>
      <c r="G10" s="88" t="s">
        <v>28</v>
      </c>
      <c r="H10" s="88" t="s">
        <v>29</v>
      </c>
      <c r="I10" s="88" t="s">
        <v>30</v>
      </c>
      <c r="J10" s="88" t="s">
        <v>31</v>
      </c>
      <c r="K10" s="88" t="s">
        <v>32</v>
      </c>
      <c r="L10" s="88" t="s">
        <v>33</v>
      </c>
      <c r="M10" s="90" t="s">
        <v>34</v>
      </c>
      <c r="N10" s="137"/>
      <c r="O10" s="102" t="s">
        <v>35</v>
      </c>
      <c r="P10" s="104" t="s">
        <v>36</v>
      </c>
      <c r="Q10" s="106" t="s">
        <v>37</v>
      </c>
      <c r="R10" s="108" t="s">
        <v>38</v>
      </c>
      <c r="S10" s="88" t="s">
        <v>39</v>
      </c>
      <c r="T10" s="90" t="s">
        <v>40</v>
      </c>
      <c r="U10" s="86" t="s">
        <v>41</v>
      </c>
      <c r="V10" s="88" t="s">
        <v>42</v>
      </c>
      <c r="W10" s="90" t="s">
        <v>43</v>
      </c>
      <c r="X10" s="125"/>
      <c r="Y10" s="128"/>
      <c r="Z10" s="131"/>
      <c r="AA10" s="131"/>
      <c r="AB10" s="133"/>
      <c r="AC10" s="134"/>
    </row>
    <row r="11" spans="1:36" ht="92.25" customHeight="1" thickBot="1" x14ac:dyDescent="0.3">
      <c r="A11" s="115"/>
      <c r="B11" s="10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91"/>
      <c r="N11" s="138"/>
      <c r="O11" s="103"/>
      <c r="P11" s="105"/>
      <c r="Q11" s="107"/>
      <c r="R11" s="109"/>
      <c r="S11" s="89"/>
      <c r="T11" s="91"/>
      <c r="U11" s="87"/>
      <c r="V11" s="89"/>
      <c r="W11" s="91"/>
      <c r="X11" s="126"/>
      <c r="Y11" s="129"/>
      <c r="Z11" s="132"/>
      <c r="AA11" s="132"/>
      <c r="AB11" s="107"/>
      <c r="AC11" s="135"/>
      <c r="AF11" s="10" t="s">
        <v>44</v>
      </c>
      <c r="AG11" s="11" t="s">
        <v>45</v>
      </c>
      <c r="AI11" s="12" t="s">
        <v>46</v>
      </c>
      <c r="AJ11" s="13" t="s">
        <v>47</v>
      </c>
    </row>
    <row r="12" spans="1:36" ht="15.75" customHeight="1" x14ac:dyDescent="0.25">
      <c r="A12" s="14">
        <v>1</v>
      </c>
      <c r="B12" s="15">
        <v>96.334999084472656</v>
      </c>
      <c r="C12" s="15">
        <v>1.968000054359436</v>
      </c>
      <c r="D12" s="15">
        <v>0.61500000953674316</v>
      </c>
      <c r="E12" s="15">
        <v>9.8999999463558197E-2</v>
      </c>
      <c r="F12" s="15">
        <v>9.7000002861022949E-2</v>
      </c>
      <c r="G12" s="15">
        <v>0</v>
      </c>
      <c r="H12" s="15">
        <v>1.8999999389052391E-2</v>
      </c>
      <c r="I12" s="15">
        <v>1.4999999664723873E-2</v>
      </c>
      <c r="J12" s="15">
        <v>1.4000000432133675E-2</v>
      </c>
      <c r="K12" s="15">
        <v>7.0000002160668373E-3</v>
      </c>
      <c r="L12" s="15">
        <v>0.68300002813339233</v>
      </c>
      <c r="M12" s="15">
        <v>0.14800000190734863</v>
      </c>
      <c r="N12" s="16">
        <v>0.69669997692108154</v>
      </c>
      <c r="O12" s="17">
        <v>8163</v>
      </c>
      <c r="P12" s="18">
        <v>34.169998168945313</v>
      </c>
      <c r="Q12" s="19">
        <f>IF(P12&gt;0,P12/3.6,"")</f>
        <v>9.4916661580403652</v>
      </c>
      <c r="R12" s="20">
        <v>9053</v>
      </c>
      <c r="S12" s="18">
        <v>37.909999847412109</v>
      </c>
      <c r="T12" s="19">
        <f>IF(S12&gt;0,P12/3.6,"")</f>
        <v>9.4916661580403652</v>
      </c>
      <c r="U12" s="21">
        <v>11904</v>
      </c>
      <c r="V12" s="18">
        <v>49.840000152587891</v>
      </c>
      <c r="W12" s="19">
        <f>IF(V12&gt;0,V12/3.6,"")</f>
        <v>13.844444486829969</v>
      </c>
      <c r="X12" s="22">
        <v>-20.899999618530273</v>
      </c>
      <c r="Y12" s="23"/>
      <c r="Z12" s="24"/>
      <c r="AA12" s="24"/>
      <c r="AB12" s="25"/>
      <c r="AC12" s="26">
        <f>IF((AF12+AG12)&gt;0,AF12+AG12,"")</f>
        <v>338.18300247192383</v>
      </c>
      <c r="AD12" s="27">
        <f t="shared" ref="AD12:AD44" si="0">SUM(B12:M12)+$K$45+$N$45</f>
        <v>99.999999180436134</v>
      </c>
      <c r="AE12" s="28" t="str">
        <f>IF(AD12=100,"ОК"," ")</f>
        <v xml:space="preserve"> </v>
      </c>
      <c r="AF12" s="29">
        <v>338.18300247192383</v>
      </c>
      <c r="AG12" s="29"/>
      <c r="AH12" s="30"/>
      <c r="AI12" s="31">
        <v>0.57840001583099365</v>
      </c>
      <c r="AJ12" s="31">
        <v>18</v>
      </c>
    </row>
    <row r="13" spans="1:36" ht="15.75" customHeight="1" x14ac:dyDescent="0.25">
      <c r="A13" s="32">
        <v>2</v>
      </c>
      <c r="B13" s="33">
        <v>96.392997741699219</v>
      </c>
      <c r="C13" s="33">
        <v>1.9730000495910645</v>
      </c>
      <c r="D13" s="33">
        <v>0.60799998044967651</v>
      </c>
      <c r="E13" s="33">
        <v>9.7999997437000275E-2</v>
      </c>
      <c r="F13" s="33">
        <v>9.3999996781349182E-2</v>
      </c>
      <c r="G13" s="33">
        <v>1.0000000474974513E-3</v>
      </c>
      <c r="H13" s="33">
        <v>1.8999999389052391E-2</v>
      </c>
      <c r="I13" s="33">
        <v>1.4000000432133675E-2</v>
      </c>
      <c r="J13" s="33">
        <v>1.0999999940395355E-2</v>
      </c>
      <c r="K13" s="33">
        <v>9.9999997764825821E-3</v>
      </c>
      <c r="L13" s="33">
        <v>0.62900000810623169</v>
      </c>
      <c r="M13" s="33">
        <v>0.15000000596046448</v>
      </c>
      <c r="N13" s="34">
        <v>0.69609999656677246</v>
      </c>
      <c r="O13" s="35">
        <v>8163</v>
      </c>
      <c r="P13" s="36">
        <v>34.180000305175781</v>
      </c>
      <c r="Q13" s="37">
        <f t="shared" ref="Q13:Q44" si="1">IF(P13&gt;0,P13/3.6,"")</f>
        <v>9.4944445292154942</v>
      </c>
      <c r="R13" s="38">
        <v>9053</v>
      </c>
      <c r="S13" s="39">
        <v>37.909999847412109</v>
      </c>
      <c r="T13" s="37">
        <f t="shared" ref="T13:T44" si="2">IF(S13&gt;0,P13/3.6,"")</f>
        <v>9.4944445292154942</v>
      </c>
      <c r="U13" s="40">
        <v>11908</v>
      </c>
      <c r="V13" s="39">
        <v>49.860000610351563</v>
      </c>
      <c r="W13" s="37">
        <f t="shared" ref="W13:W44" si="3">IF(V13&gt;0,V13/3.6,"")</f>
        <v>13.850000169542101</v>
      </c>
      <c r="X13" s="41">
        <v>-21.200000762939453</v>
      </c>
      <c r="Y13" s="42"/>
      <c r="Z13" s="43"/>
      <c r="AA13" s="43"/>
      <c r="AB13" s="44"/>
      <c r="AC13" s="45">
        <f t="shared" ref="AC13:AC44" si="4">IF((AF13+AG13)&gt;0,AF13+AG13,"")</f>
        <v>364.61300086975098</v>
      </c>
      <c r="AD13" s="27">
        <f t="shared" si="0"/>
        <v>99.999997779610567</v>
      </c>
      <c r="AE13" s="28" t="str">
        <f>IF(AD13=100,"ОК"," ")</f>
        <v xml:space="preserve"> </v>
      </c>
      <c r="AF13" s="29">
        <v>364.61300086975098</v>
      </c>
      <c r="AG13" s="29"/>
      <c r="AH13" s="30"/>
      <c r="AI13" s="31">
        <v>0.57800000905990601</v>
      </c>
      <c r="AJ13" s="31">
        <v>18</v>
      </c>
    </row>
    <row r="14" spans="1:36" ht="15.75" customHeight="1" x14ac:dyDescent="0.25">
      <c r="A14" s="32">
        <v>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4"/>
      <c r="O14" s="38">
        <v>8163</v>
      </c>
      <c r="P14" s="39">
        <v>34.180000305175781</v>
      </c>
      <c r="Q14" s="37">
        <f t="shared" si="1"/>
        <v>9.4944445292154942</v>
      </c>
      <c r="R14" s="38">
        <v>9053</v>
      </c>
      <c r="S14" s="39">
        <v>37.909999847412109</v>
      </c>
      <c r="T14" s="37">
        <f t="shared" si="2"/>
        <v>9.4944445292154942</v>
      </c>
      <c r="U14" s="40"/>
      <c r="V14" s="39"/>
      <c r="W14" s="37" t="str">
        <f t="shared" si="3"/>
        <v/>
      </c>
      <c r="X14" s="41"/>
      <c r="Y14" s="42"/>
      <c r="Z14" s="43"/>
      <c r="AA14" s="43"/>
      <c r="AB14" s="44"/>
      <c r="AC14" s="45">
        <f t="shared" si="4"/>
        <v>347.21199035644531</v>
      </c>
      <c r="AD14" s="27">
        <f t="shared" si="0"/>
        <v>0</v>
      </c>
      <c r="AE14" s="28" t="str">
        <f>IF(AD14=100,"ОК"," ")</f>
        <v xml:space="preserve"> </v>
      </c>
      <c r="AF14" s="29">
        <v>347.21199035644531</v>
      </c>
      <c r="AG14" s="29"/>
      <c r="AH14" s="30"/>
      <c r="AI14" s="31"/>
      <c r="AJ14" s="31"/>
    </row>
    <row r="15" spans="1:36" ht="15.75" customHeight="1" x14ac:dyDescent="0.25">
      <c r="A15" s="32">
        <v>4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/>
      <c r="O15" s="38">
        <v>8163</v>
      </c>
      <c r="P15" s="39">
        <v>34.180000305175781</v>
      </c>
      <c r="Q15" s="37">
        <f t="shared" si="1"/>
        <v>9.4944445292154942</v>
      </c>
      <c r="R15" s="38">
        <v>9053</v>
      </c>
      <c r="S15" s="39">
        <v>37.909999847412109</v>
      </c>
      <c r="T15" s="37">
        <f t="shared" si="2"/>
        <v>9.4944445292154942</v>
      </c>
      <c r="U15" s="40"/>
      <c r="V15" s="39"/>
      <c r="W15" s="37" t="str">
        <f t="shared" si="3"/>
        <v/>
      </c>
      <c r="X15" s="41"/>
      <c r="Y15" s="42"/>
      <c r="Z15" s="43"/>
      <c r="AA15" s="43"/>
      <c r="AB15" s="44"/>
      <c r="AC15" s="45">
        <f t="shared" si="4"/>
        <v>346.30100440979004</v>
      </c>
      <c r="AD15" s="27">
        <f t="shared" si="0"/>
        <v>0</v>
      </c>
      <c r="AE15" s="28" t="str">
        <f t="shared" ref="AE15:AE44" si="5">IF(AD15=100,"ОК"," ")</f>
        <v xml:space="preserve"> </v>
      </c>
      <c r="AF15" s="29">
        <v>346.30100440979004</v>
      </c>
      <c r="AG15" s="29"/>
      <c r="AH15" s="30"/>
      <c r="AI15" s="31"/>
      <c r="AJ15" s="31"/>
    </row>
    <row r="16" spans="1:36" ht="15.75" customHeight="1" x14ac:dyDescent="0.25">
      <c r="A16" s="32">
        <v>5</v>
      </c>
      <c r="B16" s="33">
        <v>96.343002319335938</v>
      </c>
      <c r="C16" s="33">
        <v>1.9850000143051147</v>
      </c>
      <c r="D16" s="33">
        <v>0.60900002717971802</v>
      </c>
      <c r="E16" s="33">
        <v>9.6000000834465027E-2</v>
      </c>
      <c r="F16" s="33">
        <v>9.3999996781349182E-2</v>
      </c>
      <c r="G16" s="33">
        <v>0</v>
      </c>
      <c r="H16" s="33">
        <v>1.7999999225139618E-2</v>
      </c>
      <c r="I16" s="33">
        <v>1.2000000104308128E-2</v>
      </c>
      <c r="J16" s="33">
        <v>1.2000000104308128E-2</v>
      </c>
      <c r="K16" s="33">
        <v>4.0000001899898052E-3</v>
      </c>
      <c r="L16" s="33">
        <v>0.67400002479553223</v>
      </c>
      <c r="M16" s="33">
        <v>0.15299999713897705</v>
      </c>
      <c r="N16" s="34">
        <v>0.69650000333786011</v>
      </c>
      <c r="O16" s="38">
        <v>8161</v>
      </c>
      <c r="P16" s="39">
        <v>34.169998168945313</v>
      </c>
      <c r="Q16" s="37">
        <f t="shared" si="1"/>
        <v>9.4916661580403652</v>
      </c>
      <c r="R16" s="38">
        <v>9051</v>
      </c>
      <c r="S16" s="39">
        <v>37.900001525878906</v>
      </c>
      <c r="T16" s="37">
        <f t="shared" si="2"/>
        <v>9.4916661580403652</v>
      </c>
      <c r="U16" s="40">
        <v>11903</v>
      </c>
      <c r="V16" s="39">
        <v>49.840000152587891</v>
      </c>
      <c r="W16" s="37">
        <f t="shared" si="3"/>
        <v>13.844444486829969</v>
      </c>
      <c r="X16" s="41">
        <v>-21.299999237060547</v>
      </c>
      <c r="Y16" s="42"/>
      <c r="Z16" s="43"/>
      <c r="AA16" s="43"/>
      <c r="AB16" s="44"/>
      <c r="AC16" s="45">
        <f t="shared" si="4"/>
        <v>349.80000305175781</v>
      </c>
      <c r="AD16" s="27">
        <f t="shared" si="0"/>
        <v>100.00000237999484</v>
      </c>
      <c r="AE16" s="28" t="str">
        <f t="shared" si="5"/>
        <v xml:space="preserve"> </v>
      </c>
      <c r="AF16" s="29">
        <v>349.80000305175781</v>
      </c>
      <c r="AG16" s="29"/>
      <c r="AH16" s="30"/>
      <c r="AI16" s="31">
        <v>0.57819998264312744</v>
      </c>
      <c r="AJ16" s="31">
        <v>17</v>
      </c>
    </row>
    <row r="17" spans="1:36" ht="15.75" customHeight="1" x14ac:dyDescent="0.25">
      <c r="A17" s="32">
        <v>6</v>
      </c>
      <c r="B17" s="33">
        <v>96.380996704101563</v>
      </c>
      <c r="C17" s="33">
        <v>1.9279999732971191</v>
      </c>
      <c r="D17" s="33">
        <v>0.58600002527236938</v>
      </c>
      <c r="E17" s="33">
        <v>9.3999996781349182E-2</v>
      </c>
      <c r="F17" s="33">
        <v>9.3000002205371857E-2</v>
      </c>
      <c r="G17" s="33">
        <v>2.0000000949949026E-3</v>
      </c>
      <c r="H17" s="33">
        <v>1.7999999225139618E-2</v>
      </c>
      <c r="I17" s="33">
        <v>1.0999999940395355E-2</v>
      </c>
      <c r="J17" s="33">
        <v>1.2000000104308128E-2</v>
      </c>
      <c r="K17" s="33">
        <v>1.0999999940395355E-2</v>
      </c>
      <c r="L17" s="33">
        <v>0.71399998664855957</v>
      </c>
      <c r="M17" s="33">
        <v>0.15000000596046448</v>
      </c>
      <c r="N17" s="34">
        <v>0.69599997997283936</v>
      </c>
      <c r="O17" s="38">
        <v>8151</v>
      </c>
      <c r="P17" s="39">
        <v>34.130001068115234</v>
      </c>
      <c r="Q17" s="37">
        <f t="shared" si="1"/>
        <v>9.4805558522542324</v>
      </c>
      <c r="R17" s="38">
        <v>9040</v>
      </c>
      <c r="S17" s="39">
        <v>37.849998474121094</v>
      </c>
      <c r="T17" s="37">
        <f t="shared" si="2"/>
        <v>9.4805558522542324</v>
      </c>
      <c r="U17" s="40">
        <v>11892</v>
      </c>
      <c r="V17" s="39">
        <v>49.799999237060547</v>
      </c>
      <c r="W17" s="37">
        <f t="shared" si="3"/>
        <v>13.833333121405706</v>
      </c>
      <c r="X17" s="41">
        <v>-21.299999237060547</v>
      </c>
      <c r="Y17" s="42"/>
      <c r="Z17" s="43"/>
      <c r="AA17" s="43"/>
      <c r="AB17" s="44"/>
      <c r="AC17" s="45">
        <f t="shared" si="4"/>
        <v>368.62600898742676</v>
      </c>
      <c r="AD17" s="27">
        <f t="shared" si="0"/>
        <v>99.999996693572029</v>
      </c>
      <c r="AE17" s="28" t="str">
        <f t="shared" si="5"/>
        <v xml:space="preserve"> </v>
      </c>
      <c r="AF17" s="29">
        <v>368.62600898742676</v>
      </c>
      <c r="AG17" s="29"/>
      <c r="AH17" s="30"/>
      <c r="AI17" s="31">
        <v>0.5778999924659729</v>
      </c>
      <c r="AJ17" s="31">
        <v>17</v>
      </c>
    </row>
    <row r="18" spans="1:36" ht="15.75" customHeight="1" x14ac:dyDescent="0.25">
      <c r="A18" s="32">
        <v>7</v>
      </c>
      <c r="B18" s="33">
        <v>96.425003051757813</v>
      </c>
      <c r="C18" s="33">
        <v>1.9259999990463257</v>
      </c>
      <c r="D18" s="33">
        <v>0.5910000205039978</v>
      </c>
      <c r="E18" s="33">
        <v>9.4999998807907104E-2</v>
      </c>
      <c r="F18" s="33">
        <v>9.3999996781349182E-2</v>
      </c>
      <c r="G18" s="33">
        <v>2.0000000949949026E-3</v>
      </c>
      <c r="H18" s="33">
        <v>1.8999999389052391E-2</v>
      </c>
      <c r="I18" s="33">
        <v>1.4000000432133675E-2</v>
      </c>
      <c r="J18" s="33">
        <v>1.2000000104308128E-2</v>
      </c>
      <c r="K18" s="33">
        <v>1.0999999940395355E-2</v>
      </c>
      <c r="L18" s="33">
        <v>0.66200000047683716</v>
      </c>
      <c r="M18" s="33">
        <v>0.14900000393390656</v>
      </c>
      <c r="N18" s="34">
        <v>0.69590002298355103</v>
      </c>
      <c r="O18" s="38">
        <v>8156</v>
      </c>
      <c r="P18" s="39">
        <v>34.150001525878906</v>
      </c>
      <c r="Q18" s="37">
        <f t="shared" si="1"/>
        <v>9.4861115349663621</v>
      </c>
      <c r="R18" s="38">
        <v>9046</v>
      </c>
      <c r="S18" s="39">
        <v>37.880001068115234</v>
      </c>
      <c r="T18" s="37">
        <f t="shared" si="2"/>
        <v>9.4861115349663621</v>
      </c>
      <c r="U18" s="40">
        <v>11901</v>
      </c>
      <c r="V18" s="39">
        <v>49.840000152587891</v>
      </c>
      <c r="W18" s="37">
        <f t="shared" si="3"/>
        <v>13.844444486829969</v>
      </c>
      <c r="X18" s="41">
        <v>-20.799999237060547</v>
      </c>
      <c r="Y18" s="42"/>
      <c r="Z18" s="43"/>
      <c r="AA18" s="43"/>
      <c r="AB18" s="44"/>
      <c r="AC18" s="45">
        <f t="shared" si="4"/>
        <v>367.58000373840332</v>
      </c>
      <c r="AD18" s="27">
        <f t="shared" si="0"/>
        <v>100.00000307126902</v>
      </c>
      <c r="AE18" s="28" t="str">
        <f t="shared" si="5"/>
        <v xml:space="preserve"> </v>
      </c>
      <c r="AF18" s="29">
        <v>367.58000373840332</v>
      </c>
      <c r="AG18" s="29"/>
      <c r="AH18" s="30"/>
      <c r="AI18" s="31">
        <v>0.57779997587203979</v>
      </c>
      <c r="AJ18" s="31">
        <v>17</v>
      </c>
    </row>
    <row r="19" spans="1:36" ht="15.75" customHeight="1" x14ac:dyDescent="0.25">
      <c r="A19" s="32">
        <v>8</v>
      </c>
      <c r="B19" s="33">
        <v>96.44000244140625</v>
      </c>
      <c r="C19" s="33">
        <v>1.9320000410079956</v>
      </c>
      <c r="D19" s="33">
        <v>0.59399998188018799</v>
      </c>
      <c r="E19" s="33">
        <v>9.3999996781349182E-2</v>
      </c>
      <c r="F19" s="33">
        <v>9.3999996781349182E-2</v>
      </c>
      <c r="G19" s="33">
        <v>2.0000000949949026E-3</v>
      </c>
      <c r="H19" s="33">
        <v>1.8999999389052391E-2</v>
      </c>
      <c r="I19" s="33">
        <v>1.0999999940395355E-2</v>
      </c>
      <c r="J19" s="33">
        <v>1.4000000432133675E-2</v>
      </c>
      <c r="K19" s="33">
        <v>8.999999612569809E-3</v>
      </c>
      <c r="L19" s="33">
        <v>0.64300000667572021</v>
      </c>
      <c r="M19" s="33">
        <v>0.14800000190734863</v>
      </c>
      <c r="N19" s="34">
        <v>0.69580000638961792</v>
      </c>
      <c r="O19" s="38">
        <v>8159</v>
      </c>
      <c r="P19" s="39">
        <v>34.159999847412109</v>
      </c>
      <c r="Q19" s="37">
        <f t="shared" si="1"/>
        <v>9.4888888465033627</v>
      </c>
      <c r="R19" s="38">
        <v>9049</v>
      </c>
      <c r="S19" s="39">
        <v>37.889999389648438</v>
      </c>
      <c r="T19" s="37">
        <f t="shared" si="2"/>
        <v>9.4888888465033627</v>
      </c>
      <c r="U19" s="40">
        <v>11905</v>
      </c>
      <c r="V19" s="39">
        <v>49.849998474121094</v>
      </c>
      <c r="W19" s="37">
        <f t="shared" si="3"/>
        <v>13.84722179836697</v>
      </c>
      <c r="X19" s="41">
        <v>-20.799999237060547</v>
      </c>
      <c r="Y19" s="42"/>
      <c r="Z19" s="43"/>
      <c r="AA19" s="43"/>
      <c r="AB19" s="44"/>
      <c r="AC19" s="45">
        <f t="shared" si="4"/>
        <v>345.44099807739258</v>
      </c>
      <c r="AD19" s="27">
        <f t="shared" si="0"/>
        <v>100.00000246590935</v>
      </c>
      <c r="AE19" s="28" t="str">
        <f t="shared" si="5"/>
        <v xml:space="preserve"> </v>
      </c>
      <c r="AF19" s="29">
        <v>345.44099807739258</v>
      </c>
      <c r="AG19" s="29"/>
      <c r="AH19" s="30"/>
      <c r="AI19" s="31">
        <v>0.57770001888275146</v>
      </c>
      <c r="AJ19" s="31">
        <v>18</v>
      </c>
    </row>
    <row r="20" spans="1:36" ht="15.75" customHeight="1" x14ac:dyDescent="0.25">
      <c r="A20" s="32">
        <v>9</v>
      </c>
      <c r="B20" s="33">
        <v>96.450996398925781</v>
      </c>
      <c r="C20" s="33">
        <v>1.9019999504089355</v>
      </c>
      <c r="D20" s="33">
        <v>0.5820000171661377</v>
      </c>
      <c r="E20" s="33">
        <v>9.3999996781349182E-2</v>
      </c>
      <c r="F20" s="33">
        <v>9.2000000178813934E-2</v>
      </c>
      <c r="G20" s="33">
        <v>2.0000000949949026E-3</v>
      </c>
      <c r="H20" s="33">
        <v>1.8999999389052391E-2</v>
      </c>
      <c r="I20" s="33">
        <v>1.0999999940395355E-2</v>
      </c>
      <c r="J20" s="33">
        <v>1.4000000432133675E-2</v>
      </c>
      <c r="K20" s="33">
        <v>7.0000002160668373E-3</v>
      </c>
      <c r="L20" s="33">
        <v>0.68199998140335083</v>
      </c>
      <c r="M20" s="33">
        <v>0.14399999380111694</v>
      </c>
      <c r="N20" s="34">
        <v>0.69559997320175171</v>
      </c>
      <c r="O20" s="38">
        <v>8152</v>
      </c>
      <c r="P20" s="39">
        <v>34.130001068115234</v>
      </c>
      <c r="Q20" s="37">
        <f t="shared" si="1"/>
        <v>9.4805558522542324</v>
      </c>
      <c r="R20" s="38">
        <v>9041</v>
      </c>
      <c r="S20" s="39">
        <v>37.860000610351563</v>
      </c>
      <c r="T20" s="37">
        <f t="shared" si="2"/>
        <v>9.4805558522542324</v>
      </c>
      <c r="U20" s="40">
        <v>11898</v>
      </c>
      <c r="V20" s="39">
        <v>49.819999694824219</v>
      </c>
      <c r="W20" s="37">
        <f t="shared" si="3"/>
        <v>13.838888804117838</v>
      </c>
      <c r="X20" s="41">
        <v>-21.200000762939453</v>
      </c>
      <c r="Y20" s="42"/>
      <c r="Z20" s="43"/>
      <c r="AA20" s="43"/>
      <c r="AB20" s="44"/>
      <c r="AC20" s="45">
        <f t="shared" si="4"/>
        <v>328.47900772094727</v>
      </c>
      <c r="AD20" s="27">
        <f t="shared" si="0"/>
        <v>99.999996338738129</v>
      </c>
      <c r="AE20" s="28" t="str">
        <f t="shared" si="5"/>
        <v xml:space="preserve"> </v>
      </c>
      <c r="AF20" s="29">
        <v>328.47900772094727</v>
      </c>
      <c r="AG20" s="29"/>
      <c r="AH20" s="30"/>
      <c r="AI20" s="31">
        <v>0.57749998569488525</v>
      </c>
      <c r="AJ20" s="31">
        <v>16</v>
      </c>
    </row>
    <row r="21" spans="1:36" ht="15.75" customHeight="1" x14ac:dyDescent="0.25">
      <c r="A21" s="32">
        <v>10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4"/>
      <c r="O21" s="38">
        <v>8152</v>
      </c>
      <c r="P21" s="39">
        <v>34.130001068115234</v>
      </c>
      <c r="Q21" s="37">
        <f t="shared" si="1"/>
        <v>9.4805558522542324</v>
      </c>
      <c r="R21" s="38">
        <v>9041</v>
      </c>
      <c r="S21" s="39">
        <v>37.860000610351563</v>
      </c>
      <c r="T21" s="37">
        <f t="shared" si="2"/>
        <v>9.4805558522542324</v>
      </c>
      <c r="U21" s="40"/>
      <c r="V21" s="39"/>
      <c r="W21" s="37" t="str">
        <f t="shared" si="3"/>
        <v/>
      </c>
      <c r="X21" s="41"/>
      <c r="Y21" s="42"/>
      <c r="Z21" s="43"/>
      <c r="AA21" s="43"/>
      <c r="AB21" s="44"/>
      <c r="AC21" s="45">
        <f t="shared" si="4"/>
        <v>273.84799385070801</v>
      </c>
      <c r="AD21" s="27">
        <f t="shared" si="0"/>
        <v>0</v>
      </c>
      <c r="AE21" s="28" t="str">
        <f t="shared" si="5"/>
        <v xml:space="preserve"> </v>
      </c>
      <c r="AF21" s="29">
        <v>273.84799385070801</v>
      </c>
      <c r="AG21" s="29"/>
      <c r="AH21" s="30"/>
      <c r="AI21" s="31"/>
      <c r="AJ21" s="31"/>
    </row>
    <row r="22" spans="1:36" ht="15.75" customHeight="1" x14ac:dyDescent="0.25">
      <c r="A22" s="32">
        <v>11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4"/>
      <c r="O22" s="38">
        <v>8152</v>
      </c>
      <c r="P22" s="39">
        <v>34.130001068115234</v>
      </c>
      <c r="Q22" s="37">
        <f t="shared" si="1"/>
        <v>9.4805558522542324</v>
      </c>
      <c r="R22" s="38">
        <v>9041</v>
      </c>
      <c r="S22" s="39">
        <v>37.860000610351563</v>
      </c>
      <c r="T22" s="37">
        <f t="shared" si="2"/>
        <v>9.4805558522542324</v>
      </c>
      <c r="U22" s="40"/>
      <c r="V22" s="39"/>
      <c r="W22" s="37" t="str">
        <f t="shared" si="3"/>
        <v/>
      </c>
      <c r="X22" s="41"/>
      <c r="Y22" s="42"/>
      <c r="Z22" s="43"/>
      <c r="AA22" s="43"/>
      <c r="AB22" s="44"/>
      <c r="AC22" s="45">
        <f t="shared" si="4"/>
        <v>148.61099815368652</v>
      </c>
      <c r="AD22" s="27">
        <f t="shared" si="0"/>
        <v>0</v>
      </c>
      <c r="AE22" s="28" t="str">
        <f t="shared" si="5"/>
        <v xml:space="preserve"> </v>
      </c>
      <c r="AF22" s="29">
        <v>148.61099815368652</v>
      </c>
      <c r="AG22" s="29"/>
      <c r="AH22" s="30"/>
      <c r="AI22" s="31"/>
      <c r="AJ22" s="31"/>
    </row>
    <row r="23" spans="1:36" ht="15.75" customHeight="1" x14ac:dyDescent="0.25">
      <c r="A23" s="32">
        <v>12</v>
      </c>
      <c r="B23" s="33">
        <v>96.391998291015625</v>
      </c>
      <c r="C23" s="33">
        <v>1.9769999980926514</v>
      </c>
      <c r="D23" s="33">
        <v>0.60900002717971802</v>
      </c>
      <c r="E23" s="33">
        <v>9.7000002861022949E-2</v>
      </c>
      <c r="F23" s="33">
        <v>9.8999999463558197E-2</v>
      </c>
      <c r="G23" s="33">
        <v>2.0000000949949026E-3</v>
      </c>
      <c r="H23" s="33">
        <v>1.9999999552965164E-2</v>
      </c>
      <c r="I23" s="33">
        <v>1.3000000268220901E-2</v>
      </c>
      <c r="J23" s="33">
        <v>1.3000000268220901E-2</v>
      </c>
      <c r="K23" s="33">
        <v>6.0000000521540642E-3</v>
      </c>
      <c r="L23" s="33">
        <v>0.62199997901916504</v>
      </c>
      <c r="M23" s="33">
        <v>0.15000000596046448</v>
      </c>
      <c r="N23" s="34">
        <v>0.69620001316070557</v>
      </c>
      <c r="O23" s="38">
        <v>8165</v>
      </c>
      <c r="P23" s="39">
        <v>34.189998626708984</v>
      </c>
      <c r="Q23" s="37">
        <f t="shared" si="1"/>
        <v>9.4972218407524949</v>
      </c>
      <c r="R23" s="38">
        <v>9055</v>
      </c>
      <c r="S23" s="39">
        <v>37.919998168945313</v>
      </c>
      <c r="T23" s="37">
        <f t="shared" si="2"/>
        <v>9.4972218407524949</v>
      </c>
      <c r="U23" s="40">
        <v>11912</v>
      </c>
      <c r="V23" s="39">
        <v>49.880001068115234</v>
      </c>
      <c r="W23" s="37">
        <f t="shared" si="3"/>
        <v>13.855555852254231</v>
      </c>
      <c r="X23" s="41">
        <v>-21.299999237060547</v>
      </c>
      <c r="Y23" s="42"/>
      <c r="Z23" s="43"/>
      <c r="AA23" s="43"/>
      <c r="AB23" s="44"/>
      <c r="AC23" s="45">
        <f t="shared" si="4"/>
        <v>135.50200080871582</v>
      </c>
      <c r="AD23" s="27">
        <f t="shared" si="0"/>
        <v>99.999998303828761</v>
      </c>
      <c r="AE23" s="28" t="str">
        <f t="shared" si="5"/>
        <v xml:space="preserve"> </v>
      </c>
      <c r="AF23" s="29">
        <v>135.50200080871582</v>
      </c>
      <c r="AG23" s="29"/>
      <c r="AH23" s="30"/>
      <c r="AI23" s="31">
        <v>0.5778999924659729</v>
      </c>
      <c r="AJ23" s="31">
        <v>16</v>
      </c>
    </row>
    <row r="24" spans="1:36" ht="15.75" customHeight="1" x14ac:dyDescent="0.25">
      <c r="A24" s="32">
        <v>13</v>
      </c>
      <c r="B24" s="33">
        <v>96.628997802734375</v>
      </c>
      <c r="C24" s="33">
        <v>1.9010000228881836</v>
      </c>
      <c r="D24" s="33">
        <v>0.57300001382827759</v>
      </c>
      <c r="E24" s="33">
        <v>9.2000000178813934E-2</v>
      </c>
      <c r="F24" s="33">
        <v>9.3999996781349182E-2</v>
      </c>
      <c r="G24" s="33">
        <v>0</v>
      </c>
      <c r="H24" s="33">
        <v>1.7999999225139618E-2</v>
      </c>
      <c r="I24" s="33">
        <v>9.9999997764825821E-3</v>
      </c>
      <c r="J24" s="33">
        <v>1.3000000268220901E-2</v>
      </c>
      <c r="K24" s="33">
        <v>8.0000003799796104E-3</v>
      </c>
      <c r="L24" s="33">
        <v>0.50400000810623169</v>
      </c>
      <c r="M24" s="33">
        <v>0.15800000727176666</v>
      </c>
      <c r="N24" s="34">
        <v>0.69459998607635498</v>
      </c>
      <c r="O24" s="38">
        <v>8163</v>
      </c>
      <c r="P24" s="39">
        <v>34.180000305175781</v>
      </c>
      <c r="Q24" s="37">
        <f t="shared" si="1"/>
        <v>9.4944445292154942</v>
      </c>
      <c r="R24" s="38">
        <v>9054</v>
      </c>
      <c r="S24" s="39">
        <v>37.909999847412109</v>
      </c>
      <c r="T24" s="37">
        <f t="shared" si="2"/>
        <v>9.4944445292154942</v>
      </c>
      <c r="U24" s="40">
        <v>11922</v>
      </c>
      <c r="V24" s="39">
        <v>49.919998168945313</v>
      </c>
      <c r="W24" s="37">
        <f t="shared" si="3"/>
        <v>13.866666158040363</v>
      </c>
      <c r="X24" s="41">
        <v>-21.399999618530273</v>
      </c>
      <c r="Y24" s="42"/>
      <c r="Z24" s="43"/>
      <c r="AA24" s="43"/>
      <c r="AB24" s="44"/>
      <c r="AC24" s="45">
        <f t="shared" si="4"/>
        <v>159.19400024414062</v>
      </c>
      <c r="AD24" s="27">
        <f t="shared" si="0"/>
        <v>99.99999785143882</v>
      </c>
      <c r="AE24" s="28" t="str">
        <f t="shared" si="5"/>
        <v xml:space="preserve"> </v>
      </c>
      <c r="AF24" s="29">
        <v>159.19400024414062</v>
      </c>
      <c r="AG24" s="29"/>
      <c r="AH24" s="30"/>
      <c r="AI24" s="31">
        <v>0.57669997215270996</v>
      </c>
      <c r="AJ24" s="31">
        <v>16</v>
      </c>
    </row>
    <row r="25" spans="1:36" ht="15.75" customHeight="1" x14ac:dyDescent="0.25">
      <c r="A25" s="32">
        <v>14</v>
      </c>
      <c r="B25" s="33">
        <v>96.33599853515625</v>
      </c>
      <c r="C25" s="33">
        <v>1.9900000095367432</v>
      </c>
      <c r="D25" s="33">
        <v>0.61699998378753662</v>
      </c>
      <c r="E25" s="33">
        <v>0.10000000149011612</v>
      </c>
      <c r="F25" s="33">
        <v>9.7999997437000275E-2</v>
      </c>
      <c r="G25" s="33">
        <v>0</v>
      </c>
      <c r="H25" s="33">
        <v>1.8999999389052391E-2</v>
      </c>
      <c r="I25" s="33">
        <v>1.2000000104308128E-2</v>
      </c>
      <c r="J25" s="33">
        <v>1.4000000432133675E-2</v>
      </c>
      <c r="K25" s="33">
        <v>1.0999999940395355E-2</v>
      </c>
      <c r="L25" s="33">
        <v>0.65200001001358032</v>
      </c>
      <c r="M25" s="33">
        <v>0.15099999308586121</v>
      </c>
      <c r="N25" s="34">
        <v>0.69660001993179321</v>
      </c>
      <c r="O25" s="38">
        <v>8167</v>
      </c>
      <c r="P25" s="39">
        <v>34.189998626708984</v>
      </c>
      <c r="Q25" s="37">
        <f t="shared" si="1"/>
        <v>9.4972218407524949</v>
      </c>
      <c r="R25" s="38">
        <v>9057</v>
      </c>
      <c r="S25" s="39">
        <v>37.930000305175781</v>
      </c>
      <c r="T25" s="37">
        <f t="shared" si="2"/>
        <v>9.4972218407524949</v>
      </c>
      <c r="U25" s="40">
        <v>11910</v>
      </c>
      <c r="V25" s="39">
        <v>49.869998931884766</v>
      </c>
      <c r="W25" s="37">
        <f t="shared" si="3"/>
        <v>13.852777481079102</v>
      </c>
      <c r="X25" s="41">
        <v>-21.399999618530273</v>
      </c>
      <c r="Y25" s="42"/>
      <c r="Z25" s="43"/>
      <c r="AA25" s="43"/>
      <c r="AB25" s="44"/>
      <c r="AC25" s="45">
        <f t="shared" si="4"/>
        <v>176.34699440002441</v>
      </c>
      <c r="AD25" s="27">
        <f t="shared" si="0"/>
        <v>99.999998530372977</v>
      </c>
      <c r="AE25" s="28" t="str">
        <f t="shared" si="5"/>
        <v xml:space="preserve"> </v>
      </c>
      <c r="AF25" s="29">
        <v>176.34699440002441</v>
      </c>
      <c r="AG25" s="29"/>
      <c r="AH25" s="30"/>
      <c r="AI25" s="31">
        <v>0.57840001583099365</v>
      </c>
      <c r="AJ25" s="31">
        <v>16</v>
      </c>
    </row>
    <row r="26" spans="1:36" ht="15.75" customHeight="1" x14ac:dyDescent="0.25">
      <c r="A26" s="32">
        <v>15</v>
      </c>
      <c r="B26" s="33">
        <v>96.426002502441406</v>
      </c>
      <c r="C26" s="33">
        <v>1.9129999876022339</v>
      </c>
      <c r="D26" s="33">
        <v>0.58600002527236938</v>
      </c>
      <c r="E26" s="33">
        <v>9.4999998807907104E-2</v>
      </c>
      <c r="F26" s="33">
        <v>9.3000002205371857E-2</v>
      </c>
      <c r="G26" s="33">
        <v>2.0000000949949026E-3</v>
      </c>
      <c r="H26" s="33">
        <v>1.7000000923871994E-2</v>
      </c>
      <c r="I26" s="33">
        <v>1.2000000104308128E-2</v>
      </c>
      <c r="J26" s="33">
        <v>1.2000000104308128E-2</v>
      </c>
      <c r="K26" s="33">
        <v>7.0000002160668373E-3</v>
      </c>
      <c r="L26" s="33">
        <v>0.68999999761581421</v>
      </c>
      <c r="M26" s="33">
        <v>0.14699999988079071</v>
      </c>
      <c r="N26" s="34">
        <v>0.69559997320175171</v>
      </c>
      <c r="O26" s="38">
        <v>8150</v>
      </c>
      <c r="P26" s="39">
        <v>34.130001068115234</v>
      </c>
      <c r="Q26" s="37">
        <f t="shared" si="1"/>
        <v>9.4805558522542324</v>
      </c>
      <c r="R26" s="38">
        <v>9039</v>
      </c>
      <c r="S26" s="39">
        <v>37.869998931884766</v>
      </c>
      <c r="T26" s="37">
        <f t="shared" si="2"/>
        <v>9.4805558522542324</v>
      </c>
      <c r="U26" s="40">
        <v>11895</v>
      </c>
      <c r="V26" s="39">
        <v>49.810001373291016</v>
      </c>
      <c r="W26" s="37">
        <f t="shared" si="3"/>
        <v>13.836111492580837</v>
      </c>
      <c r="X26" s="41">
        <v>-21.600000381469727</v>
      </c>
      <c r="Y26" s="42"/>
      <c r="Z26" s="43"/>
      <c r="AA26" s="43"/>
      <c r="AB26" s="44"/>
      <c r="AC26" s="45">
        <f t="shared" si="4"/>
        <v>155.99299621582031</v>
      </c>
      <c r="AD26" s="27">
        <f t="shared" si="0"/>
        <v>100.00000251526944</v>
      </c>
      <c r="AE26" s="28" t="str">
        <f t="shared" si="5"/>
        <v xml:space="preserve"> </v>
      </c>
      <c r="AF26" s="29">
        <v>155.99299621582031</v>
      </c>
      <c r="AG26" s="29"/>
      <c r="AH26" s="30"/>
      <c r="AI26" s="31">
        <v>0.57749998569488525</v>
      </c>
      <c r="AJ26" s="31">
        <v>16</v>
      </c>
    </row>
    <row r="27" spans="1:36" ht="15.75" customHeight="1" x14ac:dyDescent="0.25">
      <c r="A27" s="32">
        <v>16</v>
      </c>
      <c r="B27" s="33">
        <v>96.446998596191406</v>
      </c>
      <c r="C27" s="33">
        <v>1.8999999761581421</v>
      </c>
      <c r="D27" s="33">
        <v>0.5820000171661377</v>
      </c>
      <c r="E27" s="33">
        <v>9.3000002205371857E-2</v>
      </c>
      <c r="F27" s="33">
        <v>9.0999998152256012E-2</v>
      </c>
      <c r="G27" s="33">
        <v>0</v>
      </c>
      <c r="H27" s="33">
        <v>2.0999999716877937E-2</v>
      </c>
      <c r="I27" s="33">
        <v>1.2000000104308128E-2</v>
      </c>
      <c r="J27" s="33">
        <v>1.4000000432133675E-2</v>
      </c>
      <c r="K27" s="33">
        <v>9.9999997764825821E-3</v>
      </c>
      <c r="L27" s="33">
        <v>0.68500000238418579</v>
      </c>
      <c r="M27" s="33">
        <v>0.14499999582767487</v>
      </c>
      <c r="N27" s="34">
        <v>0.69539999961853027</v>
      </c>
      <c r="O27" s="38">
        <v>8148</v>
      </c>
      <c r="P27" s="39">
        <v>34.119998931884766</v>
      </c>
      <c r="Q27" s="37">
        <f t="shared" si="1"/>
        <v>9.4777774810791016</v>
      </c>
      <c r="R27" s="38">
        <v>9038</v>
      </c>
      <c r="S27" s="39">
        <v>37.849998474121094</v>
      </c>
      <c r="T27" s="37">
        <f t="shared" si="2"/>
        <v>9.4777774810791016</v>
      </c>
      <c r="U27" s="40">
        <v>11895</v>
      </c>
      <c r="V27" s="39">
        <v>49.810001373291016</v>
      </c>
      <c r="W27" s="37">
        <f t="shared" si="3"/>
        <v>13.836111492580837</v>
      </c>
      <c r="X27" s="41">
        <v>-21.899999618530273</v>
      </c>
      <c r="Y27" s="42"/>
      <c r="Z27" s="43"/>
      <c r="AA27" s="43"/>
      <c r="AB27" s="44"/>
      <c r="AC27" s="45">
        <f t="shared" si="4"/>
        <v>171.16299819946289</v>
      </c>
      <c r="AD27" s="27">
        <f t="shared" si="0"/>
        <v>99.999998588114977</v>
      </c>
      <c r="AE27" s="28" t="str">
        <f t="shared" si="5"/>
        <v xml:space="preserve"> </v>
      </c>
      <c r="AF27" s="29">
        <v>171.16299819946289</v>
      </c>
      <c r="AG27" s="29"/>
      <c r="AH27" s="30"/>
      <c r="AI27" s="31">
        <v>0.57740002870559692</v>
      </c>
      <c r="AJ27" s="31">
        <v>16</v>
      </c>
    </row>
    <row r="28" spans="1:36" ht="15.75" customHeight="1" x14ac:dyDescent="0.25">
      <c r="A28" s="32">
        <v>17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4"/>
      <c r="O28" s="38">
        <v>8148</v>
      </c>
      <c r="P28" s="39">
        <v>34.119998931884766</v>
      </c>
      <c r="Q28" s="37">
        <f t="shared" si="1"/>
        <v>9.4777774810791016</v>
      </c>
      <c r="R28" s="38">
        <v>9038</v>
      </c>
      <c r="S28" s="39">
        <v>37.849998474121094</v>
      </c>
      <c r="T28" s="37">
        <f t="shared" si="2"/>
        <v>9.4777774810791016</v>
      </c>
      <c r="U28" s="40"/>
      <c r="V28" s="39"/>
      <c r="W28" s="37" t="str">
        <f t="shared" si="3"/>
        <v/>
      </c>
      <c r="X28" s="41"/>
      <c r="Y28" s="42"/>
      <c r="Z28" s="43"/>
      <c r="AA28" s="43"/>
      <c r="AB28" s="44"/>
      <c r="AC28" s="45">
        <f t="shared" si="4"/>
        <v>176.21499633789062</v>
      </c>
      <c r="AD28" s="27">
        <f t="shared" si="0"/>
        <v>0</v>
      </c>
      <c r="AE28" s="28" t="str">
        <f t="shared" si="5"/>
        <v xml:space="preserve"> </v>
      </c>
      <c r="AF28" s="29">
        <v>176.21499633789062</v>
      </c>
      <c r="AG28" s="29"/>
      <c r="AH28" s="30"/>
      <c r="AI28" s="31"/>
      <c r="AJ28" s="31"/>
    </row>
    <row r="29" spans="1:36" ht="15.75" customHeight="1" x14ac:dyDescent="0.25">
      <c r="A29" s="32">
        <v>18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  <c r="O29" s="38">
        <v>8148</v>
      </c>
      <c r="P29" s="39">
        <v>34.119998931884766</v>
      </c>
      <c r="Q29" s="37">
        <f t="shared" si="1"/>
        <v>9.4777774810791016</v>
      </c>
      <c r="R29" s="38">
        <v>9038</v>
      </c>
      <c r="S29" s="39">
        <v>37.849998474121094</v>
      </c>
      <c r="T29" s="37">
        <f t="shared" si="2"/>
        <v>9.4777774810791016</v>
      </c>
      <c r="U29" s="40"/>
      <c r="V29" s="39"/>
      <c r="W29" s="37" t="str">
        <f t="shared" si="3"/>
        <v/>
      </c>
      <c r="X29" s="41"/>
      <c r="Y29" s="42"/>
      <c r="Z29" s="43"/>
      <c r="AA29" s="43"/>
      <c r="AB29" s="44"/>
      <c r="AC29" s="45">
        <f t="shared" si="4"/>
        <v>166.2180004119873</v>
      </c>
      <c r="AD29" s="27">
        <f t="shared" si="0"/>
        <v>0</v>
      </c>
      <c r="AE29" s="28" t="str">
        <f t="shared" si="5"/>
        <v xml:space="preserve"> </v>
      </c>
      <c r="AF29" s="29">
        <v>166.2180004119873</v>
      </c>
      <c r="AG29" s="29"/>
      <c r="AH29" s="30"/>
      <c r="AI29" s="31"/>
      <c r="AJ29" s="31"/>
    </row>
    <row r="30" spans="1:36" ht="15.75" customHeight="1" x14ac:dyDescent="0.25">
      <c r="A30" s="32">
        <v>19</v>
      </c>
      <c r="B30" s="33">
        <v>96.459999084472656</v>
      </c>
      <c r="C30" s="33">
        <v>1.8880000114440918</v>
      </c>
      <c r="D30" s="33">
        <v>0.57800000905990601</v>
      </c>
      <c r="E30" s="33">
        <v>9.3000002205371857E-2</v>
      </c>
      <c r="F30" s="33">
        <v>9.0999998152256012E-2</v>
      </c>
      <c r="G30" s="33">
        <v>1.0000000474974513E-3</v>
      </c>
      <c r="H30" s="33">
        <v>1.7999999225139618E-2</v>
      </c>
      <c r="I30" s="33">
        <v>1.3000000268220901E-2</v>
      </c>
      <c r="J30" s="33">
        <v>8.999999612569809E-3</v>
      </c>
      <c r="K30" s="33">
        <v>8.999999612569809E-3</v>
      </c>
      <c r="L30" s="33">
        <v>0.69599997997283936</v>
      </c>
      <c r="M30" s="33">
        <v>0.14399999380111694</v>
      </c>
      <c r="N30" s="34">
        <v>0.69529998302459717</v>
      </c>
      <c r="O30" s="38">
        <v>8148</v>
      </c>
      <c r="P30" s="39">
        <v>34.110000610351563</v>
      </c>
      <c r="Q30" s="37">
        <f t="shared" si="1"/>
        <v>9.4750001695421009</v>
      </c>
      <c r="R30" s="38">
        <v>9037</v>
      </c>
      <c r="S30" s="39">
        <v>37.840000152587891</v>
      </c>
      <c r="T30" s="37">
        <f t="shared" si="2"/>
        <v>9.4750001695421009</v>
      </c>
      <c r="U30" s="40">
        <v>11893</v>
      </c>
      <c r="V30" s="39">
        <v>49.799999237060547</v>
      </c>
      <c r="W30" s="37">
        <f t="shared" si="3"/>
        <v>13.833333121405706</v>
      </c>
      <c r="X30" s="41">
        <v>-21.899999618530273</v>
      </c>
      <c r="Y30" s="42"/>
      <c r="Z30" s="43"/>
      <c r="AA30" s="43"/>
      <c r="AB30" s="44"/>
      <c r="AC30" s="45">
        <f t="shared" si="4"/>
        <v>153.69899940490723</v>
      </c>
      <c r="AD30" s="27">
        <f t="shared" si="0"/>
        <v>99.999999077874236</v>
      </c>
      <c r="AE30" s="28" t="str">
        <f t="shared" si="5"/>
        <v xml:space="preserve"> </v>
      </c>
      <c r="AF30" s="29">
        <v>153.69899940490723</v>
      </c>
      <c r="AG30" s="29"/>
      <c r="AH30" s="30"/>
      <c r="AI30" s="31">
        <v>0.57730001211166382</v>
      </c>
      <c r="AJ30" s="31">
        <v>16</v>
      </c>
    </row>
    <row r="31" spans="1:36" ht="15.75" customHeight="1" x14ac:dyDescent="0.25">
      <c r="A31" s="32">
        <v>20</v>
      </c>
      <c r="B31" s="33">
        <v>96.406997680664063</v>
      </c>
      <c r="C31" s="33">
        <v>1.9730000495910645</v>
      </c>
      <c r="D31" s="33">
        <v>0.61100000143051147</v>
      </c>
      <c r="E31" s="33">
        <v>9.8999999463558197E-2</v>
      </c>
      <c r="F31" s="33">
        <v>9.7000002861022949E-2</v>
      </c>
      <c r="G31" s="33">
        <v>2.0000000949949026E-3</v>
      </c>
      <c r="H31" s="33">
        <v>1.7999999225139618E-2</v>
      </c>
      <c r="I31" s="33">
        <v>1.0999999940395355E-2</v>
      </c>
      <c r="J31" s="33">
        <v>8.0000003799796104E-3</v>
      </c>
      <c r="K31" s="33">
        <v>8.0000003799796104E-3</v>
      </c>
      <c r="L31" s="33">
        <v>0.61699998378753662</v>
      </c>
      <c r="M31" s="33">
        <v>0.14900000393390656</v>
      </c>
      <c r="N31" s="34">
        <v>0.69609999656677246</v>
      </c>
      <c r="O31" s="38">
        <v>8165</v>
      </c>
      <c r="P31" s="39">
        <v>34.180000305175781</v>
      </c>
      <c r="Q31" s="37">
        <f t="shared" si="1"/>
        <v>9.4944445292154942</v>
      </c>
      <c r="R31" s="38">
        <v>9055</v>
      </c>
      <c r="S31" s="39">
        <v>37.919998168945313</v>
      </c>
      <c r="T31" s="37">
        <f t="shared" si="2"/>
        <v>9.4944445292154942</v>
      </c>
      <c r="U31" s="40">
        <v>11912</v>
      </c>
      <c r="V31" s="39">
        <v>49.880001068115234</v>
      </c>
      <c r="W31" s="37">
        <f t="shared" si="3"/>
        <v>13.855555852254231</v>
      </c>
      <c r="X31" s="41">
        <v>-21.700000762939453</v>
      </c>
      <c r="Y31" s="42"/>
      <c r="Z31" s="43"/>
      <c r="AA31" s="43"/>
      <c r="AB31" s="44"/>
      <c r="AC31" s="45">
        <f t="shared" si="4"/>
        <v>158.91899871826172</v>
      </c>
      <c r="AD31" s="27">
        <f t="shared" si="0"/>
        <v>99.999997721752152</v>
      </c>
      <c r="AE31" s="28" t="str">
        <f t="shared" si="5"/>
        <v xml:space="preserve"> </v>
      </c>
      <c r="AF31" s="29">
        <v>158.91899871826172</v>
      </c>
      <c r="AG31" s="29"/>
      <c r="AH31" s="30"/>
      <c r="AI31" s="31">
        <v>0.5778999924659729</v>
      </c>
      <c r="AJ31" s="31">
        <v>16</v>
      </c>
    </row>
    <row r="32" spans="1:36" ht="15.75" customHeight="1" x14ac:dyDescent="0.25">
      <c r="A32" s="32">
        <v>21</v>
      </c>
      <c r="B32" s="33">
        <v>96.411003112792969</v>
      </c>
      <c r="C32" s="33">
        <v>1.9960000514984131</v>
      </c>
      <c r="D32" s="33">
        <v>0.61900001764297485</v>
      </c>
      <c r="E32" s="33">
        <v>9.7000002861022949E-2</v>
      </c>
      <c r="F32" s="33">
        <v>9.8999999463558197E-2</v>
      </c>
      <c r="G32" s="33">
        <v>3.0000000260770321E-3</v>
      </c>
      <c r="H32" s="33">
        <v>2.199999988079071E-2</v>
      </c>
      <c r="I32" s="33">
        <v>1.3000000268220901E-2</v>
      </c>
      <c r="J32" s="33">
        <v>8.0000003799796104E-3</v>
      </c>
      <c r="K32" s="33">
        <v>4.0000001899898052E-3</v>
      </c>
      <c r="L32" s="33">
        <v>0.57599997520446777</v>
      </c>
      <c r="M32" s="33">
        <v>0.15199999511241913</v>
      </c>
      <c r="N32" s="34">
        <v>0.69630002975463867</v>
      </c>
      <c r="O32" s="38">
        <v>8173</v>
      </c>
      <c r="P32" s="39">
        <v>34.220001220703125</v>
      </c>
      <c r="Q32" s="37">
        <f t="shared" si="1"/>
        <v>9.5055558946397571</v>
      </c>
      <c r="R32" s="38">
        <v>9064</v>
      </c>
      <c r="S32" s="39">
        <v>37.950000762939453</v>
      </c>
      <c r="T32" s="37">
        <f t="shared" si="2"/>
        <v>9.5055558946397571</v>
      </c>
      <c r="U32" s="40">
        <v>11921</v>
      </c>
      <c r="V32" s="39">
        <v>49.919998168945313</v>
      </c>
      <c r="W32" s="37">
        <f t="shared" si="3"/>
        <v>13.866666158040363</v>
      </c>
      <c r="X32" s="41">
        <v>-21.700000762939453</v>
      </c>
      <c r="Y32" s="42"/>
      <c r="Z32" s="43"/>
      <c r="AA32" s="43"/>
      <c r="AB32" s="44"/>
      <c r="AC32" s="45">
        <f t="shared" si="4"/>
        <v>148.59299850463867</v>
      </c>
      <c r="AD32" s="27">
        <f t="shared" si="0"/>
        <v>100.00000315532088</v>
      </c>
      <c r="AE32" s="28" t="str">
        <f t="shared" si="5"/>
        <v xml:space="preserve"> </v>
      </c>
      <c r="AF32" s="29">
        <v>148.59299850463867</v>
      </c>
      <c r="AG32" s="29"/>
      <c r="AH32" s="30"/>
      <c r="AI32" s="31">
        <v>0.57810002565383911</v>
      </c>
      <c r="AJ32" s="31">
        <v>19</v>
      </c>
    </row>
    <row r="33" spans="1:36" ht="15.75" customHeight="1" x14ac:dyDescent="0.25">
      <c r="A33" s="32">
        <v>22</v>
      </c>
      <c r="B33" s="33">
        <v>96.458000183105469</v>
      </c>
      <c r="C33" s="33">
        <v>1.9900000095367432</v>
      </c>
      <c r="D33" s="33">
        <v>0.61500000953674316</v>
      </c>
      <c r="E33" s="33">
        <v>0.10000000149011612</v>
      </c>
      <c r="F33" s="33">
        <v>9.8999999463558197E-2</v>
      </c>
      <c r="G33" s="33">
        <v>0</v>
      </c>
      <c r="H33" s="33">
        <v>1.7999999225139618E-2</v>
      </c>
      <c r="I33" s="33">
        <v>1.3000000268220901E-2</v>
      </c>
      <c r="J33" s="33">
        <v>8.999999612569809E-3</v>
      </c>
      <c r="K33" s="33">
        <v>6.0000000521540642E-3</v>
      </c>
      <c r="L33" s="33">
        <v>0.5429999828338623</v>
      </c>
      <c r="M33" s="33">
        <v>0.14900000393390656</v>
      </c>
      <c r="N33" s="34">
        <v>0.69599997997283936</v>
      </c>
      <c r="O33" s="38">
        <v>8174</v>
      </c>
      <c r="P33" s="39">
        <v>34.220001220703125</v>
      </c>
      <c r="Q33" s="37">
        <f t="shared" si="1"/>
        <v>9.5055558946397571</v>
      </c>
      <c r="R33" s="38">
        <v>9065</v>
      </c>
      <c r="S33" s="39">
        <v>37.959999084472656</v>
      </c>
      <c r="T33" s="37">
        <f t="shared" si="2"/>
        <v>9.5055558946397571</v>
      </c>
      <c r="U33" s="40">
        <v>11925</v>
      </c>
      <c r="V33" s="39">
        <v>49.939998626708984</v>
      </c>
      <c r="W33" s="37">
        <f t="shared" si="3"/>
        <v>13.872221840752495</v>
      </c>
      <c r="X33" s="41">
        <v>-20.899999618530273</v>
      </c>
      <c r="Y33" s="42"/>
      <c r="Z33" s="43"/>
      <c r="AA33" s="43"/>
      <c r="AB33" s="44"/>
      <c r="AC33" s="45">
        <f t="shared" si="4"/>
        <v>151.60900115966797</v>
      </c>
      <c r="AD33" s="27">
        <f t="shared" si="0"/>
        <v>100.00000018905848</v>
      </c>
      <c r="AE33" s="28" t="str">
        <f t="shared" si="5"/>
        <v xml:space="preserve"> </v>
      </c>
      <c r="AF33" s="29">
        <v>151.60900115966797</v>
      </c>
      <c r="AG33" s="29"/>
      <c r="AH33" s="30"/>
      <c r="AI33" s="31">
        <v>0.57779997587203979</v>
      </c>
      <c r="AJ33" s="31">
        <v>15</v>
      </c>
    </row>
    <row r="34" spans="1:36" ht="15.75" customHeight="1" x14ac:dyDescent="0.25">
      <c r="A34" s="32">
        <v>23</v>
      </c>
      <c r="B34" s="33">
        <v>96.426002502441406</v>
      </c>
      <c r="C34" s="33">
        <v>1.9839999675750732</v>
      </c>
      <c r="D34" s="33">
        <v>0.61400002241134644</v>
      </c>
      <c r="E34" s="33">
        <v>0.10100000351667404</v>
      </c>
      <c r="F34" s="33">
        <v>9.7000002861022949E-2</v>
      </c>
      <c r="G34" s="33">
        <v>2.0000000949949026E-3</v>
      </c>
      <c r="H34" s="33">
        <v>1.7000000923871994E-2</v>
      </c>
      <c r="I34" s="33">
        <v>1.4999999664723873E-2</v>
      </c>
      <c r="J34" s="33">
        <v>8.0000003799796104E-3</v>
      </c>
      <c r="K34" s="33">
        <v>8.999999612569809E-3</v>
      </c>
      <c r="L34" s="33">
        <v>0.57700002193450928</v>
      </c>
      <c r="M34" s="33">
        <v>0.15000000596046448</v>
      </c>
      <c r="N34" s="34">
        <v>0.69620001316070557</v>
      </c>
      <c r="O34" s="38">
        <v>8169</v>
      </c>
      <c r="P34" s="39">
        <v>34.200000762939453</v>
      </c>
      <c r="Q34" s="37">
        <f t="shared" si="1"/>
        <v>9.5000002119276257</v>
      </c>
      <c r="R34" s="38">
        <v>9061</v>
      </c>
      <c r="S34" s="39">
        <v>37.939998626708984</v>
      </c>
      <c r="T34" s="37">
        <f t="shared" si="2"/>
        <v>9.5000002119276257</v>
      </c>
      <c r="U34" s="40">
        <v>11918</v>
      </c>
      <c r="V34" s="39">
        <v>49.909999847412109</v>
      </c>
      <c r="W34" s="37">
        <f t="shared" si="3"/>
        <v>13.863888846503363</v>
      </c>
      <c r="X34" s="41">
        <v>-21.100000381469727</v>
      </c>
      <c r="Y34" s="42"/>
      <c r="Z34" s="43"/>
      <c r="AA34" s="43"/>
      <c r="AB34" s="44"/>
      <c r="AC34" s="45">
        <f t="shared" si="4"/>
        <v>148.88900184631348</v>
      </c>
      <c r="AD34" s="27">
        <f t="shared" si="0"/>
        <v>100.00000252737664</v>
      </c>
      <c r="AE34" s="28" t="str">
        <f t="shared" si="5"/>
        <v xml:space="preserve"> </v>
      </c>
      <c r="AF34" s="29">
        <v>148.88900184631348</v>
      </c>
      <c r="AG34" s="29"/>
      <c r="AH34" s="30"/>
      <c r="AI34" s="31">
        <v>0.57800000905990601</v>
      </c>
      <c r="AJ34" s="31">
        <v>15</v>
      </c>
    </row>
    <row r="35" spans="1:36" ht="15.75" customHeight="1" x14ac:dyDescent="0.25">
      <c r="A35" s="32">
        <v>24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4"/>
      <c r="O35" s="38">
        <v>8169</v>
      </c>
      <c r="P35" s="39">
        <v>34.200000762939453</v>
      </c>
      <c r="Q35" s="37">
        <f t="shared" si="1"/>
        <v>9.5000002119276257</v>
      </c>
      <c r="R35" s="38">
        <v>9061</v>
      </c>
      <c r="S35" s="39">
        <v>37.939998626708984</v>
      </c>
      <c r="T35" s="37">
        <f t="shared" si="2"/>
        <v>9.5000002119276257</v>
      </c>
      <c r="U35" s="40"/>
      <c r="V35" s="39"/>
      <c r="W35" s="37" t="str">
        <f t="shared" si="3"/>
        <v/>
      </c>
      <c r="X35" s="41"/>
      <c r="Y35" s="42"/>
      <c r="Z35" s="43"/>
      <c r="AA35" s="43"/>
      <c r="AB35" s="44"/>
      <c r="AC35" s="45">
        <f t="shared" si="4"/>
        <v>145.25900077819824</v>
      </c>
      <c r="AD35" s="27">
        <f t="shared" si="0"/>
        <v>0</v>
      </c>
      <c r="AE35" s="28" t="str">
        <f t="shared" si="5"/>
        <v xml:space="preserve"> </v>
      </c>
      <c r="AF35" s="29">
        <v>145.25900077819824</v>
      </c>
      <c r="AG35" s="29"/>
      <c r="AH35" s="30"/>
      <c r="AI35" s="31"/>
      <c r="AJ35" s="31"/>
    </row>
    <row r="36" spans="1:36" ht="15.75" customHeight="1" x14ac:dyDescent="0.25">
      <c r="A36" s="32">
        <v>25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4"/>
      <c r="O36" s="38">
        <v>8169</v>
      </c>
      <c r="P36" s="39">
        <v>34.200000762939453</v>
      </c>
      <c r="Q36" s="37">
        <f t="shared" si="1"/>
        <v>9.5000002119276257</v>
      </c>
      <c r="R36" s="38">
        <v>9061</v>
      </c>
      <c r="S36" s="39">
        <v>37.939998626708984</v>
      </c>
      <c r="T36" s="37">
        <f t="shared" si="2"/>
        <v>9.5000002119276257</v>
      </c>
      <c r="U36" s="40"/>
      <c r="V36" s="39"/>
      <c r="W36" s="37" t="str">
        <f t="shared" si="3"/>
        <v/>
      </c>
      <c r="X36" s="41"/>
      <c r="Y36" s="42"/>
      <c r="Z36" s="43"/>
      <c r="AA36" s="43"/>
      <c r="AB36" s="44"/>
      <c r="AC36" s="45">
        <f t="shared" si="4"/>
        <v>144.51000213623047</v>
      </c>
      <c r="AD36" s="27">
        <f t="shared" si="0"/>
        <v>0</v>
      </c>
      <c r="AE36" s="28" t="str">
        <f>IF(AD36=100,"ОК"," ")</f>
        <v xml:space="preserve"> </v>
      </c>
      <c r="AF36" s="29">
        <v>144.51000213623047</v>
      </c>
      <c r="AG36" s="29"/>
      <c r="AH36" s="30"/>
      <c r="AI36" s="31"/>
      <c r="AJ36" s="31"/>
    </row>
    <row r="37" spans="1:36" ht="15.75" customHeight="1" x14ac:dyDescent="0.25">
      <c r="A37" s="32">
        <v>26</v>
      </c>
      <c r="B37" s="33">
        <v>96.410003662109375</v>
      </c>
      <c r="C37" s="33">
        <v>1.940000057220459</v>
      </c>
      <c r="D37" s="33">
        <v>0.60399997234344482</v>
      </c>
      <c r="E37" s="33">
        <v>9.7000002861022949E-2</v>
      </c>
      <c r="F37" s="33">
        <v>9.6000000834465027E-2</v>
      </c>
      <c r="G37" s="33">
        <v>0</v>
      </c>
      <c r="H37" s="33">
        <v>1.8999999389052391E-2</v>
      </c>
      <c r="I37" s="33">
        <v>1.4000000432133675E-2</v>
      </c>
      <c r="J37" s="33">
        <v>1.2000000104308128E-2</v>
      </c>
      <c r="K37" s="33">
        <v>6.0000000521540642E-3</v>
      </c>
      <c r="L37" s="33">
        <v>0.65799999237060547</v>
      </c>
      <c r="M37" s="33">
        <v>0.14399999380111694</v>
      </c>
      <c r="N37" s="34">
        <v>0.69599997997283936</v>
      </c>
      <c r="O37" s="38">
        <v>8160</v>
      </c>
      <c r="P37" s="39">
        <v>34.159999847412109</v>
      </c>
      <c r="Q37" s="37">
        <f t="shared" si="1"/>
        <v>9.4888888465033627</v>
      </c>
      <c r="R37" s="38">
        <v>9050</v>
      </c>
      <c r="S37" s="39">
        <v>37.900001525878906</v>
      </c>
      <c r="T37" s="37">
        <f t="shared" si="2"/>
        <v>9.4888888465033627</v>
      </c>
      <c r="U37" s="40">
        <v>11906</v>
      </c>
      <c r="V37" s="39">
        <v>49.849998474121094</v>
      </c>
      <c r="W37" s="37">
        <f t="shared" si="3"/>
        <v>13.84722179836697</v>
      </c>
      <c r="X37" s="41">
        <v>-20.799999237060547</v>
      </c>
      <c r="Y37" s="42"/>
      <c r="Z37" s="43"/>
      <c r="AA37" s="43"/>
      <c r="AB37" s="44"/>
      <c r="AC37" s="45">
        <f t="shared" si="4"/>
        <v>138.1299991607666</v>
      </c>
      <c r="AD37" s="27">
        <f t="shared" si="0"/>
        <v>100.00000368151814</v>
      </c>
      <c r="AE37" s="28" t="str">
        <f t="shared" si="5"/>
        <v xml:space="preserve"> </v>
      </c>
      <c r="AF37" s="29">
        <v>138.1299991607666</v>
      </c>
      <c r="AG37" s="29"/>
      <c r="AH37" s="30"/>
      <c r="AI37" s="31">
        <v>0.5778999924659729</v>
      </c>
      <c r="AJ37" s="31">
        <v>15</v>
      </c>
    </row>
    <row r="38" spans="1:36" ht="15.75" customHeight="1" x14ac:dyDescent="0.25">
      <c r="A38" s="32">
        <v>27</v>
      </c>
      <c r="B38" s="33">
        <v>96.462997436523438</v>
      </c>
      <c r="C38" s="33">
        <v>1.9509999752044678</v>
      </c>
      <c r="D38" s="33">
        <v>0.61599999666213989</v>
      </c>
      <c r="E38" s="33">
        <v>9.8999999463558197E-2</v>
      </c>
      <c r="F38" s="33">
        <v>9.7000002861022949E-2</v>
      </c>
      <c r="G38" s="33">
        <v>1.0000000474974513E-3</v>
      </c>
      <c r="H38" s="33">
        <v>1.7999999225139618E-2</v>
      </c>
      <c r="I38" s="33">
        <v>1.4999999664723873E-2</v>
      </c>
      <c r="J38" s="33">
        <v>1.4999999664723873E-2</v>
      </c>
      <c r="K38" s="33">
        <v>7.0000002160668373E-3</v>
      </c>
      <c r="L38" s="33">
        <v>0.56499999761581421</v>
      </c>
      <c r="M38" s="33">
        <v>0.15299999713897705</v>
      </c>
      <c r="N38" s="34">
        <v>0.69609999656677246</v>
      </c>
      <c r="O38" s="38">
        <v>8187</v>
      </c>
      <c r="P38" s="39">
        <v>34.209999084472656</v>
      </c>
      <c r="Q38" s="37">
        <f t="shared" si="1"/>
        <v>9.5027775234646263</v>
      </c>
      <c r="R38" s="38">
        <v>9062</v>
      </c>
      <c r="S38" s="39">
        <v>37.950000762939453</v>
      </c>
      <c r="T38" s="37">
        <f t="shared" si="2"/>
        <v>9.5027775234646263</v>
      </c>
      <c r="U38" s="40">
        <v>11920</v>
      </c>
      <c r="V38" s="39">
        <v>49.919998168945313</v>
      </c>
      <c r="W38" s="37">
        <f t="shared" si="3"/>
        <v>13.866666158040363</v>
      </c>
      <c r="X38" s="41">
        <v>-21</v>
      </c>
      <c r="Y38" s="42"/>
      <c r="Z38" s="43"/>
      <c r="AA38" s="43"/>
      <c r="AB38" s="44"/>
      <c r="AC38" s="45">
        <f t="shared" si="4"/>
        <v>139.34099960327148</v>
      </c>
      <c r="AD38" s="27">
        <f t="shared" si="0"/>
        <v>99.999997404287569</v>
      </c>
      <c r="AE38" s="28" t="str">
        <f t="shared" si="5"/>
        <v xml:space="preserve"> </v>
      </c>
      <c r="AF38" s="29">
        <v>139.34099960327148</v>
      </c>
      <c r="AG38" s="29"/>
      <c r="AH38" s="30"/>
      <c r="AI38" s="31">
        <v>0.5778999924659729</v>
      </c>
      <c r="AJ38" s="31">
        <v>15</v>
      </c>
    </row>
    <row r="39" spans="1:36" ht="15.75" customHeight="1" x14ac:dyDescent="0.25">
      <c r="A39" s="32">
        <v>28</v>
      </c>
      <c r="B39" s="33">
        <v>96.46099853515625</v>
      </c>
      <c r="C39" s="33">
        <v>1.9479999542236328</v>
      </c>
      <c r="D39" s="33">
        <v>0.61799997091293335</v>
      </c>
      <c r="E39" s="33">
        <v>0.10100000351667404</v>
      </c>
      <c r="F39" s="33">
        <v>9.8999999463558197E-2</v>
      </c>
      <c r="G39" s="33">
        <v>0</v>
      </c>
      <c r="H39" s="33">
        <v>1.7999999225139618E-2</v>
      </c>
      <c r="I39" s="33">
        <v>1.3000000268220901E-2</v>
      </c>
      <c r="J39" s="33">
        <v>1.4000000432133675E-2</v>
      </c>
      <c r="K39" s="33">
        <v>4.999999888241291E-3</v>
      </c>
      <c r="L39" s="33">
        <v>0.57800000905990601</v>
      </c>
      <c r="M39" s="33">
        <v>0.14499999582767487</v>
      </c>
      <c r="N39" s="34">
        <v>0.69599997997283936</v>
      </c>
      <c r="O39" s="38">
        <v>8169</v>
      </c>
      <c r="P39" s="39">
        <v>34.209999084472656</v>
      </c>
      <c r="Q39" s="37">
        <f t="shared" si="1"/>
        <v>9.5027775234646263</v>
      </c>
      <c r="R39" s="38">
        <v>9060</v>
      </c>
      <c r="S39" s="39">
        <v>37.939998626708984</v>
      </c>
      <c r="T39" s="37">
        <f t="shared" si="2"/>
        <v>9.5027775234646263</v>
      </c>
      <c r="U39" s="40">
        <v>11919</v>
      </c>
      <c r="V39" s="39">
        <v>49.909999847412109</v>
      </c>
      <c r="W39" s="37">
        <f t="shared" si="3"/>
        <v>13.863888846503363</v>
      </c>
      <c r="X39" s="41">
        <v>-21</v>
      </c>
      <c r="Y39" s="42"/>
      <c r="Z39" s="43" t="s">
        <v>48</v>
      </c>
      <c r="AA39" s="43" t="s">
        <v>48</v>
      </c>
      <c r="AB39" s="43" t="s">
        <v>48</v>
      </c>
      <c r="AC39" s="45">
        <f t="shared" si="4"/>
        <v>144.26800346374512</v>
      </c>
      <c r="AD39" s="27">
        <f t="shared" si="0"/>
        <v>99.999998467974365</v>
      </c>
      <c r="AE39" s="28" t="str">
        <f t="shared" si="5"/>
        <v xml:space="preserve"> </v>
      </c>
      <c r="AF39" s="29">
        <v>144.26800346374512</v>
      </c>
      <c r="AG39" s="29"/>
      <c r="AH39" s="30"/>
      <c r="AI39" s="31">
        <v>0.5778999924659729</v>
      </c>
      <c r="AJ39" s="31">
        <v>15</v>
      </c>
    </row>
    <row r="40" spans="1:36" ht="15.75" customHeight="1" x14ac:dyDescent="0.25">
      <c r="A40" s="32">
        <v>29</v>
      </c>
      <c r="B40" s="33">
        <v>96.450996398925781</v>
      </c>
      <c r="C40" s="33">
        <v>1.9299999475479126</v>
      </c>
      <c r="D40" s="33">
        <v>0.61400002241134644</v>
      </c>
      <c r="E40" s="33">
        <v>9.7999997437000275E-2</v>
      </c>
      <c r="F40" s="33">
        <v>9.4999998807907104E-2</v>
      </c>
      <c r="G40" s="33">
        <v>1.0000000474974513E-3</v>
      </c>
      <c r="H40" s="33">
        <v>1.9999999552965164E-2</v>
      </c>
      <c r="I40" s="33">
        <v>1.3000000268220901E-2</v>
      </c>
      <c r="J40" s="33">
        <v>1.2000000104308128E-2</v>
      </c>
      <c r="K40" s="33">
        <v>8.0000003799796104E-3</v>
      </c>
      <c r="L40" s="33">
        <v>0.61500000953674316</v>
      </c>
      <c r="M40" s="33">
        <v>0.14300000667572021</v>
      </c>
      <c r="N40" s="34">
        <v>0.69599997997283936</v>
      </c>
      <c r="O40" s="38">
        <v>8165</v>
      </c>
      <c r="P40" s="39">
        <v>34.189998626708984</v>
      </c>
      <c r="Q40" s="37">
        <f t="shared" si="1"/>
        <v>9.4972218407524949</v>
      </c>
      <c r="R40" s="38">
        <v>9056</v>
      </c>
      <c r="S40" s="39">
        <v>37.919998168945313</v>
      </c>
      <c r="T40" s="37">
        <f t="shared" si="2"/>
        <v>9.4972218407524949</v>
      </c>
      <c r="U40" s="40">
        <v>11913</v>
      </c>
      <c r="V40" s="39">
        <v>49.889999389648438</v>
      </c>
      <c r="W40" s="37">
        <f t="shared" si="3"/>
        <v>13.858333163791233</v>
      </c>
      <c r="X40" s="41">
        <v>-21.299999237060547</v>
      </c>
      <c r="Y40" s="42"/>
      <c r="Z40" s="43"/>
      <c r="AA40" s="43"/>
      <c r="AB40" s="44"/>
      <c r="AC40" s="45">
        <f t="shared" si="4"/>
        <v>150.74700355529785</v>
      </c>
      <c r="AD40" s="27">
        <f t="shared" si="0"/>
        <v>99.999996381695382</v>
      </c>
      <c r="AE40" s="28" t="str">
        <f t="shared" si="5"/>
        <v xml:space="preserve"> </v>
      </c>
      <c r="AF40" s="29">
        <v>150.74700355529785</v>
      </c>
      <c r="AG40" s="29"/>
      <c r="AH40" s="30"/>
      <c r="AI40" s="31">
        <v>0.57779997587203979</v>
      </c>
      <c r="AJ40" s="31">
        <v>15</v>
      </c>
    </row>
    <row r="41" spans="1:36" ht="15.75" customHeight="1" x14ac:dyDescent="0.25">
      <c r="A41" s="32">
        <v>30</v>
      </c>
      <c r="B41" s="33">
        <v>96.446998596191406</v>
      </c>
      <c r="C41" s="33">
        <v>1.9390000104904175</v>
      </c>
      <c r="D41" s="33">
        <v>0.61000001430511475</v>
      </c>
      <c r="E41" s="33">
        <v>9.7999997437000275E-2</v>
      </c>
      <c r="F41" s="33">
        <v>9.6000000834465027E-2</v>
      </c>
      <c r="G41" s="33">
        <v>3.0000000260770321E-3</v>
      </c>
      <c r="H41" s="33">
        <v>1.9999999552965164E-2</v>
      </c>
      <c r="I41" s="33">
        <v>1.6000000759959221E-2</v>
      </c>
      <c r="J41" s="33">
        <v>1.7999999225139618E-2</v>
      </c>
      <c r="K41" s="33">
        <v>7.0000002160668373E-3</v>
      </c>
      <c r="L41" s="33">
        <v>0.60199999809265137</v>
      </c>
      <c r="M41" s="33">
        <v>0.14399999380111694</v>
      </c>
      <c r="N41" s="34">
        <v>0.69650000333786011</v>
      </c>
      <c r="O41" s="38">
        <v>8172</v>
      </c>
      <c r="P41" s="39">
        <v>34.209999084472656</v>
      </c>
      <c r="Q41" s="37">
        <f t="shared" si="1"/>
        <v>9.5027775234646263</v>
      </c>
      <c r="R41" s="38">
        <v>9063</v>
      </c>
      <c r="S41" s="39">
        <v>37.950000762939453</v>
      </c>
      <c r="T41" s="37">
        <f t="shared" si="2"/>
        <v>9.5027775234646263</v>
      </c>
      <c r="U41" s="40">
        <v>11919</v>
      </c>
      <c r="V41" s="39">
        <v>49.909999847412109</v>
      </c>
      <c r="W41" s="37">
        <f t="shared" si="3"/>
        <v>13.863888846503363</v>
      </c>
      <c r="X41" s="41">
        <v>-21.200000762939453</v>
      </c>
      <c r="Y41" s="42"/>
      <c r="Z41" s="43"/>
      <c r="AA41" s="43"/>
      <c r="AB41" s="44"/>
      <c r="AC41" s="45">
        <f t="shared" si="4"/>
        <v>152.97499847412109</v>
      </c>
      <c r="AD41" s="27">
        <f t="shared" si="0"/>
        <v>99.99999861093238</v>
      </c>
      <c r="AE41" s="28" t="str">
        <f t="shared" si="5"/>
        <v xml:space="preserve"> </v>
      </c>
      <c r="AF41" s="29">
        <v>152.97499847412109</v>
      </c>
      <c r="AG41" s="29"/>
      <c r="AH41" s="30"/>
      <c r="AI41" s="31">
        <v>0.57819998264312744</v>
      </c>
      <c r="AJ41" s="31">
        <v>59.900001525878906</v>
      </c>
    </row>
    <row r="42" spans="1:36" ht="15.75" customHeight="1" x14ac:dyDescent="0.25">
      <c r="A42" s="32">
        <v>31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4"/>
      <c r="O42" s="38">
        <v>8172</v>
      </c>
      <c r="P42" s="39">
        <v>34.209999084472656</v>
      </c>
      <c r="Q42" s="37">
        <f t="shared" si="1"/>
        <v>9.5027775234646263</v>
      </c>
      <c r="R42" s="38">
        <v>9063</v>
      </c>
      <c r="S42" s="39">
        <v>37.950000762939453</v>
      </c>
      <c r="T42" s="37">
        <f t="shared" si="2"/>
        <v>9.5027775234646263</v>
      </c>
      <c r="U42" s="40"/>
      <c r="V42" s="39"/>
      <c r="W42" s="37" t="str">
        <f t="shared" si="3"/>
        <v/>
      </c>
      <c r="X42" s="41"/>
      <c r="Y42" s="42"/>
      <c r="Z42" s="43"/>
      <c r="AA42" s="43"/>
      <c r="AB42" s="44"/>
      <c r="AC42" s="45">
        <f t="shared" si="4"/>
        <v>150.23700141906738</v>
      </c>
      <c r="AD42" s="27">
        <f t="shared" si="0"/>
        <v>0</v>
      </c>
      <c r="AE42" s="28" t="str">
        <f t="shared" si="5"/>
        <v xml:space="preserve"> </v>
      </c>
      <c r="AF42" s="29">
        <v>150.23700141906738</v>
      </c>
      <c r="AG42" s="29"/>
      <c r="AH42" s="30"/>
      <c r="AI42" s="31"/>
      <c r="AJ42" s="31"/>
    </row>
    <row r="43" spans="1:36" ht="15.75" customHeight="1" x14ac:dyDescent="0.25">
      <c r="A43" s="32"/>
      <c r="B43" s="46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47"/>
      <c r="N43" s="34"/>
      <c r="O43" s="38"/>
      <c r="P43" s="39"/>
      <c r="Q43" s="37" t="str">
        <f t="shared" si="1"/>
        <v/>
      </c>
      <c r="R43" s="38"/>
      <c r="S43" s="39"/>
      <c r="T43" s="37" t="str">
        <f t="shared" si="2"/>
        <v/>
      </c>
      <c r="U43" s="40"/>
      <c r="V43" s="39"/>
      <c r="W43" s="37" t="str">
        <f t="shared" si="3"/>
        <v/>
      </c>
      <c r="X43" s="41"/>
      <c r="Y43" s="42"/>
      <c r="Z43" s="43"/>
      <c r="AA43" s="43"/>
      <c r="AB43" s="44"/>
      <c r="AC43" s="45" t="str">
        <f t="shared" si="4"/>
        <v/>
      </c>
      <c r="AD43" s="27">
        <f t="shared" si="0"/>
        <v>0</v>
      </c>
      <c r="AE43" s="28" t="str">
        <f t="shared" si="5"/>
        <v xml:space="preserve"> </v>
      </c>
      <c r="AF43" s="29"/>
      <c r="AG43" s="29"/>
      <c r="AH43" s="30"/>
      <c r="AI43" s="31"/>
      <c r="AJ43" s="31"/>
    </row>
    <row r="44" spans="1:36" ht="15.75" customHeight="1" thickBot="1" x14ac:dyDescent="0.3">
      <c r="A44" s="48"/>
      <c r="B44" s="49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1"/>
      <c r="N44" s="52"/>
      <c r="O44" s="53"/>
      <c r="P44" s="54"/>
      <c r="Q44" s="37" t="str">
        <f t="shared" si="1"/>
        <v/>
      </c>
      <c r="R44" s="53"/>
      <c r="S44" s="54"/>
      <c r="T44" s="37" t="str">
        <f t="shared" si="2"/>
        <v/>
      </c>
      <c r="U44" s="55"/>
      <c r="V44" s="54"/>
      <c r="W44" s="56" t="str">
        <f t="shared" si="3"/>
        <v/>
      </c>
      <c r="X44" s="57"/>
      <c r="Y44" s="58"/>
      <c r="Z44" s="59"/>
      <c r="AA44" s="60"/>
      <c r="AB44" s="61"/>
      <c r="AC44" s="45" t="str">
        <f t="shared" si="4"/>
        <v/>
      </c>
      <c r="AD44" s="27">
        <f t="shared" si="0"/>
        <v>0</v>
      </c>
      <c r="AE44" s="28" t="str">
        <f t="shared" si="5"/>
        <v xml:space="preserve"> </v>
      </c>
      <c r="AF44" s="29"/>
      <c r="AG44" s="29"/>
      <c r="AH44" s="30"/>
      <c r="AI44" s="31"/>
      <c r="AJ44" s="31"/>
    </row>
    <row r="45" spans="1:36" ht="15" customHeight="1" thickBot="1" x14ac:dyDescent="0.3">
      <c r="A45" s="92" t="s">
        <v>49</v>
      </c>
      <c r="B45" s="92"/>
      <c r="C45" s="92"/>
      <c r="D45" s="92"/>
      <c r="E45" s="92"/>
      <c r="F45" s="92"/>
      <c r="G45" s="92"/>
      <c r="H45" s="93"/>
      <c r="I45" s="94" t="s">
        <v>50</v>
      </c>
      <c r="J45" s="95"/>
      <c r="K45" s="62">
        <v>0</v>
      </c>
      <c r="L45" s="96" t="s">
        <v>51</v>
      </c>
      <c r="M45" s="97"/>
      <c r="N45" s="63">
        <v>0</v>
      </c>
      <c r="O45" s="98">
        <f>SUMPRODUCT(O12:O44,AC12:AC44)/SUM(AC12:AC44)</f>
        <v>8160.6724633563072</v>
      </c>
      <c r="P45" s="77">
        <f>SUMPRODUCT(P12:P44,AC12:AC44)/SUM(AC12:AC44)</f>
        <v>34.166471187981067</v>
      </c>
      <c r="Q45" s="77">
        <f>SUMPRODUCT(Q12:Q44,AC12:AC44)/SUM(AC12:AC44)</f>
        <v>9.4906864411058507</v>
      </c>
      <c r="R45" s="100">
        <f>SUMPRODUCT(R12:R44,AC12:AC44)/SUM(AC12:AC44)</f>
        <v>9050.4340775135752</v>
      </c>
      <c r="S45" s="77">
        <f>SUMPRODUCT(S12:S44,AC12:AC44)/SUM(AC12:AC44)</f>
        <v>37.898926010766978</v>
      </c>
      <c r="T45" s="79">
        <f>SUMPRODUCT(T12:T44,AC12:AC44)/SUM(AC12:AC44)</f>
        <v>9.4906864411058507</v>
      </c>
      <c r="U45" s="64"/>
      <c r="V45" s="65"/>
      <c r="W45" s="65"/>
      <c r="X45" s="65"/>
      <c r="Y45" s="65"/>
      <c r="Z45" s="65"/>
      <c r="AA45" s="81" t="s">
        <v>52</v>
      </c>
      <c r="AB45" s="82"/>
      <c r="AC45" s="66">
        <v>6636.4970000000003</v>
      </c>
      <c r="AD45" s="27"/>
      <c r="AE45" s="28"/>
      <c r="AF45" s="30"/>
      <c r="AG45" s="30"/>
      <c r="AH45" s="30"/>
    </row>
    <row r="46" spans="1:36" ht="19.5" customHeight="1" thickBot="1" x14ac:dyDescent="0.3">
      <c r="A46" s="67"/>
      <c r="B46" s="68"/>
      <c r="C46" s="68"/>
      <c r="D46" s="68"/>
      <c r="E46" s="68"/>
      <c r="F46" s="68"/>
      <c r="G46" s="68"/>
      <c r="H46" s="83" t="s">
        <v>53</v>
      </c>
      <c r="I46" s="84"/>
      <c r="J46" s="84"/>
      <c r="K46" s="84"/>
      <c r="L46" s="84"/>
      <c r="M46" s="84"/>
      <c r="N46" s="85"/>
      <c r="O46" s="99"/>
      <c r="P46" s="78"/>
      <c r="Q46" s="78"/>
      <c r="R46" s="101"/>
      <c r="S46" s="78"/>
      <c r="T46" s="80"/>
      <c r="U46" s="64"/>
      <c r="V46" s="68"/>
      <c r="W46" s="68"/>
      <c r="X46" s="68"/>
      <c r="Y46" s="68"/>
      <c r="Z46" s="68"/>
      <c r="AA46" s="68"/>
      <c r="AB46" s="68"/>
      <c r="AC46" s="69"/>
      <c r="AE46" s="76" t="s">
        <v>54</v>
      </c>
      <c r="AF46" s="76"/>
      <c r="AG46" s="70" t="s">
        <v>55</v>
      </c>
    </row>
    <row r="47" spans="1:36" ht="18.75" customHeight="1" x14ac:dyDescent="0.25">
      <c r="AE47" s="76" t="s">
        <v>56</v>
      </c>
      <c r="AF47" s="76"/>
      <c r="AG47" s="31"/>
    </row>
    <row r="48" spans="1:36" x14ac:dyDescent="0.25">
      <c r="B48" s="71" t="s">
        <v>57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 t="s">
        <v>58</v>
      </c>
      <c r="O48" s="72"/>
      <c r="P48" s="72"/>
      <c r="Q48" s="72"/>
      <c r="R48" s="72"/>
      <c r="S48" s="72"/>
      <c r="T48" s="72"/>
      <c r="U48" s="72"/>
      <c r="V48" s="72" t="s">
        <v>59</v>
      </c>
      <c r="AE48" s="76" t="s">
        <v>60</v>
      </c>
      <c r="AF48" s="76"/>
      <c r="AG48" s="31"/>
    </row>
    <row r="49" spans="2:33" x14ac:dyDescent="0.25">
      <c r="D49" s="73"/>
      <c r="O49" s="74" t="s">
        <v>61</v>
      </c>
      <c r="P49" s="75"/>
      <c r="Q49" s="75"/>
      <c r="R49" s="74" t="s">
        <v>62</v>
      </c>
      <c r="S49" s="75"/>
      <c r="T49" s="75"/>
      <c r="U49" s="75"/>
      <c r="V49" s="74" t="s">
        <v>63</v>
      </c>
      <c r="AE49" s="76"/>
      <c r="AF49" s="76"/>
      <c r="AG49" s="31"/>
    </row>
    <row r="50" spans="2:33" x14ac:dyDescent="0.25">
      <c r="B50" s="71" t="s">
        <v>64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 t="s">
        <v>65</v>
      </c>
      <c r="O50" s="72"/>
      <c r="P50" s="72"/>
      <c r="Q50" s="72"/>
      <c r="R50" s="72"/>
      <c r="S50" s="72"/>
      <c r="T50" s="72"/>
      <c r="U50" s="72"/>
      <c r="V50" s="72" t="str">
        <f>V48</f>
        <v>01.01.2017</v>
      </c>
      <c r="AE50" s="76"/>
      <c r="AF50" s="76"/>
      <c r="AG50" s="31"/>
    </row>
    <row r="51" spans="2:33" x14ac:dyDescent="0.25">
      <c r="E51" s="73"/>
      <c r="O51" s="74" t="s">
        <v>61</v>
      </c>
      <c r="P51" s="75"/>
      <c r="Q51" s="75"/>
      <c r="R51" s="74" t="s">
        <v>62</v>
      </c>
      <c r="S51" s="75"/>
      <c r="T51" s="75"/>
      <c r="U51" s="75"/>
      <c r="V51" s="74" t="s">
        <v>63</v>
      </c>
      <c r="AE51" s="76"/>
      <c r="AF51" s="76"/>
      <c r="AG51" s="31"/>
    </row>
    <row r="52" spans="2:33" x14ac:dyDescent="0.25">
      <c r="B52" s="71" t="s">
        <v>66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 t="s">
        <v>67</v>
      </c>
      <c r="O52" s="72"/>
      <c r="P52" s="72"/>
      <c r="Q52" s="72"/>
      <c r="R52" s="72"/>
      <c r="S52" s="72"/>
      <c r="T52" s="72"/>
      <c r="U52" s="72"/>
      <c r="V52" s="72" t="str">
        <f>V48</f>
        <v>01.01.2017</v>
      </c>
      <c r="AE52" s="76"/>
      <c r="AF52" s="76"/>
      <c r="AG52" s="31"/>
    </row>
    <row r="53" spans="2:33" x14ac:dyDescent="0.25">
      <c r="E53" s="73"/>
      <c r="O53" s="74" t="s">
        <v>61</v>
      </c>
      <c r="P53" s="75"/>
      <c r="Q53" s="75"/>
      <c r="R53" s="74" t="s">
        <v>62</v>
      </c>
      <c r="S53" s="75"/>
      <c r="T53" s="75"/>
      <c r="U53" s="75"/>
      <c r="V53" s="74" t="s">
        <v>63</v>
      </c>
      <c r="AE53" s="76"/>
      <c r="AF53" s="76"/>
      <c r="AG53" s="31"/>
    </row>
    <row r="54" spans="2:33" x14ac:dyDescent="0.25">
      <c r="B54" s="3" t="s">
        <v>68</v>
      </c>
      <c r="AE54" s="76"/>
      <c r="AF54" s="76"/>
      <c r="AG54" s="31"/>
    </row>
  </sheetData>
  <mergeCells count="55">
    <mergeCell ref="AB1:AC1"/>
    <mergeCell ref="K3:AC3"/>
    <mergeCell ref="K4:AC4"/>
    <mergeCell ref="K5:AC5"/>
    <mergeCell ref="A8:A11"/>
    <mergeCell ref="B8:M9"/>
    <mergeCell ref="N8:W8"/>
    <mergeCell ref="X8:X11"/>
    <mergeCell ref="Y8:Y11"/>
    <mergeCell ref="Z8:Z11"/>
    <mergeCell ref="AA8:AA11"/>
    <mergeCell ref="AB8:AB11"/>
    <mergeCell ref="AC8:AC11"/>
    <mergeCell ref="N9:N11"/>
    <mergeCell ref="B10:B11"/>
    <mergeCell ref="C10:C11"/>
    <mergeCell ref="D10:D11"/>
    <mergeCell ref="E10:E11"/>
    <mergeCell ref="F10:F11"/>
    <mergeCell ref="G10:G11"/>
    <mergeCell ref="T10:T11"/>
    <mergeCell ref="H10:H11"/>
    <mergeCell ref="I10:I11"/>
    <mergeCell ref="J10:J11"/>
    <mergeCell ref="K10:K11"/>
    <mergeCell ref="L10:L11"/>
    <mergeCell ref="M10:M11"/>
    <mergeCell ref="AE47:AF47"/>
    <mergeCell ref="U10:U11"/>
    <mergeCell ref="V10:V11"/>
    <mergeCell ref="W10:W11"/>
    <mergeCell ref="A45:H45"/>
    <mergeCell ref="I45:J45"/>
    <mergeCell ref="L45:M45"/>
    <mergeCell ref="O45:O46"/>
    <mergeCell ref="P45:P46"/>
    <mergeCell ref="Q45:Q46"/>
    <mergeCell ref="R45:R46"/>
    <mergeCell ref="O10:O11"/>
    <mergeCell ref="P10:P11"/>
    <mergeCell ref="Q10:Q11"/>
    <mergeCell ref="R10:R11"/>
    <mergeCell ref="S10:S11"/>
    <mergeCell ref="S45:S46"/>
    <mergeCell ref="T45:T46"/>
    <mergeCell ref="AA45:AB45"/>
    <mergeCell ref="H46:N46"/>
    <mergeCell ref="AE46:AF46"/>
    <mergeCell ref="AE54:AF54"/>
    <mergeCell ref="AE48:AF48"/>
    <mergeCell ref="AE49:AF49"/>
    <mergeCell ref="AE50:AF50"/>
    <mergeCell ref="AE51:AF51"/>
    <mergeCell ref="AE52:AF52"/>
    <mergeCell ref="AE53:AF53"/>
  </mergeCells>
  <printOptions verticalCentered="1"/>
  <pageMargins left="0.39370078740157483" right="0.39370078740157483" top="0.39370078740157483" bottom="0.3937007874015748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Тер.У</vt:lpstr>
      <vt:lpstr>Тер.У!Print_Area</vt:lpstr>
      <vt:lpstr>Тер.У!Область_печати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Капущак Оксана Мирославовна</dc:creator>
  <cp:lastModifiedBy>Капущак Оксана Мирославовна</cp:lastModifiedBy>
  <dcterms:created xsi:type="dcterms:W3CDTF">2017-01-03T06:58:30Z</dcterms:created>
  <dcterms:modified xsi:type="dcterms:W3CDTF">2017-01-03T08:43:21Z</dcterms:modified>
</cp:coreProperties>
</file>