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440" windowHeight="117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Лист1!$A$1:$AC$57</definedName>
  </definedNames>
  <calcPr calcId="145621"/>
</workbook>
</file>

<file path=xl/calcChain.xml><?xml version="1.0" encoding="utf-8"?>
<calcChain xmlns="http://schemas.openxmlformats.org/spreadsheetml/2006/main">
  <c r="AC41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11" i="1"/>
  <c r="T41" i="1" l="1"/>
  <c r="Q41" i="1"/>
  <c r="T40" i="1"/>
  <c r="Q40" i="1"/>
  <c r="T39" i="1"/>
  <c r="Q39" i="1"/>
  <c r="T38" i="1"/>
  <c r="Q38" i="1"/>
  <c r="T37" i="1"/>
  <c r="Q37" i="1"/>
  <c r="W36" i="1"/>
  <c r="T36" i="1"/>
  <c r="Q36" i="1"/>
  <c r="T35" i="1" l="1"/>
  <c r="Q35" i="1"/>
  <c r="T34" i="1"/>
  <c r="Q34" i="1"/>
  <c r="T33" i="1"/>
  <c r="Q33" i="1"/>
  <c r="T32" i="1"/>
  <c r="Q32" i="1"/>
  <c r="T31" i="1"/>
  <c r="Q31" i="1"/>
  <c r="T30" i="1"/>
  <c r="Q30" i="1"/>
  <c r="W29" i="1" l="1"/>
  <c r="T29" i="1"/>
  <c r="Q29" i="1"/>
  <c r="T28" i="1" l="1"/>
  <c r="Q28" i="1"/>
  <c r="T27" i="1"/>
  <c r="Q27" i="1"/>
  <c r="T26" i="1"/>
  <c r="Q26" i="1"/>
  <c r="T25" i="1"/>
  <c r="Q25" i="1"/>
  <c r="T24" i="1"/>
  <c r="Q24" i="1"/>
  <c r="T23" i="1"/>
  <c r="Q23" i="1"/>
  <c r="AD42" i="1"/>
  <c r="AC42" i="1" s="1"/>
  <c r="AD40" i="1"/>
  <c r="W22" i="1"/>
  <c r="T22" i="1"/>
  <c r="Q22" i="1"/>
  <c r="T21" i="1" l="1"/>
  <c r="Q21" i="1"/>
  <c r="T20" i="1"/>
  <c r="Q20" i="1"/>
  <c r="T19" i="1"/>
  <c r="Q19" i="1"/>
  <c r="T18" i="1"/>
  <c r="Q18" i="1"/>
  <c r="T17" i="1"/>
  <c r="Q17" i="1"/>
  <c r="T16" i="1"/>
  <c r="Q16" i="1"/>
  <c r="Q42" i="1"/>
  <c r="P42" i="1"/>
  <c r="W15" i="1"/>
  <c r="T14" i="1"/>
  <c r="Q14" i="1"/>
  <c r="T13" i="1"/>
  <c r="Q13" i="1"/>
  <c r="T12" i="1"/>
  <c r="Q12" i="1"/>
  <c r="T11" i="1"/>
  <c r="Q11" i="1"/>
  <c r="T15" i="1" l="1"/>
  <c r="Q15" i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AE13" i="1"/>
  <c r="S42" i="1"/>
  <c r="T42" i="1"/>
</calcChain>
</file>

<file path=xl/sharedStrings.xml><?xml version="1.0" encoding="utf-8"?>
<sst xmlns="http://schemas.openxmlformats.org/spreadsheetml/2006/main" count="94" uniqueCount="80">
  <si>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</si>
  <si>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</si>
  <si>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</si>
  <si>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</si>
  <si>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</si>
  <si>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</si>
  <si>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</si>
  <si>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</si>
  <si>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</si>
  <si>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</si>
  <si>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</si>
  <si>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</si>
  <si>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</si>
  <si>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</si>
  <si>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</si>
  <si>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</si>
  <si>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</si>
  <si>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</si>
  <si>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</si>
  <si>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</si>
  <si>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</si>
  <si>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</si>
  <si>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</si>
  <si>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</si>
  <si>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</si>
  <si>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</si>
  <si>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</si>
  <si>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</si>
  <si>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</si>
  <si>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</si>
  <si>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</si>
  <si>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</si>
  <si>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</si>
  <si>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</si>
  <si>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</si>
  <si>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</si>
  <si>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</si>
  <si>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</si>
  <si>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</si>
  <si>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</si>
  <si>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</si>
  <si>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Итого</t>
  </si>
  <si>
    <t xml:space="preserve"> dP, кгс/м2</t>
  </si>
  <si>
    <t>AB</t>
  </si>
  <si>
    <t>A</t>
  </si>
  <si>
    <t>-0,11*</t>
  </si>
  <si>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10</t>
    </r>
  </si>
  <si>
    <r>
      <t>Масова концентрація 
сірководню,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</si>
  <si>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</si>
  <si>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</si>
  <si>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</si>
  <si>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,при 20 ºС,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</si>
  <si>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</si>
  <si>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</si>
  <si>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</si>
  <si>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</si>
  <si>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</si>
  <si>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</si>
  <si>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</si>
  <si>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</si>
  <si>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</si>
  <si>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Свідоцтво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№ РУ-1071/12</t>
    </r>
    <r>
      <rPr>
        <sz val="10"/>
        <rFont val="Times New Roman"/>
        <family val="1"/>
        <charset val="204"/>
      </rPr>
      <t xml:space="preserve"> чинне до </t>
    </r>
    <r>
      <rPr>
        <b/>
        <sz val="10"/>
        <rFont val="Times New Roman"/>
        <family val="1"/>
        <charset val="204"/>
      </rPr>
      <t xml:space="preserve"> 10 травня 2017 р.</t>
    </r>
  </si>
  <si>
    <r>
      <t>ПАТ</t>
    </r>
    <r>
      <rPr>
        <b/>
        <sz val="10"/>
        <rFont val="Times New Roman"/>
        <family val="1"/>
        <charset val="204"/>
      </rPr>
      <t xml:space="preserve"> "УКРТРАНСГАЗ"</t>
    </r>
    <r>
      <rPr>
        <sz val="10"/>
        <rFont val="Times New Roman"/>
        <family val="1"/>
        <charset val="204"/>
      </rPr>
      <t xml:space="preserve">                                 Філія </t>
    </r>
    <r>
      <rPr>
        <b/>
        <sz val="10"/>
        <rFont val="Times New Roman"/>
        <family val="1"/>
        <charset val="204"/>
      </rPr>
      <t xml:space="preserve">"УМГ "КИЇВТРАНСГАЗ"   </t>
    </r>
    <r>
      <rPr>
        <sz val="10"/>
        <rFont val="Times New Roman"/>
        <family val="1"/>
        <charset val="204"/>
      </rPr>
      <t xml:space="preserve">                     </t>
    </r>
    <r>
      <rPr>
        <b/>
        <sz val="10"/>
        <rFont val="Times New Roman"/>
        <family val="1"/>
        <charset val="204"/>
      </rPr>
      <t>Сумського ЛВУМГ</t>
    </r>
  </si>
  <si>
    <r>
      <t>переданого</t>
    </r>
    <r>
      <rPr>
        <b/>
        <u/>
        <sz val="14"/>
        <color theme="1"/>
        <rFont val="Times New Roman"/>
        <family val="1"/>
        <charset val="204"/>
      </rPr>
      <t xml:space="preserve"> Сумським ЛВУ МГ</t>
    </r>
    <r>
      <rPr>
        <sz val="14"/>
        <color theme="1"/>
        <rFont val="Times New Roman"/>
        <family val="1"/>
        <charset val="204"/>
      </rPr>
      <t xml:space="preserve">   та прийнятого  </t>
    </r>
    <r>
      <rPr>
        <b/>
        <u/>
        <sz val="14"/>
        <color theme="1"/>
        <rFont val="Times New Roman"/>
        <family val="1"/>
        <charset val="204"/>
      </rPr>
      <t xml:space="preserve">ПАТ "Сумигаз" </t>
    </r>
  </si>
  <si>
    <r>
      <t xml:space="preserve">     за період </t>
    </r>
    <r>
      <rPr>
        <u/>
        <sz val="14"/>
        <color theme="1"/>
        <rFont val="Times New Roman"/>
        <family val="1"/>
        <charset val="204"/>
      </rPr>
      <t xml:space="preserve">з </t>
    </r>
    <r>
      <rPr>
        <b/>
        <u/>
        <sz val="14"/>
        <color theme="1"/>
        <rFont val="Times New Roman"/>
        <family val="1"/>
        <charset val="204"/>
      </rPr>
      <t>1 по 31 грудня 2016 року</t>
    </r>
  </si>
  <si>
    <t>Всього:</t>
  </si>
  <si>
    <t>ΣQ</t>
  </si>
  <si>
    <r>
      <t xml:space="preserve">по </t>
    </r>
    <r>
      <rPr>
        <b/>
        <u/>
        <sz val="12"/>
        <color theme="1"/>
        <rFont val="Times New Roman"/>
        <family val="1"/>
        <charset val="204"/>
      </rPr>
      <t>ГРС</t>
    </r>
    <r>
      <rPr>
        <u/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1"/>
        <charset val="204"/>
      </rPr>
      <t xml:space="preserve"> Гринцево, Колядинець, Липова Долина</t>
    </r>
  </si>
  <si>
    <t>Маршрут 174, 179</t>
  </si>
  <si>
    <r>
      <rPr>
        <b/>
        <sz val="12"/>
        <color rgb="FF00B050"/>
        <rFont val="Calibri"/>
        <family val="2"/>
        <charset val="204"/>
      </rPr>
      <t>Σ</t>
    </r>
    <r>
      <rPr>
        <b/>
        <sz val="12"/>
        <color rgb="FF00B050"/>
        <rFont val="Times New Roman"/>
        <family val="1"/>
        <charset val="204"/>
      </rPr>
      <t>ВТВ</t>
    </r>
  </si>
  <si>
    <t>Данные по объекту Гринцево (осн.) за 12/16.</t>
  </si>
  <si>
    <t xml:space="preserve"> B</t>
  </si>
  <si>
    <t>1312,371*</t>
  </si>
  <si>
    <t>2,99*</t>
  </si>
  <si>
    <t>0,29*</t>
  </si>
  <si>
    <t>A C</t>
  </si>
  <si>
    <t>2892209,17*</t>
  </si>
  <si>
    <t>1511,726*</t>
  </si>
  <si>
    <t>2,96*</t>
  </si>
  <si>
    <r>
      <t>Газопровід</t>
    </r>
    <r>
      <rPr>
        <b/>
        <u/>
        <sz val="14"/>
        <color theme="1"/>
        <rFont val="Times New Roman"/>
        <family val="1"/>
        <charset val="204"/>
      </rPr>
      <t xml:space="preserve"> ЄКК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</si>
</sst>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B050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0" xfId="0" applyFont="1"/>
    <xf numFmtId="0" fontId="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Protection="1"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2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5" fontId="8" fillId="0" borderId="25" xfId="0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/>
    <xf numFmtId="0" fontId="13" fillId="0" borderId="0" xfId="0" applyFont="1" applyAlignment="1">
      <alignment horizontal="center"/>
    </xf>
    <xf numFmtId="2" fontId="8" fillId="0" borderId="0" xfId="0" applyNumberFormat="1" applyFont="1" applyProtection="1"/>
    <xf numFmtId="0" fontId="8" fillId="0" borderId="1" xfId="0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8" fillId="0" borderId="38" xfId="0" applyNumberFormat="1" applyFont="1" applyBorder="1" applyAlignment="1" applyProtection="1">
      <alignment horizontal="center" vertical="center" wrapText="1"/>
      <protection locked="0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Protection="1">
      <protection locked="0"/>
    </xf>
    <xf numFmtId="164" fontId="8" fillId="0" borderId="27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7" fillId="0" borderId="0" xfId="0" applyFont="1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>
      <alignment horizontal="center" vertical="center"/>
    </xf>
    <xf numFmtId="14" fontId="1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5" fillId="0" borderId="8" xfId="0" applyFont="1" applyBorder="1" applyAlignment="1" applyProtection="1">
      <alignment horizontal="center" vertical="center" textRotation="90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5" fillId="0" borderId="7" xfId="0" applyFont="1" applyBorder="1" applyAlignment="1" applyProtection="1">
      <alignment horizontal="center" vertical="center" textRotation="90" wrapText="1"/>
      <protection locked="0"/>
    </xf>
    <xf numFmtId="0" fontId="15" fillId="0" borderId="2" xfId="0" applyFont="1" applyBorder="1" applyAlignment="1" applyProtection="1">
      <alignment horizontal="center" vertical="center" textRotation="90" wrapText="1"/>
      <protection locked="0"/>
    </xf>
    <xf numFmtId="2" fontId="8" fillId="0" borderId="7" xfId="0" applyNumberFormat="1" applyFont="1" applyBorder="1" applyAlignment="1" applyProtection="1">
      <alignment horizontal="center" wrapText="1"/>
      <protection locked="0"/>
    </xf>
    <xf numFmtId="2" fontId="8" fillId="0" borderId="36" xfId="0" applyNumberFormat="1" applyFont="1" applyBorder="1" applyAlignment="1" applyProtection="1">
      <alignment horizontal="center" wrapText="1"/>
      <protection locked="0"/>
    </xf>
    <xf numFmtId="2" fontId="8" fillId="0" borderId="8" xfId="0" applyNumberFormat="1" applyFont="1" applyBorder="1" applyAlignment="1" applyProtection="1">
      <alignment horizontal="center" wrapText="1"/>
      <protection locked="0"/>
    </xf>
    <xf numFmtId="2" fontId="8" fillId="0" borderId="37" xfId="0" applyNumberFormat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 applyProtection="1">
      <alignment horizontal="center" vertical="center" textRotation="90" wrapText="1"/>
      <protection locked="0"/>
    </xf>
    <xf numFmtId="0" fontId="15" fillId="0" borderId="16" xfId="0" applyFont="1" applyBorder="1" applyAlignment="1" applyProtection="1">
      <alignment horizontal="center" vertical="center" textRotation="90" wrapText="1"/>
      <protection locked="0"/>
    </xf>
    <xf numFmtId="0" fontId="15" fillId="0" borderId="12" xfId="0" applyFont="1" applyBorder="1" applyAlignment="1" applyProtection="1">
      <alignment horizontal="center" vertical="center" textRotation="90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4" xfId="0" applyFont="1" applyBorder="1" applyAlignment="1" applyProtection="1">
      <alignment horizontal="center" vertical="center" textRotation="90" wrapText="1"/>
      <protection locked="0"/>
    </xf>
    <xf numFmtId="0" fontId="15" fillId="0" borderId="22" xfId="0" applyFont="1" applyBorder="1" applyAlignment="1" applyProtection="1">
      <alignment horizontal="center" vertical="center" textRotation="90" wrapText="1"/>
      <protection locked="0"/>
    </xf>
    <xf numFmtId="0" fontId="15" fillId="0" borderId="23" xfId="0" applyFont="1" applyBorder="1" applyAlignment="1" applyProtection="1">
      <alignment horizontal="center" vertical="center" textRotation="90" wrapText="1"/>
      <protection locked="0"/>
    </xf>
    <xf numFmtId="0" fontId="15" fillId="0" borderId="24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 applyProtection="1">
      <alignment horizontal="center" vertical="center" textRotation="90" wrapText="1"/>
      <protection locked="0"/>
    </xf>
    <xf numFmtId="0" fontId="15" fillId="0" borderId="9" xfId="0" applyFont="1" applyBorder="1" applyAlignment="1" applyProtection="1">
      <alignment horizontal="center" vertical="center" textRotation="90" wrapText="1"/>
      <protection locked="0"/>
    </xf>
    <xf numFmtId="0" fontId="15" fillId="0" borderId="26" xfId="0" applyFont="1" applyBorder="1" applyAlignment="1" applyProtection="1">
      <alignment horizontal="center" vertical="center" textRotation="90" wrapText="1"/>
      <protection locked="0"/>
    </xf>
    <xf numFmtId="0" fontId="15" fillId="0" borderId="25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left" vertical="center" textRotation="90" wrapText="1"/>
      <protection locked="0"/>
    </xf>
    <xf numFmtId="0" fontId="15" fillId="0" borderId="1" xfId="0" applyFont="1" applyBorder="1" applyAlignment="1" applyProtection="1">
      <alignment horizontal="left" vertical="center" textRotation="90" wrapText="1"/>
      <protection locked="0"/>
    </xf>
    <xf numFmtId="0" fontId="15" fillId="0" borderId="15" xfId="0" applyFont="1" applyBorder="1" applyAlignment="1" applyProtection="1">
      <alignment horizontal="right" vertical="center" textRotation="90" wrapText="1"/>
      <protection locked="0"/>
    </xf>
    <xf numFmtId="0" fontId="15" fillId="0" borderId="1" xfId="0" applyFont="1" applyBorder="1" applyAlignment="1" applyProtection="1">
      <alignment horizontal="right" vertical="center" textRotation="90" wrapText="1"/>
      <protection locked="0"/>
    </xf>
    <xf numFmtId="0" fontId="15" fillId="0" borderId="14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textRotation="90" wrapText="1"/>
      <protection locked="0"/>
    </xf>
    <xf numFmtId="0" fontId="15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32" xfId="0" applyFont="1" applyBorder="1" applyAlignment="1" applyProtection="1">
      <alignment horizontal="right" vertical="center" wrapText="1"/>
      <protection locked="0"/>
    </xf>
    <xf numFmtId="0" fontId="8" fillId="0" borderId="33" xfId="0" applyFont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 applyProtection="1">
      <alignment horizontal="right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view="pageBreakPreview" topLeftCell="C19" zoomScaleNormal="100" zoomScaleSheetLayoutView="100" workbookViewId="0">
      <selection activeCell="M4" sqref="M4"/>
    </sheetView>
  </sheetViews>
  <sheetFormatPr defaultRowHeight="15" x14ac:dyDescent="0.25"/>
  <cols>
    <col min="1" max="1" width="6.42578125" style="6" customWidth="1"/>
    <col min="2" max="14" width="9.28515625" style="6" customWidth="1"/>
    <col min="15" max="15" width="6.140625" style="6" customWidth="1"/>
    <col min="16" max="17" width="9.85546875" style="6" customWidth="1"/>
    <col min="18" max="18" width="8.5703125" style="6" customWidth="1"/>
    <col min="19" max="23" width="9.85546875" style="6" customWidth="1"/>
    <col min="24" max="24" width="10" style="6" customWidth="1"/>
    <col min="25" max="26" width="8.28515625" style="6" customWidth="1"/>
    <col min="27" max="27" width="10" style="6" customWidth="1"/>
    <col min="28" max="28" width="8.28515625" style="6" customWidth="1"/>
    <col min="29" max="29" width="16.85546875" style="6" customWidth="1"/>
    <col min="30" max="30" width="9.5703125" style="6" bestFit="1" customWidth="1"/>
    <col min="31" max="31" width="7.5703125" style="6" bestFit="1" customWidth="1"/>
    <col min="32" max="32" width="9.5703125" style="6" bestFit="1" customWidth="1"/>
    <col min="33" max="33" width="7.5703125" style="6" bestFit="1" customWidth="1"/>
    <col min="34" max="34" width="10.28515625" style="6" bestFit="1" customWidth="1"/>
    <col min="35" max="16384" width="9.140625" style="6"/>
  </cols>
  <sheetData>
    <row r="1" spans="1:34" ht="18.75" x14ac:dyDescent="0.3">
      <c r="A1" s="8"/>
      <c r="B1" s="9"/>
      <c r="C1" s="9"/>
      <c r="D1" s="9"/>
      <c r="M1" s="13" t="s">
        <v>4</v>
      </c>
      <c r="N1" s="11"/>
      <c r="O1" s="11"/>
      <c r="P1" s="11"/>
      <c r="Q1" s="11"/>
      <c r="R1" s="11"/>
      <c r="S1" s="11"/>
      <c r="T1" s="11"/>
      <c r="U1" s="11"/>
      <c r="V1" s="11"/>
      <c r="W1" s="11"/>
      <c r="AC1" s="6" t="s">
        <v>68</v>
      </c>
    </row>
    <row r="2" spans="1:34" ht="18.75" x14ac:dyDescent="0.25">
      <c r="A2" s="8"/>
      <c r="B2" s="9"/>
      <c r="C2" s="5"/>
      <c r="D2" s="9"/>
      <c r="F2" s="9"/>
      <c r="G2" s="9"/>
      <c r="H2" s="9"/>
      <c r="I2" s="9"/>
      <c r="J2" s="9"/>
      <c r="L2" s="1"/>
      <c r="M2" s="51" t="s">
        <v>63</v>
      </c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34" ht="39" customHeight="1" x14ac:dyDescent="0.25">
      <c r="A3" s="61" t="s">
        <v>62</v>
      </c>
      <c r="B3" s="61"/>
      <c r="C3" s="61"/>
      <c r="D3" s="61"/>
      <c r="E3" s="14"/>
      <c r="F3" s="9"/>
      <c r="G3" s="9"/>
      <c r="H3" s="9"/>
      <c r="I3" s="60" t="s">
        <v>67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34" ht="18.75" x14ac:dyDescent="0.25">
      <c r="A4" s="49" t="s">
        <v>10</v>
      </c>
      <c r="B4" s="50"/>
      <c r="C4" s="50"/>
      <c r="D4" s="50"/>
      <c r="G4" s="9"/>
      <c r="H4" s="9"/>
      <c r="I4" s="9"/>
      <c r="L4" s="52" t="s">
        <v>79</v>
      </c>
      <c r="O4" s="11"/>
      <c r="P4" s="11"/>
      <c r="Q4" s="11"/>
      <c r="R4" s="53" t="s">
        <v>64</v>
      </c>
      <c r="T4" s="11"/>
      <c r="U4" s="11"/>
      <c r="V4" s="11"/>
      <c r="W4" s="11"/>
    </row>
    <row r="5" spans="1:34" x14ac:dyDescent="0.25">
      <c r="A5" s="49" t="s">
        <v>61</v>
      </c>
      <c r="B5" s="50"/>
      <c r="C5" s="50"/>
      <c r="D5" s="50"/>
      <c r="F5" s="9"/>
      <c r="G5" s="9"/>
      <c r="H5" s="9"/>
    </row>
    <row r="6" spans="1:34" ht="5.25" customHeight="1" thickBot="1" x14ac:dyDescent="0.3"/>
    <row r="7" spans="1:34" ht="26.25" customHeight="1" thickBot="1" x14ac:dyDescent="0.3">
      <c r="A7" s="83" t="s">
        <v>0</v>
      </c>
      <c r="B7" s="91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1" t="s">
        <v>17</v>
      </c>
      <c r="O7" s="102"/>
      <c r="P7" s="102"/>
      <c r="Q7" s="102"/>
      <c r="R7" s="102"/>
      <c r="S7" s="102"/>
      <c r="T7" s="102"/>
      <c r="U7" s="102"/>
      <c r="V7" s="102"/>
      <c r="W7" s="103"/>
      <c r="X7" s="89" t="s">
        <v>14</v>
      </c>
      <c r="Y7" s="87" t="s">
        <v>2</v>
      </c>
      <c r="Z7" s="85" t="s">
        <v>47</v>
      </c>
      <c r="AA7" s="85" t="s">
        <v>48</v>
      </c>
      <c r="AB7" s="74" t="s">
        <v>49</v>
      </c>
      <c r="AC7" s="83" t="s">
        <v>50</v>
      </c>
    </row>
    <row r="8" spans="1:34" ht="16.5" customHeight="1" thickBot="1" x14ac:dyDescent="0.3">
      <c r="A8" s="84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78" t="s">
        <v>51</v>
      </c>
      <c r="O8" s="47" t="s">
        <v>15</v>
      </c>
      <c r="P8" s="47"/>
      <c r="Q8" s="47"/>
      <c r="R8" s="47"/>
      <c r="S8" s="47"/>
      <c r="T8" s="47"/>
      <c r="U8" s="47"/>
      <c r="V8" s="47" t="s">
        <v>16</v>
      </c>
      <c r="W8" s="48"/>
      <c r="X8" s="90"/>
      <c r="Y8" s="88"/>
      <c r="Z8" s="86"/>
      <c r="AA8" s="86"/>
      <c r="AB8" s="75"/>
      <c r="AC8" s="84"/>
    </row>
    <row r="9" spans="1:34" ht="15" customHeight="1" x14ac:dyDescent="0.25">
      <c r="A9" s="84"/>
      <c r="B9" s="76" t="s">
        <v>18</v>
      </c>
      <c r="C9" s="64" t="s">
        <v>19</v>
      </c>
      <c r="D9" s="64" t="s">
        <v>20</v>
      </c>
      <c r="E9" s="64" t="s">
        <v>25</v>
      </c>
      <c r="F9" s="64" t="s">
        <v>26</v>
      </c>
      <c r="G9" s="64" t="s">
        <v>23</v>
      </c>
      <c r="H9" s="64" t="s">
        <v>27</v>
      </c>
      <c r="I9" s="64" t="s">
        <v>24</v>
      </c>
      <c r="J9" s="64" t="s">
        <v>22</v>
      </c>
      <c r="K9" s="64" t="s">
        <v>21</v>
      </c>
      <c r="L9" s="64" t="s">
        <v>28</v>
      </c>
      <c r="M9" s="62" t="s">
        <v>29</v>
      </c>
      <c r="N9" s="79"/>
      <c r="O9" s="97" t="s">
        <v>52</v>
      </c>
      <c r="P9" s="72" t="s">
        <v>53</v>
      </c>
      <c r="Q9" s="74" t="s">
        <v>54</v>
      </c>
      <c r="R9" s="76" t="s">
        <v>55</v>
      </c>
      <c r="S9" s="64" t="s">
        <v>56</v>
      </c>
      <c r="T9" s="62" t="s">
        <v>57</v>
      </c>
      <c r="U9" s="81" t="s">
        <v>58</v>
      </c>
      <c r="V9" s="64" t="s">
        <v>59</v>
      </c>
      <c r="W9" s="62" t="s">
        <v>60</v>
      </c>
      <c r="X9" s="90"/>
      <c r="Y9" s="88"/>
      <c r="Z9" s="86"/>
      <c r="AA9" s="86"/>
      <c r="AB9" s="75"/>
      <c r="AC9" s="84"/>
    </row>
    <row r="10" spans="1:34" ht="98.25" customHeight="1" x14ac:dyDescent="0.25">
      <c r="A10" s="84"/>
      <c r="B10" s="77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3"/>
      <c r="N10" s="80"/>
      <c r="O10" s="98"/>
      <c r="P10" s="73"/>
      <c r="Q10" s="75"/>
      <c r="R10" s="77"/>
      <c r="S10" s="65"/>
      <c r="T10" s="63"/>
      <c r="U10" s="82"/>
      <c r="V10" s="65"/>
      <c r="W10" s="63"/>
      <c r="X10" s="90"/>
      <c r="Y10" s="88"/>
      <c r="Z10" s="86"/>
      <c r="AA10" s="86"/>
      <c r="AB10" s="75"/>
      <c r="AC10" s="84"/>
    </row>
    <row r="11" spans="1:34" s="11" customFormat="1" ht="15.75" x14ac:dyDescent="0.2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20"/>
      <c r="P11" s="21">
        <v>34.97</v>
      </c>
      <c r="Q11" s="22">
        <f t="shared" ref="Q11:Q14" si="0">P11/3.6</f>
        <v>9.7138888888888886</v>
      </c>
      <c r="R11" s="23"/>
      <c r="S11" s="24">
        <v>38.69</v>
      </c>
      <c r="T11" s="22">
        <f t="shared" ref="T11:T14" si="1">S11/3.6</f>
        <v>10.747222222222222</v>
      </c>
      <c r="U11" s="25"/>
      <c r="V11" s="24"/>
      <c r="W11" s="26"/>
      <c r="X11" s="27"/>
      <c r="Y11" s="24"/>
      <c r="Z11" s="24"/>
      <c r="AA11" s="24"/>
      <c r="AB11" s="26"/>
      <c r="AC11" s="28">
        <f>Лист2!B3/1000</f>
        <v>96.133690000000001</v>
      </c>
      <c r="AD11" s="29">
        <f t="shared" ref="AD11:AD41" si="2">SUM(B11:M11)+$K$42+$N$42</f>
        <v>0</v>
      </c>
      <c r="AE11" s="30" t="str">
        <f>IF(AD11=100,"ОК"," ")</f>
        <v xml:space="preserve"> </v>
      </c>
      <c r="AF11" s="31"/>
      <c r="AG11" s="31"/>
      <c r="AH11" s="31"/>
    </row>
    <row r="12" spans="1:34" s="11" customFormat="1" ht="15.75" x14ac:dyDescent="0.25">
      <c r="A12" s="17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/>
      <c r="O12" s="23"/>
      <c r="P12" s="21">
        <v>34.97</v>
      </c>
      <c r="Q12" s="22">
        <f t="shared" si="0"/>
        <v>9.7138888888888886</v>
      </c>
      <c r="R12" s="23"/>
      <c r="S12" s="24">
        <v>38.69</v>
      </c>
      <c r="T12" s="22">
        <f t="shared" si="1"/>
        <v>10.747222222222222</v>
      </c>
      <c r="U12" s="27"/>
      <c r="V12" s="24"/>
      <c r="W12" s="26"/>
      <c r="X12" s="27"/>
      <c r="Y12" s="24"/>
      <c r="Z12" s="24"/>
      <c r="AA12" s="24"/>
      <c r="AB12" s="26"/>
      <c r="AC12" s="28">
        <f>Лист2!B4/1000</f>
        <v>95.101969999999994</v>
      </c>
      <c r="AD12" s="29">
        <f t="shared" si="2"/>
        <v>0</v>
      </c>
      <c r="AE12" s="30" t="str">
        <f>IF(AD12=100,"ОК"," ")</f>
        <v xml:space="preserve"> </v>
      </c>
      <c r="AF12" s="31"/>
      <c r="AG12" s="31"/>
      <c r="AH12" s="31"/>
    </row>
    <row r="13" spans="1:34" s="11" customFormat="1" ht="15.75" x14ac:dyDescent="0.25">
      <c r="A13" s="17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7"/>
      <c r="O13" s="23"/>
      <c r="P13" s="21">
        <v>34.97</v>
      </c>
      <c r="Q13" s="22">
        <f t="shared" si="0"/>
        <v>9.7138888888888886</v>
      </c>
      <c r="R13" s="23"/>
      <c r="S13" s="24">
        <v>38.69</v>
      </c>
      <c r="T13" s="22">
        <f t="shared" si="1"/>
        <v>10.747222222222222</v>
      </c>
      <c r="U13" s="27"/>
      <c r="V13" s="24"/>
      <c r="W13" s="26"/>
      <c r="X13" s="27"/>
      <c r="Y13" s="24"/>
      <c r="Z13" s="24"/>
      <c r="AA13" s="24"/>
      <c r="AB13" s="26"/>
      <c r="AC13" s="28">
        <f>Лист2!B5/1000</f>
        <v>94.833619999999996</v>
      </c>
      <c r="AD13" s="29">
        <f t="shared" si="2"/>
        <v>0</v>
      </c>
      <c r="AE13" s="30" t="str">
        <f>IF(AD13=100,"ОК"," ")</f>
        <v xml:space="preserve"> </v>
      </c>
      <c r="AF13" s="31"/>
      <c r="AG13" s="31"/>
      <c r="AH13" s="31"/>
    </row>
    <row r="14" spans="1:34" s="11" customFormat="1" ht="15.75" x14ac:dyDescent="0.25">
      <c r="A14" s="17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23"/>
      <c r="P14" s="21">
        <v>34.97</v>
      </c>
      <c r="Q14" s="22">
        <f t="shared" si="0"/>
        <v>9.7138888888888886</v>
      </c>
      <c r="R14" s="23"/>
      <c r="S14" s="24">
        <v>38.69</v>
      </c>
      <c r="T14" s="22">
        <f t="shared" si="1"/>
        <v>10.747222222222222</v>
      </c>
      <c r="U14" s="27"/>
      <c r="V14" s="24"/>
      <c r="W14" s="26"/>
      <c r="X14" s="27"/>
      <c r="Y14" s="24"/>
      <c r="Z14" s="24"/>
      <c r="AA14" s="24"/>
      <c r="AB14" s="26"/>
      <c r="AC14" s="28">
        <f>Лист2!B6/1000</f>
        <v>98.93356</v>
      </c>
      <c r="AD14" s="29">
        <f t="shared" si="2"/>
        <v>0</v>
      </c>
      <c r="AE14" s="30" t="str">
        <f t="shared" ref="AE14:AE41" si="3">IF(AD14=100,"ОК"," ")</f>
        <v xml:space="preserve"> </v>
      </c>
      <c r="AF14" s="31"/>
      <c r="AG14" s="31"/>
      <c r="AH14" s="31"/>
    </row>
    <row r="15" spans="1:34" s="11" customFormat="1" ht="15.75" x14ac:dyDescent="0.25">
      <c r="A15" s="17">
        <v>5</v>
      </c>
      <c r="B15" s="18">
        <v>89.143000000000001</v>
      </c>
      <c r="C15" s="18">
        <v>5.48</v>
      </c>
      <c r="D15" s="18">
        <v>1.42</v>
      </c>
      <c r="E15" s="18">
        <v>0.13200000000000001</v>
      </c>
      <c r="F15" s="18">
        <v>0.21099999999999999</v>
      </c>
      <c r="G15" s="18">
        <v>2E-3</v>
      </c>
      <c r="H15" s="18">
        <v>4.2000000000000003E-2</v>
      </c>
      <c r="I15" s="18">
        <v>3.2000000000000001E-2</v>
      </c>
      <c r="J15" s="18">
        <v>0.05</v>
      </c>
      <c r="K15" s="18">
        <v>8.0000000000000002E-3</v>
      </c>
      <c r="L15" s="18">
        <v>1.5629999999999999</v>
      </c>
      <c r="M15" s="18">
        <v>1.917</v>
      </c>
      <c r="N15" s="17">
        <v>0.75649999999999995</v>
      </c>
      <c r="O15" s="23"/>
      <c r="P15" s="32">
        <v>34.85</v>
      </c>
      <c r="Q15" s="22">
        <f t="shared" ref="Q15" si="4">P15/3.6</f>
        <v>9.6805555555555554</v>
      </c>
      <c r="R15" s="23"/>
      <c r="S15" s="33">
        <v>38.57</v>
      </c>
      <c r="T15" s="22">
        <f t="shared" ref="T15" si="5">S15/3.6</f>
        <v>10.713888888888889</v>
      </c>
      <c r="U15" s="27"/>
      <c r="V15" s="24">
        <v>48.66</v>
      </c>
      <c r="W15" s="22">
        <f t="shared" ref="W15" si="6">V15/3.6</f>
        <v>13.516666666666666</v>
      </c>
      <c r="X15" s="27">
        <v>-19.8</v>
      </c>
      <c r="Y15" s="24"/>
      <c r="Z15" s="24" t="s">
        <v>30</v>
      </c>
      <c r="AA15" s="24" t="s">
        <v>46</v>
      </c>
      <c r="AB15" s="26" t="s">
        <v>30</v>
      </c>
      <c r="AC15" s="28">
        <f>Лист2!B7/1000</f>
        <v>97.922370000000001</v>
      </c>
      <c r="AD15" s="29">
        <f t="shared" si="2"/>
        <v>100</v>
      </c>
      <c r="AE15" s="30" t="str">
        <f t="shared" si="3"/>
        <v>ОК</v>
      </c>
      <c r="AF15" s="31"/>
      <c r="AG15" s="31"/>
      <c r="AH15" s="31"/>
    </row>
    <row r="16" spans="1:34" s="11" customFormat="1" ht="15.75" x14ac:dyDescent="0.25">
      <c r="A16" s="17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23"/>
      <c r="P16" s="32">
        <v>34.85</v>
      </c>
      <c r="Q16" s="22">
        <f t="shared" ref="Q16:Q22" si="7">P16/3.6</f>
        <v>9.6805555555555554</v>
      </c>
      <c r="R16" s="23"/>
      <c r="S16" s="33">
        <v>38.57</v>
      </c>
      <c r="T16" s="22">
        <f t="shared" ref="T16:T22" si="8">S16/3.6</f>
        <v>10.713888888888889</v>
      </c>
      <c r="U16" s="27"/>
      <c r="V16" s="24"/>
      <c r="W16" s="26"/>
      <c r="X16" s="27"/>
      <c r="Y16" s="24"/>
      <c r="Z16" s="24"/>
      <c r="AA16" s="24"/>
      <c r="AB16" s="26"/>
      <c r="AC16" s="28">
        <f>Лист2!B8/1000</f>
        <v>91.424109999999999</v>
      </c>
      <c r="AD16" s="29">
        <f t="shared" si="2"/>
        <v>0</v>
      </c>
      <c r="AE16" s="30" t="str">
        <f t="shared" si="3"/>
        <v xml:space="preserve"> </v>
      </c>
      <c r="AF16" s="31"/>
      <c r="AG16" s="31"/>
      <c r="AH16" s="31"/>
    </row>
    <row r="17" spans="1:34" s="11" customFormat="1" ht="15.75" x14ac:dyDescent="0.25">
      <c r="A17" s="17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3"/>
      <c r="P17" s="32">
        <v>34.85</v>
      </c>
      <c r="Q17" s="22">
        <f t="shared" si="7"/>
        <v>9.6805555555555554</v>
      </c>
      <c r="R17" s="23"/>
      <c r="S17" s="33">
        <v>38.57</v>
      </c>
      <c r="T17" s="22">
        <f t="shared" si="8"/>
        <v>10.713888888888889</v>
      </c>
      <c r="U17" s="27"/>
      <c r="V17" s="24"/>
      <c r="W17" s="22"/>
      <c r="X17" s="27"/>
      <c r="Y17" s="24"/>
      <c r="Z17" s="24"/>
      <c r="AA17" s="24"/>
      <c r="AB17" s="26"/>
      <c r="AC17" s="28">
        <f>Лист2!B9/1000</f>
        <v>102.14914</v>
      </c>
      <c r="AD17" s="29">
        <f t="shared" si="2"/>
        <v>0</v>
      </c>
      <c r="AE17" s="30" t="str">
        <f t="shared" si="3"/>
        <v xml:space="preserve"> </v>
      </c>
      <c r="AF17" s="31"/>
      <c r="AG17" s="31"/>
      <c r="AH17" s="31"/>
    </row>
    <row r="18" spans="1:34" s="11" customFormat="1" ht="15.75" x14ac:dyDescent="0.25">
      <c r="A18" s="17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23"/>
      <c r="P18" s="32">
        <v>34.85</v>
      </c>
      <c r="Q18" s="22">
        <f t="shared" si="7"/>
        <v>9.6805555555555554</v>
      </c>
      <c r="R18" s="23"/>
      <c r="S18" s="33">
        <v>38.57</v>
      </c>
      <c r="T18" s="22">
        <f t="shared" si="8"/>
        <v>10.713888888888889</v>
      </c>
      <c r="U18" s="27"/>
      <c r="V18" s="24"/>
      <c r="W18" s="26"/>
      <c r="X18" s="27"/>
      <c r="Y18" s="24"/>
      <c r="Z18" s="24"/>
      <c r="AA18" s="24"/>
      <c r="AB18" s="26"/>
      <c r="AC18" s="28">
        <f>Лист2!B10/1000</f>
        <v>98.43826</v>
      </c>
      <c r="AD18" s="29">
        <f t="shared" si="2"/>
        <v>0</v>
      </c>
      <c r="AE18" s="30" t="str">
        <f t="shared" si="3"/>
        <v xml:space="preserve"> </v>
      </c>
      <c r="AF18" s="31"/>
      <c r="AG18" s="31"/>
      <c r="AH18" s="31"/>
    </row>
    <row r="19" spans="1:34" s="11" customFormat="1" ht="15.75" x14ac:dyDescent="0.25">
      <c r="A19" s="17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7"/>
      <c r="O19" s="23"/>
      <c r="P19" s="32">
        <v>34.85</v>
      </c>
      <c r="Q19" s="22">
        <f t="shared" si="7"/>
        <v>9.6805555555555554</v>
      </c>
      <c r="R19" s="23"/>
      <c r="S19" s="33">
        <v>38.57</v>
      </c>
      <c r="T19" s="22">
        <f t="shared" si="8"/>
        <v>10.713888888888889</v>
      </c>
      <c r="U19" s="27"/>
      <c r="V19" s="24"/>
      <c r="W19" s="26"/>
      <c r="X19" s="27"/>
      <c r="Y19" s="24"/>
      <c r="Z19" s="24"/>
      <c r="AA19" s="24"/>
      <c r="AB19" s="26"/>
      <c r="AC19" s="28">
        <f>Лист2!B11/1000</f>
        <v>80.352980000000002</v>
      </c>
      <c r="AD19" s="29">
        <f t="shared" si="2"/>
        <v>0</v>
      </c>
      <c r="AE19" s="30" t="str">
        <f t="shared" si="3"/>
        <v xml:space="preserve"> </v>
      </c>
      <c r="AF19" s="31"/>
      <c r="AG19" s="31"/>
      <c r="AH19" s="31"/>
    </row>
    <row r="20" spans="1:34" s="11" customFormat="1" ht="15.75" x14ac:dyDescent="0.25">
      <c r="A20" s="17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23"/>
      <c r="P20" s="32">
        <v>34.85</v>
      </c>
      <c r="Q20" s="22">
        <f t="shared" si="7"/>
        <v>9.6805555555555554</v>
      </c>
      <c r="R20" s="23"/>
      <c r="S20" s="33">
        <v>38.57</v>
      </c>
      <c r="T20" s="22">
        <f t="shared" si="8"/>
        <v>10.713888888888889</v>
      </c>
      <c r="U20" s="27"/>
      <c r="V20" s="24"/>
      <c r="W20" s="26"/>
      <c r="X20" s="27"/>
      <c r="Y20" s="24"/>
      <c r="Z20" s="24"/>
      <c r="AA20" s="24"/>
      <c r="AB20" s="26"/>
      <c r="AC20" s="28">
        <f>Лист2!B12/1000</f>
        <v>78.061080000000004</v>
      </c>
      <c r="AD20" s="29">
        <f t="shared" si="2"/>
        <v>0</v>
      </c>
      <c r="AE20" s="30" t="str">
        <f t="shared" si="3"/>
        <v xml:space="preserve"> </v>
      </c>
      <c r="AF20" s="31"/>
      <c r="AG20" s="31"/>
      <c r="AH20" s="31"/>
    </row>
    <row r="21" spans="1:34" s="11" customFormat="1" ht="15.75" x14ac:dyDescent="0.25">
      <c r="A21" s="17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23"/>
      <c r="P21" s="32">
        <v>34.85</v>
      </c>
      <c r="Q21" s="22">
        <f t="shared" si="7"/>
        <v>9.6805555555555554</v>
      </c>
      <c r="R21" s="23"/>
      <c r="S21" s="33">
        <v>38.57</v>
      </c>
      <c r="T21" s="22">
        <f t="shared" si="8"/>
        <v>10.713888888888889</v>
      </c>
      <c r="U21" s="27"/>
      <c r="V21" s="24"/>
      <c r="W21" s="26"/>
      <c r="X21" s="27"/>
      <c r="Y21" s="24"/>
      <c r="Z21" s="24"/>
      <c r="AA21" s="24"/>
      <c r="AB21" s="26"/>
      <c r="AC21" s="28">
        <f>Лист2!B13/1000</f>
        <v>90.701239999999999</v>
      </c>
      <c r="AD21" s="29">
        <f t="shared" si="2"/>
        <v>0</v>
      </c>
      <c r="AE21" s="30" t="str">
        <f t="shared" si="3"/>
        <v xml:space="preserve"> </v>
      </c>
      <c r="AF21" s="31"/>
      <c r="AG21" s="31"/>
      <c r="AH21" s="31"/>
    </row>
    <row r="22" spans="1:34" s="11" customFormat="1" ht="15.75" x14ac:dyDescent="0.25">
      <c r="A22" s="17">
        <v>12</v>
      </c>
      <c r="B22" s="18">
        <v>90.308999999999997</v>
      </c>
      <c r="C22" s="18">
        <v>4.9169999999999998</v>
      </c>
      <c r="D22" s="18">
        <v>1.1950000000000001</v>
      </c>
      <c r="E22" s="18">
        <v>0.123</v>
      </c>
      <c r="F22" s="18">
        <v>0.18</v>
      </c>
      <c r="G22" s="18">
        <v>5.0000000000000001E-3</v>
      </c>
      <c r="H22" s="18">
        <v>3.5999999999999997E-2</v>
      </c>
      <c r="I22" s="18">
        <v>0.03</v>
      </c>
      <c r="J22" s="18">
        <v>5.7000000000000002E-2</v>
      </c>
      <c r="K22" s="18">
        <v>8.0000000000000002E-3</v>
      </c>
      <c r="L22" s="18">
        <v>1.47</v>
      </c>
      <c r="M22" s="18">
        <v>1.67</v>
      </c>
      <c r="N22" s="17">
        <v>0.74660000000000004</v>
      </c>
      <c r="O22" s="23"/>
      <c r="P22" s="21">
        <v>34.67</v>
      </c>
      <c r="Q22" s="22">
        <f t="shared" si="7"/>
        <v>9.6305555555555564</v>
      </c>
      <c r="R22" s="23"/>
      <c r="S22" s="24">
        <v>38.380000000000003</v>
      </c>
      <c r="T22" s="22">
        <f t="shared" si="8"/>
        <v>10.661111111111111</v>
      </c>
      <c r="U22" s="27"/>
      <c r="V22" s="24">
        <v>48.75</v>
      </c>
      <c r="W22" s="22">
        <f t="shared" ref="W22" si="9">V22/3.6</f>
        <v>13.541666666666666</v>
      </c>
      <c r="X22" s="27">
        <v>-18.8</v>
      </c>
      <c r="Y22" s="24"/>
      <c r="Z22" s="24"/>
      <c r="AA22" s="24"/>
      <c r="AB22" s="26"/>
      <c r="AC22" s="28">
        <f>Лист2!B14/1000</f>
        <v>99.181300000000007</v>
      </c>
      <c r="AD22" s="29">
        <f t="shared" si="2"/>
        <v>100</v>
      </c>
      <c r="AE22" s="30" t="str">
        <f t="shared" si="3"/>
        <v>ОК</v>
      </c>
      <c r="AF22" s="31"/>
      <c r="AG22" s="31"/>
      <c r="AH22" s="31"/>
    </row>
    <row r="23" spans="1:34" s="11" customFormat="1" ht="15.75" x14ac:dyDescent="0.25">
      <c r="A23" s="17">
        <v>13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"/>
      <c r="O23" s="23"/>
      <c r="P23" s="21">
        <v>34.67</v>
      </c>
      <c r="Q23" s="22">
        <f t="shared" ref="Q23:Q29" si="10">P23/3.6</f>
        <v>9.6305555555555564</v>
      </c>
      <c r="R23" s="23"/>
      <c r="S23" s="24">
        <v>38.380000000000003</v>
      </c>
      <c r="T23" s="22">
        <f t="shared" ref="T23:T29" si="11">S23/3.6</f>
        <v>10.661111111111111</v>
      </c>
      <c r="U23" s="27"/>
      <c r="V23" s="24"/>
      <c r="W23" s="26"/>
      <c r="X23" s="27"/>
      <c r="Y23" s="24"/>
      <c r="Z23" s="24"/>
      <c r="AA23" s="24"/>
      <c r="AB23" s="26"/>
      <c r="AC23" s="28">
        <f>Лист2!B15/1000</f>
        <v>97.27749</v>
      </c>
      <c r="AD23" s="29">
        <f t="shared" si="2"/>
        <v>0</v>
      </c>
      <c r="AE23" s="30" t="str">
        <f t="shared" si="3"/>
        <v xml:space="preserve"> </v>
      </c>
      <c r="AF23" s="31"/>
      <c r="AG23" s="31"/>
      <c r="AH23" s="31"/>
    </row>
    <row r="24" spans="1:34" s="11" customFormat="1" ht="15.75" x14ac:dyDescent="0.25">
      <c r="A24" s="17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7"/>
      <c r="O24" s="23"/>
      <c r="P24" s="21">
        <v>34.67</v>
      </c>
      <c r="Q24" s="22">
        <f t="shared" si="10"/>
        <v>9.6305555555555564</v>
      </c>
      <c r="R24" s="23"/>
      <c r="S24" s="24">
        <v>38.380000000000003</v>
      </c>
      <c r="T24" s="22">
        <f t="shared" si="11"/>
        <v>10.661111111111111</v>
      </c>
      <c r="U24" s="27"/>
      <c r="V24" s="24"/>
      <c r="W24" s="22"/>
      <c r="X24" s="27"/>
      <c r="Y24" s="24"/>
      <c r="Z24" s="24"/>
      <c r="AA24" s="24"/>
      <c r="AB24" s="26"/>
      <c r="AC24" s="28">
        <f>Лист2!B16/1000</f>
        <v>94.848280000000003</v>
      </c>
      <c r="AD24" s="29">
        <f t="shared" si="2"/>
        <v>0</v>
      </c>
      <c r="AE24" s="30" t="str">
        <f t="shared" si="3"/>
        <v xml:space="preserve"> </v>
      </c>
      <c r="AF24" s="31"/>
      <c r="AG24" s="31"/>
      <c r="AH24" s="31"/>
    </row>
    <row r="25" spans="1:34" s="11" customFormat="1" ht="15.75" x14ac:dyDescent="0.25">
      <c r="A25" s="17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7"/>
      <c r="O25" s="23"/>
      <c r="P25" s="21">
        <v>34.67</v>
      </c>
      <c r="Q25" s="22">
        <f t="shared" si="10"/>
        <v>9.6305555555555564</v>
      </c>
      <c r="R25" s="23"/>
      <c r="S25" s="24">
        <v>38.380000000000003</v>
      </c>
      <c r="T25" s="22">
        <f t="shared" si="11"/>
        <v>10.661111111111111</v>
      </c>
      <c r="U25" s="27"/>
      <c r="V25" s="24"/>
      <c r="W25" s="26"/>
      <c r="X25" s="27"/>
      <c r="Y25" s="24"/>
      <c r="Z25" s="24"/>
      <c r="AA25" s="24"/>
      <c r="AB25" s="26"/>
      <c r="AC25" s="28">
        <f>Лист2!B17/1000</f>
        <v>100.90866</v>
      </c>
      <c r="AD25" s="29">
        <f t="shared" si="2"/>
        <v>0</v>
      </c>
      <c r="AE25" s="30" t="str">
        <f t="shared" si="3"/>
        <v xml:space="preserve"> </v>
      </c>
      <c r="AF25" s="31"/>
      <c r="AG25" s="31"/>
      <c r="AH25" s="31"/>
    </row>
    <row r="26" spans="1:34" s="11" customFormat="1" ht="15.75" x14ac:dyDescent="0.25">
      <c r="A26" s="17">
        <v>16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  <c r="O26" s="23"/>
      <c r="P26" s="21">
        <v>34.67</v>
      </c>
      <c r="Q26" s="22">
        <f t="shared" si="10"/>
        <v>9.6305555555555564</v>
      </c>
      <c r="R26" s="23"/>
      <c r="S26" s="24">
        <v>38.380000000000003</v>
      </c>
      <c r="T26" s="22">
        <f t="shared" si="11"/>
        <v>10.661111111111111</v>
      </c>
      <c r="U26" s="27"/>
      <c r="V26" s="24"/>
      <c r="W26" s="26"/>
      <c r="X26" s="27"/>
      <c r="Y26" s="24"/>
      <c r="Z26" s="24"/>
      <c r="AA26" s="24"/>
      <c r="AB26" s="26"/>
      <c r="AC26" s="28">
        <f>Лист2!B18/1000</f>
        <v>111.93867</v>
      </c>
      <c r="AD26" s="29">
        <f t="shared" si="2"/>
        <v>0</v>
      </c>
      <c r="AE26" s="30" t="str">
        <f t="shared" si="3"/>
        <v xml:space="preserve"> </v>
      </c>
      <c r="AF26" s="31"/>
      <c r="AG26" s="31"/>
      <c r="AH26" s="31"/>
    </row>
    <row r="27" spans="1:34" s="11" customFormat="1" ht="15.75" x14ac:dyDescent="0.25">
      <c r="A27" s="17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23"/>
      <c r="P27" s="21">
        <v>34.67</v>
      </c>
      <c r="Q27" s="22">
        <f t="shared" si="10"/>
        <v>9.6305555555555564</v>
      </c>
      <c r="R27" s="23"/>
      <c r="S27" s="24">
        <v>38.380000000000003</v>
      </c>
      <c r="T27" s="22">
        <f t="shared" si="11"/>
        <v>10.661111111111111</v>
      </c>
      <c r="U27" s="27"/>
      <c r="V27" s="24"/>
      <c r="W27" s="26"/>
      <c r="X27" s="27"/>
      <c r="Y27" s="24"/>
      <c r="Z27" s="24"/>
      <c r="AA27" s="24"/>
      <c r="AB27" s="26"/>
      <c r="AC27" s="28">
        <f>Лист2!B19/1000</f>
        <v>108.57002</v>
      </c>
      <c r="AD27" s="29">
        <f t="shared" si="2"/>
        <v>0</v>
      </c>
      <c r="AE27" s="30" t="str">
        <f t="shared" si="3"/>
        <v xml:space="preserve"> </v>
      </c>
      <c r="AF27" s="31"/>
      <c r="AG27" s="31"/>
      <c r="AH27" s="31"/>
    </row>
    <row r="28" spans="1:34" s="11" customFormat="1" ht="15.75" x14ac:dyDescent="0.25">
      <c r="A28" s="17">
        <v>18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7"/>
      <c r="O28" s="23"/>
      <c r="P28" s="21">
        <v>34.67</v>
      </c>
      <c r="Q28" s="22">
        <f t="shared" si="10"/>
        <v>9.6305555555555564</v>
      </c>
      <c r="R28" s="23"/>
      <c r="S28" s="24">
        <v>38.380000000000003</v>
      </c>
      <c r="T28" s="22">
        <f t="shared" si="11"/>
        <v>10.661111111111111</v>
      </c>
      <c r="U28" s="27"/>
      <c r="V28" s="24"/>
      <c r="W28" s="26"/>
      <c r="X28" s="27"/>
      <c r="Y28" s="24"/>
      <c r="Z28" s="24"/>
      <c r="AA28" s="24"/>
      <c r="AB28" s="26"/>
      <c r="AC28" s="28">
        <f>Лист2!B20/1000</f>
        <v>99.984380000000002</v>
      </c>
      <c r="AD28" s="29">
        <f t="shared" si="2"/>
        <v>0</v>
      </c>
      <c r="AE28" s="30" t="str">
        <f t="shared" si="3"/>
        <v xml:space="preserve"> </v>
      </c>
      <c r="AF28" s="31"/>
      <c r="AG28" s="31"/>
      <c r="AH28" s="31"/>
    </row>
    <row r="29" spans="1:34" s="11" customFormat="1" ht="15.75" x14ac:dyDescent="0.25">
      <c r="A29" s="17">
        <v>19</v>
      </c>
      <c r="B29" s="18">
        <v>90.331999999999994</v>
      </c>
      <c r="C29" s="18">
        <v>4.8070000000000004</v>
      </c>
      <c r="D29" s="18">
        <v>1.1040000000000001</v>
      </c>
      <c r="E29" s="18">
        <v>0.11899999999999999</v>
      </c>
      <c r="F29" s="18">
        <v>0.17499999999999999</v>
      </c>
      <c r="G29" s="18">
        <v>5.0000000000000001E-3</v>
      </c>
      <c r="H29" s="18">
        <v>3.7999999999999999E-2</v>
      </c>
      <c r="I29" s="18">
        <v>3.2000000000000001E-2</v>
      </c>
      <c r="J29" s="18">
        <v>8.6999999999999994E-2</v>
      </c>
      <c r="K29" s="18">
        <v>8.9999999999999993E-3</v>
      </c>
      <c r="L29" s="18">
        <v>1.4219999999999999</v>
      </c>
      <c r="M29" s="18">
        <v>1.87</v>
      </c>
      <c r="N29" s="17">
        <v>0.74780000000000002</v>
      </c>
      <c r="O29" s="23"/>
      <c r="P29" s="21">
        <v>34.58</v>
      </c>
      <c r="Q29" s="22">
        <f t="shared" si="10"/>
        <v>9.6055555555555543</v>
      </c>
      <c r="R29" s="23"/>
      <c r="S29" s="24">
        <v>38.28</v>
      </c>
      <c r="T29" s="22">
        <f t="shared" si="11"/>
        <v>10.633333333333333</v>
      </c>
      <c r="U29" s="27"/>
      <c r="V29" s="24">
        <v>48.58</v>
      </c>
      <c r="W29" s="22">
        <f t="shared" ref="W29" si="12">V29/3.6</f>
        <v>13.494444444444444</v>
      </c>
      <c r="X29" s="27">
        <v>-21.2</v>
      </c>
      <c r="Y29" s="24"/>
      <c r="Z29" s="24"/>
      <c r="AA29" s="24"/>
      <c r="AB29" s="26"/>
      <c r="AC29" s="28">
        <f>Лист2!B21/1000</f>
        <v>91.638149999999996</v>
      </c>
      <c r="AD29" s="29">
        <f t="shared" si="2"/>
        <v>99.999999999999986</v>
      </c>
      <c r="AE29" s="30" t="str">
        <f t="shared" si="3"/>
        <v>ОК</v>
      </c>
      <c r="AF29" s="31"/>
      <c r="AG29" s="31"/>
      <c r="AH29" s="31"/>
    </row>
    <row r="30" spans="1:34" s="11" customFormat="1" ht="15.75" x14ac:dyDescent="0.25">
      <c r="A30" s="17">
        <v>20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7"/>
      <c r="O30" s="23"/>
      <c r="P30" s="21">
        <v>34.58</v>
      </c>
      <c r="Q30" s="22">
        <f t="shared" ref="Q30:Q36" si="13">P30/3.6</f>
        <v>9.6055555555555543</v>
      </c>
      <c r="R30" s="23"/>
      <c r="S30" s="24">
        <v>38.28</v>
      </c>
      <c r="T30" s="22">
        <f t="shared" ref="T30:T36" si="14">S30/3.6</f>
        <v>10.633333333333333</v>
      </c>
      <c r="U30" s="27"/>
      <c r="V30" s="24"/>
      <c r="W30" s="26"/>
      <c r="X30" s="27"/>
      <c r="Y30" s="24"/>
      <c r="Z30" s="24"/>
      <c r="AA30" s="24"/>
      <c r="AB30" s="26"/>
      <c r="AC30" s="28">
        <f>Лист2!B22/1000</f>
        <v>90.583160000000007</v>
      </c>
      <c r="AD30" s="29">
        <f t="shared" si="2"/>
        <v>0</v>
      </c>
      <c r="AE30" s="30" t="str">
        <f t="shared" ref="AE30" si="15">IF(AD30=100,"ОК"," ")</f>
        <v xml:space="preserve"> </v>
      </c>
      <c r="AF30" s="31"/>
      <c r="AG30" s="31"/>
      <c r="AH30" s="31"/>
    </row>
    <row r="31" spans="1:34" s="11" customFormat="1" ht="15.75" x14ac:dyDescent="0.25">
      <c r="A31" s="17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  <c r="O31" s="23"/>
      <c r="P31" s="21">
        <v>34.58</v>
      </c>
      <c r="Q31" s="22">
        <f t="shared" si="13"/>
        <v>9.6055555555555543</v>
      </c>
      <c r="R31" s="23"/>
      <c r="S31" s="24">
        <v>38.28</v>
      </c>
      <c r="T31" s="22">
        <f t="shared" si="14"/>
        <v>10.633333333333333</v>
      </c>
      <c r="U31" s="27"/>
      <c r="V31" s="24"/>
      <c r="W31" s="22"/>
      <c r="X31" s="27"/>
      <c r="Y31" s="24"/>
      <c r="Z31" s="24"/>
      <c r="AA31" s="24"/>
      <c r="AB31" s="26"/>
      <c r="AC31" s="28">
        <f>Лист2!B23/1000</f>
        <v>97.498670000000004</v>
      </c>
      <c r="AD31" s="29">
        <f t="shared" si="2"/>
        <v>0</v>
      </c>
      <c r="AE31" s="30" t="str">
        <f t="shared" si="3"/>
        <v xml:space="preserve"> </v>
      </c>
      <c r="AF31" s="31"/>
      <c r="AG31" s="31"/>
      <c r="AH31" s="31"/>
    </row>
    <row r="32" spans="1:34" s="11" customFormat="1" ht="15.75" x14ac:dyDescent="0.25">
      <c r="A32" s="17">
        <v>22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23"/>
      <c r="P32" s="21">
        <v>34.58</v>
      </c>
      <c r="Q32" s="22">
        <f t="shared" si="13"/>
        <v>9.6055555555555543</v>
      </c>
      <c r="R32" s="23"/>
      <c r="S32" s="24">
        <v>38.28</v>
      </c>
      <c r="T32" s="22">
        <f t="shared" si="14"/>
        <v>10.633333333333333</v>
      </c>
      <c r="U32" s="27"/>
      <c r="V32" s="24"/>
      <c r="W32" s="26"/>
      <c r="X32" s="27"/>
      <c r="Y32" s="24"/>
      <c r="Z32" s="24"/>
      <c r="AA32" s="24"/>
      <c r="AB32" s="26"/>
      <c r="AC32" s="28">
        <f>Лист2!B24/1000</f>
        <v>89.266970000000001</v>
      </c>
      <c r="AD32" s="29">
        <f t="shared" si="2"/>
        <v>0</v>
      </c>
      <c r="AE32" s="30" t="str">
        <f t="shared" si="3"/>
        <v xml:space="preserve"> </v>
      </c>
      <c r="AF32" s="31"/>
      <c r="AG32" s="31"/>
      <c r="AH32" s="31"/>
    </row>
    <row r="33" spans="1:34" s="11" customFormat="1" ht="15.75" x14ac:dyDescent="0.25">
      <c r="A33" s="17">
        <v>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7"/>
      <c r="O33" s="23"/>
      <c r="P33" s="21">
        <v>34.58</v>
      </c>
      <c r="Q33" s="22">
        <f t="shared" si="13"/>
        <v>9.6055555555555543</v>
      </c>
      <c r="R33" s="23"/>
      <c r="S33" s="24">
        <v>38.28</v>
      </c>
      <c r="T33" s="22">
        <f t="shared" si="14"/>
        <v>10.633333333333333</v>
      </c>
      <c r="U33" s="27"/>
      <c r="V33" s="24"/>
      <c r="W33" s="26"/>
      <c r="X33" s="27"/>
      <c r="Y33" s="24"/>
      <c r="Z33" s="24"/>
      <c r="AA33" s="24"/>
      <c r="AB33" s="26"/>
      <c r="AC33" s="28">
        <f>Лист2!B25/1000</f>
        <v>88.932919999999996</v>
      </c>
      <c r="AD33" s="29">
        <f t="shared" si="2"/>
        <v>0</v>
      </c>
      <c r="AE33" s="30" t="str">
        <f>IF(AD33=100,"ОК"," ")</f>
        <v xml:space="preserve"> </v>
      </c>
      <c r="AF33" s="31"/>
      <c r="AG33" s="31"/>
      <c r="AH33" s="31"/>
    </row>
    <row r="34" spans="1:34" s="11" customFormat="1" ht="15.75" x14ac:dyDescent="0.25">
      <c r="A34" s="17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23"/>
      <c r="P34" s="21">
        <v>34.58</v>
      </c>
      <c r="Q34" s="22">
        <f t="shared" si="13"/>
        <v>9.6055555555555543</v>
      </c>
      <c r="R34" s="23"/>
      <c r="S34" s="24">
        <v>38.28</v>
      </c>
      <c r="T34" s="22">
        <f t="shared" si="14"/>
        <v>10.633333333333333</v>
      </c>
      <c r="U34" s="27"/>
      <c r="V34" s="24"/>
      <c r="W34" s="26"/>
      <c r="X34" s="27"/>
      <c r="Y34" s="24"/>
      <c r="Z34" s="24"/>
      <c r="AA34" s="24"/>
      <c r="AB34" s="26"/>
      <c r="AC34" s="28">
        <f>Лист2!B26/1000</f>
        <v>82.542779999999993</v>
      </c>
      <c r="AD34" s="29">
        <f t="shared" si="2"/>
        <v>0</v>
      </c>
      <c r="AE34" s="30" t="str">
        <f t="shared" si="3"/>
        <v xml:space="preserve"> </v>
      </c>
      <c r="AF34" s="31"/>
      <c r="AG34" s="31"/>
      <c r="AH34" s="31"/>
    </row>
    <row r="35" spans="1:34" s="11" customFormat="1" ht="15.75" x14ac:dyDescent="0.25">
      <c r="A35" s="17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23"/>
      <c r="P35" s="21">
        <v>34.58</v>
      </c>
      <c r="Q35" s="22">
        <f t="shared" si="13"/>
        <v>9.6055555555555543</v>
      </c>
      <c r="R35" s="23"/>
      <c r="S35" s="24">
        <v>38.28</v>
      </c>
      <c r="T35" s="22">
        <f t="shared" si="14"/>
        <v>10.633333333333333</v>
      </c>
      <c r="U35" s="27"/>
      <c r="V35" s="24"/>
      <c r="W35" s="26"/>
      <c r="X35" s="27"/>
      <c r="Y35" s="24"/>
      <c r="Z35" s="24"/>
      <c r="AA35" s="24"/>
      <c r="AB35" s="26"/>
      <c r="AC35" s="28">
        <f>Лист2!B27/1000</f>
        <v>80.770289999999989</v>
      </c>
      <c r="AD35" s="29">
        <f t="shared" si="2"/>
        <v>0</v>
      </c>
      <c r="AE35" s="30" t="str">
        <f t="shared" si="3"/>
        <v xml:space="preserve"> </v>
      </c>
      <c r="AF35" s="31"/>
      <c r="AG35" s="31"/>
      <c r="AH35" s="31"/>
    </row>
    <row r="36" spans="1:34" s="11" customFormat="1" ht="15.75" x14ac:dyDescent="0.25">
      <c r="A36" s="17">
        <v>26</v>
      </c>
      <c r="B36" s="18">
        <v>90.233999999999995</v>
      </c>
      <c r="C36" s="18">
        <v>4.8899999999999997</v>
      </c>
      <c r="D36" s="18">
        <v>1.123</v>
      </c>
      <c r="E36" s="18">
        <v>0.11899999999999999</v>
      </c>
      <c r="F36" s="18">
        <v>0.17599999999999999</v>
      </c>
      <c r="G36" s="18">
        <v>5.0000000000000001E-3</v>
      </c>
      <c r="H36" s="18">
        <v>3.7999999999999999E-2</v>
      </c>
      <c r="I36" s="18">
        <v>3.2000000000000001E-2</v>
      </c>
      <c r="J36" s="18">
        <v>6.5000000000000002E-2</v>
      </c>
      <c r="K36" s="18">
        <v>8.9999999999999993E-3</v>
      </c>
      <c r="L36" s="18">
        <v>1.43</v>
      </c>
      <c r="M36" s="18">
        <v>1.879</v>
      </c>
      <c r="N36" s="17">
        <v>0.74809999999999999</v>
      </c>
      <c r="O36" s="23"/>
      <c r="P36" s="21">
        <v>34.58</v>
      </c>
      <c r="Q36" s="22">
        <f t="shared" si="13"/>
        <v>9.6055555555555543</v>
      </c>
      <c r="R36" s="23"/>
      <c r="S36" s="24">
        <v>38.28</v>
      </c>
      <c r="T36" s="22">
        <f t="shared" si="14"/>
        <v>10.633333333333333</v>
      </c>
      <c r="U36" s="27"/>
      <c r="V36" s="24">
        <v>48.57</v>
      </c>
      <c r="W36" s="22">
        <f t="shared" ref="W36" si="16">V36/3.6</f>
        <v>13.491666666666667</v>
      </c>
      <c r="X36" s="27">
        <v>-19.399999999999999</v>
      </c>
      <c r="Y36" s="24"/>
      <c r="Z36" s="24"/>
      <c r="AA36" s="24"/>
      <c r="AB36" s="26"/>
      <c r="AC36" s="28">
        <f>Лист2!B28/1000</f>
        <v>80.546120000000002</v>
      </c>
      <c r="AD36" s="29">
        <f t="shared" si="2"/>
        <v>100</v>
      </c>
      <c r="AE36" s="30" t="str">
        <f t="shared" si="3"/>
        <v>ОК</v>
      </c>
      <c r="AF36" s="31"/>
      <c r="AG36" s="31"/>
      <c r="AH36" s="31"/>
    </row>
    <row r="37" spans="1:34" s="11" customFormat="1" ht="15.75" x14ac:dyDescent="0.25">
      <c r="A37" s="17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23"/>
      <c r="P37" s="21">
        <v>34.58</v>
      </c>
      <c r="Q37" s="22">
        <f t="shared" ref="Q37:Q41" si="17">P37/3.6</f>
        <v>9.6055555555555543</v>
      </c>
      <c r="R37" s="23"/>
      <c r="S37" s="24">
        <v>38.28</v>
      </c>
      <c r="T37" s="22">
        <f t="shared" ref="T37:T41" si="18">S37/3.6</f>
        <v>10.633333333333333</v>
      </c>
      <c r="U37" s="27"/>
      <c r="V37" s="24"/>
      <c r="W37" s="26"/>
      <c r="X37" s="27"/>
      <c r="Y37" s="24"/>
      <c r="Z37" s="24"/>
      <c r="AA37" s="24"/>
      <c r="AB37" s="26"/>
      <c r="AC37" s="28">
        <f>Лист2!B29/1000</f>
        <v>84.278390000000002</v>
      </c>
      <c r="AD37" s="29">
        <f t="shared" si="2"/>
        <v>0</v>
      </c>
      <c r="AE37" s="30" t="str">
        <f t="shared" si="3"/>
        <v xml:space="preserve"> </v>
      </c>
      <c r="AF37" s="31"/>
      <c r="AG37" s="31"/>
      <c r="AH37" s="31"/>
    </row>
    <row r="38" spans="1:34" s="11" customFormat="1" ht="15.75" x14ac:dyDescent="0.25">
      <c r="A38" s="17">
        <v>28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7"/>
      <c r="O38" s="23"/>
      <c r="P38" s="21">
        <v>34.58</v>
      </c>
      <c r="Q38" s="22">
        <f t="shared" si="17"/>
        <v>9.6055555555555543</v>
      </c>
      <c r="R38" s="23"/>
      <c r="S38" s="24">
        <v>38.28</v>
      </c>
      <c r="T38" s="22">
        <f t="shared" si="18"/>
        <v>10.633333333333333</v>
      </c>
      <c r="U38" s="27"/>
      <c r="V38" s="24"/>
      <c r="W38" s="22"/>
      <c r="X38" s="27"/>
      <c r="Y38" s="24"/>
      <c r="Z38" s="24"/>
      <c r="AA38" s="24"/>
      <c r="AB38" s="26"/>
      <c r="AC38" s="28">
        <f>Лист2!B30/1000</f>
        <v>83.710530000000006</v>
      </c>
      <c r="AD38" s="29">
        <f t="shared" si="2"/>
        <v>0</v>
      </c>
      <c r="AE38" s="30" t="str">
        <f t="shared" si="3"/>
        <v xml:space="preserve"> </v>
      </c>
      <c r="AF38" s="31"/>
      <c r="AG38" s="31"/>
      <c r="AH38" s="31"/>
    </row>
    <row r="39" spans="1:34" s="11" customFormat="1" ht="15.75" x14ac:dyDescent="0.25">
      <c r="A39" s="17">
        <v>29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7"/>
      <c r="O39" s="23"/>
      <c r="P39" s="21">
        <v>34.58</v>
      </c>
      <c r="Q39" s="22">
        <f t="shared" si="17"/>
        <v>9.6055555555555543</v>
      </c>
      <c r="R39" s="23"/>
      <c r="S39" s="24">
        <v>38.28</v>
      </c>
      <c r="T39" s="22">
        <f t="shared" si="18"/>
        <v>10.633333333333333</v>
      </c>
      <c r="U39" s="27"/>
      <c r="V39" s="24"/>
      <c r="W39" s="26"/>
      <c r="X39" s="27"/>
      <c r="Y39" s="24"/>
      <c r="Z39" s="24"/>
      <c r="AA39" s="24"/>
      <c r="AB39" s="26"/>
      <c r="AC39" s="28">
        <f>Лист2!B31/1000</f>
        <v>91.573610000000002</v>
      </c>
      <c r="AD39" s="29">
        <f t="shared" si="2"/>
        <v>0</v>
      </c>
      <c r="AE39" s="30" t="str">
        <f t="shared" si="3"/>
        <v xml:space="preserve"> </v>
      </c>
      <c r="AF39" s="31"/>
      <c r="AG39" s="31"/>
      <c r="AH39" s="31"/>
    </row>
    <row r="40" spans="1:34" s="11" customFormat="1" ht="15.75" x14ac:dyDescent="0.25">
      <c r="A40" s="17">
        <v>30</v>
      </c>
      <c r="B40" s="3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5"/>
      <c r="N40" s="17"/>
      <c r="O40" s="23"/>
      <c r="P40" s="21">
        <v>34.58</v>
      </c>
      <c r="Q40" s="22">
        <f t="shared" si="17"/>
        <v>9.6055555555555543</v>
      </c>
      <c r="R40" s="23"/>
      <c r="S40" s="24">
        <v>38.28</v>
      </c>
      <c r="T40" s="22">
        <f t="shared" si="18"/>
        <v>10.633333333333333</v>
      </c>
      <c r="U40" s="27"/>
      <c r="V40" s="24"/>
      <c r="W40" s="26"/>
      <c r="X40" s="27"/>
      <c r="Y40" s="24"/>
      <c r="Z40" s="24"/>
      <c r="AA40" s="24"/>
      <c r="AB40" s="26"/>
      <c r="AC40" s="28">
        <f>Лист2!B32/1000</f>
        <v>100.16077</v>
      </c>
      <c r="AD40" s="29">
        <f t="shared" si="2"/>
        <v>0</v>
      </c>
      <c r="AE40" s="30"/>
      <c r="AF40" s="31"/>
      <c r="AG40" s="31"/>
      <c r="AH40" s="31"/>
    </row>
    <row r="41" spans="1:34" s="11" customFormat="1" ht="16.5" thickBot="1" x14ac:dyDescent="0.3">
      <c r="A41" s="17">
        <v>31</v>
      </c>
      <c r="B41" s="3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6"/>
      <c r="N41" s="37"/>
      <c r="O41" s="23"/>
      <c r="P41" s="21">
        <v>34.58</v>
      </c>
      <c r="Q41" s="22">
        <f t="shared" si="17"/>
        <v>9.6055555555555543</v>
      </c>
      <c r="R41" s="23"/>
      <c r="S41" s="24">
        <v>38.28</v>
      </c>
      <c r="T41" s="22">
        <f t="shared" si="18"/>
        <v>10.633333333333333</v>
      </c>
      <c r="U41" s="27"/>
      <c r="V41" s="24"/>
      <c r="W41" s="26"/>
      <c r="X41" s="27"/>
      <c r="Y41" s="24"/>
      <c r="Z41" s="24"/>
      <c r="AA41" s="24"/>
      <c r="AB41" s="26"/>
      <c r="AC41" s="28">
        <f>Лист2!B33/1000</f>
        <v>93.946010000000001</v>
      </c>
      <c r="AD41" s="29">
        <f t="shared" si="2"/>
        <v>0</v>
      </c>
      <c r="AE41" s="30" t="str">
        <f t="shared" si="3"/>
        <v xml:space="preserve"> </v>
      </c>
      <c r="AF41" s="31"/>
      <c r="AG41" s="31"/>
      <c r="AH41" s="31"/>
    </row>
    <row r="42" spans="1:34" s="11" customFormat="1" ht="15" customHeight="1" thickBot="1" x14ac:dyDescent="0.3">
      <c r="A42" s="104" t="s">
        <v>13</v>
      </c>
      <c r="B42" s="104"/>
      <c r="C42" s="104"/>
      <c r="D42" s="104"/>
      <c r="E42" s="104"/>
      <c r="F42" s="104"/>
      <c r="G42" s="104"/>
      <c r="H42" s="105"/>
      <c r="I42" s="110" t="s">
        <v>11</v>
      </c>
      <c r="J42" s="111"/>
      <c r="K42" s="38">
        <v>0</v>
      </c>
      <c r="L42" s="108" t="s">
        <v>12</v>
      </c>
      <c r="M42" s="109"/>
      <c r="N42" s="39">
        <v>0</v>
      </c>
      <c r="O42" s="70"/>
      <c r="P42" s="66">
        <f>SUMPRODUCT(P11:P41,AC11:AC41)/SUM(AC11:AC41)</f>
        <v>34.713751797600786</v>
      </c>
      <c r="Q42" s="66">
        <f>SUMPRODUCT(Q11:Q41,AC11:AC41)/SUM(AC11:AC41)</f>
        <v>9.6427088326668837</v>
      </c>
      <c r="R42" s="106"/>
      <c r="S42" s="66">
        <f>SUMPRODUCT(S11:S41,AC11:AC41)/SUM(AC11:AC41)</f>
        <v>38.423297486237502</v>
      </c>
      <c r="T42" s="68">
        <f>SUMPRODUCT(T11:T41,AC11:AC41)/SUM(AC11:AC41)</f>
        <v>10.673138190621527</v>
      </c>
      <c r="U42" s="40"/>
      <c r="V42" s="41"/>
      <c r="W42" s="41"/>
      <c r="X42" s="41"/>
      <c r="Y42" s="41"/>
      <c r="Z42" s="41"/>
      <c r="AA42" s="41"/>
      <c r="AB42" s="41" t="s">
        <v>65</v>
      </c>
      <c r="AC42" s="54">
        <f>AD42-AD43</f>
        <v>2888.9011899999996</v>
      </c>
      <c r="AD42" s="58">
        <f>SUM(AC11:AC41)</f>
        <v>2892.2091899999996</v>
      </c>
      <c r="AE42" s="55" t="s">
        <v>66</v>
      </c>
      <c r="AF42" s="31"/>
      <c r="AG42" s="31"/>
      <c r="AH42" s="31"/>
    </row>
    <row r="43" spans="1:34" s="11" customFormat="1" ht="19.5" customHeight="1" thickBot="1" x14ac:dyDescent="0.3">
      <c r="A43" s="42"/>
      <c r="B43" s="43"/>
      <c r="C43" s="43"/>
      <c r="D43" s="43"/>
      <c r="E43" s="43"/>
      <c r="F43" s="43"/>
      <c r="G43" s="43"/>
      <c r="H43" s="99" t="s">
        <v>3</v>
      </c>
      <c r="I43" s="100"/>
      <c r="J43" s="100"/>
      <c r="K43" s="100"/>
      <c r="L43" s="100"/>
      <c r="M43" s="100"/>
      <c r="N43" s="101"/>
      <c r="O43" s="71"/>
      <c r="P43" s="67"/>
      <c r="Q43" s="67"/>
      <c r="R43" s="107"/>
      <c r="S43" s="67"/>
      <c r="T43" s="69"/>
      <c r="U43" s="40"/>
      <c r="V43" s="43"/>
      <c r="W43" s="43"/>
      <c r="X43" s="43"/>
      <c r="Y43" s="43"/>
      <c r="Z43" s="43"/>
      <c r="AA43" s="43"/>
      <c r="AB43" s="43"/>
      <c r="AC43" s="44"/>
      <c r="AD43" s="57">
        <v>3.3079999999999998</v>
      </c>
      <c r="AE43" s="56" t="s">
        <v>69</v>
      </c>
    </row>
    <row r="44" spans="1:34" s="11" customFormat="1" ht="19.5" customHeight="1" x14ac:dyDescent="0.25">
      <c r="A44" s="42"/>
      <c r="B44" s="43"/>
      <c r="C44" s="43"/>
      <c r="D44" s="43"/>
      <c r="E44" s="43"/>
      <c r="F44" s="43"/>
      <c r="G44" s="43"/>
      <c r="H44" s="45"/>
      <c r="I44" s="45"/>
      <c r="J44" s="45"/>
      <c r="K44" s="45"/>
      <c r="L44" s="45"/>
      <c r="M44" s="45"/>
      <c r="N44" s="45"/>
      <c r="O44" s="40"/>
      <c r="P44" s="40"/>
      <c r="Q44" s="46"/>
      <c r="R44" s="40"/>
      <c r="S44" s="40"/>
      <c r="T44" s="46"/>
      <c r="U44" s="40"/>
      <c r="V44" s="43"/>
      <c r="W44" s="43"/>
      <c r="X44" s="43"/>
      <c r="Y44" s="43"/>
      <c r="Z44" s="43"/>
      <c r="AA44" s="43"/>
      <c r="AB44" s="43"/>
      <c r="AC44" s="44"/>
    </row>
    <row r="45" spans="1:34" ht="19.5" customHeight="1" x14ac:dyDescent="0.25">
      <c r="A45" s="10"/>
      <c r="B45" s="2"/>
      <c r="C45" s="2"/>
      <c r="D45" s="2"/>
      <c r="E45" s="2"/>
      <c r="F45" s="2"/>
      <c r="G45" s="2"/>
      <c r="H45" s="15"/>
      <c r="I45" s="15"/>
      <c r="J45" s="15"/>
      <c r="K45" s="15"/>
      <c r="L45" s="15"/>
      <c r="M45" s="15"/>
      <c r="N45" s="15"/>
      <c r="O45" s="7"/>
      <c r="P45" s="7"/>
      <c r="Q45" s="16"/>
      <c r="R45" s="7"/>
      <c r="S45" s="7"/>
      <c r="T45" s="16"/>
      <c r="U45" s="7"/>
      <c r="V45" s="2"/>
      <c r="W45" s="2"/>
      <c r="X45" s="2"/>
      <c r="Y45" s="2"/>
      <c r="Z45" s="2"/>
      <c r="AA45" s="2"/>
      <c r="AB45" s="2"/>
      <c r="AC45" s="3"/>
    </row>
    <row r="46" spans="1:34" ht="24.75" customHeight="1" x14ac:dyDescent="0.25"/>
    <row r="47" spans="1:34" x14ac:dyDescent="0.25">
      <c r="B47" s="1" t="s">
        <v>33</v>
      </c>
      <c r="S47" s="59">
        <v>42738</v>
      </c>
      <c r="T47" s="59"/>
    </row>
    <row r="48" spans="1:34" x14ac:dyDescent="0.25">
      <c r="C48" s="4" t="s">
        <v>34</v>
      </c>
      <c r="M48" s="4" t="s">
        <v>5</v>
      </c>
      <c r="P48" s="4" t="s">
        <v>6</v>
      </c>
      <c r="T48" s="4" t="s">
        <v>7</v>
      </c>
    </row>
    <row r="49" spans="2:22" x14ac:dyDescent="0.25">
      <c r="D49" s="4"/>
      <c r="M49" s="4"/>
      <c r="P49" s="4"/>
      <c r="T49" s="4"/>
    </row>
    <row r="50" spans="2:22" x14ac:dyDescent="0.25">
      <c r="B50" s="1" t="s">
        <v>31</v>
      </c>
      <c r="S50" s="59">
        <v>42738</v>
      </c>
      <c r="T50" s="59"/>
    </row>
    <row r="51" spans="2:22" x14ac:dyDescent="0.25">
      <c r="C51" s="4" t="s">
        <v>8</v>
      </c>
      <c r="M51" s="4" t="s">
        <v>5</v>
      </c>
      <c r="P51" s="4" t="s">
        <v>6</v>
      </c>
      <c r="T51" s="4" t="s">
        <v>7</v>
      </c>
    </row>
    <row r="52" spans="2:22" x14ac:dyDescent="0.25">
      <c r="E52" s="4"/>
      <c r="O52" s="4"/>
      <c r="R52" s="4"/>
      <c r="V52" s="4"/>
    </row>
    <row r="53" spans="2:22" x14ac:dyDescent="0.25">
      <c r="B53" s="1" t="s">
        <v>32</v>
      </c>
      <c r="S53" s="59">
        <v>42738</v>
      </c>
      <c r="T53" s="59"/>
    </row>
    <row r="54" spans="2:22" x14ac:dyDescent="0.25">
      <c r="C54" s="4" t="s">
        <v>9</v>
      </c>
      <c r="M54" s="4" t="s">
        <v>5</v>
      </c>
      <c r="P54" s="4" t="s">
        <v>6</v>
      </c>
      <c r="T54" s="4" t="s">
        <v>7</v>
      </c>
    </row>
  </sheetData>
  <mergeCells count="46">
    <mergeCell ref="H43:N43"/>
    <mergeCell ref="N7:W7"/>
    <mergeCell ref="P42:P43"/>
    <mergeCell ref="A42:H42"/>
    <mergeCell ref="W9:W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B7:M8"/>
    <mergeCell ref="O9:O10"/>
    <mergeCell ref="S47:T47"/>
    <mergeCell ref="S50:T50"/>
    <mergeCell ref="S53:T53"/>
    <mergeCell ref="I3:AB3"/>
    <mergeCell ref="A3:D3"/>
    <mergeCell ref="T9:T10"/>
    <mergeCell ref="V9:V10"/>
    <mergeCell ref="S42:S43"/>
    <mergeCell ref="T42:T43"/>
    <mergeCell ref="O42:O43"/>
    <mergeCell ref="P9:P10"/>
    <mergeCell ref="Q9:Q10"/>
    <mergeCell ref="R9:R10"/>
    <mergeCell ref="S9:S10"/>
    <mergeCell ref="N8:N10"/>
    <mergeCell ref="U9:U10"/>
  </mergeCells>
  <printOptions verticalCentered="1"/>
  <pageMargins left="0.67" right="0.33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D26" sqref="D26"/>
    </sheetView>
  </sheetViews>
  <sheetFormatPr defaultRowHeight="15" x14ac:dyDescent="0.25"/>
  <cols>
    <col min="2" max="2" width="15.5703125" customWidth="1"/>
  </cols>
  <sheetData>
    <row r="1" spans="1:7" x14ac:dyDescent="0.25">
      <c r="A1" t="s">
        <v>70</v>
      </c>
    </row>
    <row r="2" spans="1:7" x14ac:dyDescent="0.25">
      <c r="A2" t="s">
        <v>35</v>
      </c>
      <c r="B2" t="s">
        <v>36</v>
      </c>
      <c r="C2" t="s">
        <v>37</v>
      </c>
      <c r="D2" t="s">
        <v>42</v>
      </c>
      <c r="E2" t="s">
        <v>38</v>
      </c>
      <c r="F2" t="s">
        <v>39</v>
      </c>
      <c r="G2" t="s">
        <v>40</v>
      </c>
    </row>
    <row r="3" spans="1:7" x14ac:dyDescent="0.25">
      <c r="A3">
        <v>1</v>
      </c>
      <c r="B3">
        <v>96133.69</v>
      </c>
      <c r="C3">
        <v>5910</v>
      </c>
      <c r="D3">
        <v>1536.8789999999999</v>
      </c>
      <c r="E3">
        <v>3</v>
      </c>
      <c r="F3">
        <v>-3.84</v>
      </c>
    </row>
    <row r="4" spans="1:7" x14ac:dyDescent="0.25">
      <c r="A4">
        <v>2</v>
      </c>
      <c r="B4">
        <v>95101.97</v>
      </c>
      <c r="C4">
        <v>5350</v>
      </c>
      <c r="D4">
        <v>1619.309</v>
      </c>
      <c r="E4">
        <v>2.96</v>
      </c>
      <c r="F4">
        <v>-2.64</v>
      </c>
    </row>
    <row r="5" spans="1:7" x14ac:dyDescent="0.25">
      <c r="A5">
        <v>3</v>
      </c>
      <c r="B5">
        <v>94833.62</v>
      </c>
      <c r="C5">
        <v>5416</v>
      </c>
      <c r="D5">
        <v>1612.479</v>
      </c>
      <c r="E5">
        <v>2.97</v>
      </c>
      <c r="F5">
        <v>-1.1499999999999999</v>
      </c>
      <c r="G5" t="s">
        <v>44</v>
      </c>
    </row>
    <row r="6" spans="1:7" x14ac:dyDescent="0.25">
      <c r="A6">
        <v>4</v>
      </c>
      <c r="B6">
        <v>98933.56</v>
      </c>
      <c r="C6">
        <v>5993</v>
      </c>
      <c r="D6">
        <v>1731.6220000000001</v>
      </c>
      <c r="E6">
        <v>2.95</v>
      </c>
      <c r="F6">
        <v>-0.75</v>
      </c>
    </row>
    <row r="7" spans="1:7" x14ac:dyDescent="0.25">
      <c r="A7">
        <v>5</v>
      </c>
      <c r="B7">
        <v>97922.37</v>
      </c>
      <c r="C7">
        <v>6032</v>
      </c>
      <c r="D7">
        <v>1645.366</v>
      </c>
      <c r="E7">
        <v>2.97</v>
      </c>
      <c r="F7">
        <v>-1.06</v>
      </c>
      <c r="G7" t="s">
        <v>43</v>
      </c>
    </row>
    <row r="8" spans="1:7" x14ac:dyDescent="0.25">
      <c r="A8">
        <v>6</v>
      </c>
      <c r="B8">
        <v>91424.11</v>
      </c>
      <c r="C8">
        <v>5926</v>
      </c>
      <c r="D8">
        <v>1395.0550000000001</v>
      </c>
      <c r="E8">
        <v>2.95</v>
      </c>
      <c r="F8">
        <v>-0.85</v>
      </c>
      <c r="G8" t="s">
        <v>44</v>
      </c>
    </row>
    <row r="9" spans="1:7" x14ac:dyDescent="0.25">
      <c r="A9">
        <v>7</v>
      </c>
      <c r="B9">
        <v>102149.14</v>
      </c>
      <c r="C9">
        <v>6670</v>
      </c>
      <c r="D9">
        <v>1757.94</v>
      </c>
      <c r="E9">
        <v>2.93</v>
      </c>
      <c r="F9">
        <v>-1.2</v>
      </c>
    </row>
    <row r="10" spans="1:7" x14ac:dyDescent="0.25">
      <c r="A10">
        <v>8</v>
      </c>
      <c r="B10">
        <v>98438.26</v>
      </c>
      <c r="C10">
        <v>6336</v>
      </c>
      <c r="D10">
        <v>1656.6849999999999</v>
      </c>
      <c r="E10">
        <v>2.98</v>
      </c>
      <c r="F10">
        <v>1.67</v>
      </c>
    </row>
    <row r="11" spans="1:7" x14ac:dyDescent="0.25">
      <c r="A11">
        <v>9</v>
      </c>
      <c r="B11">
        <v>80352.98</v>
      </c>
      <c r="C11">
        <v>5106</v>
      </c>
      <c r="D11">
        <v>1089.6089999999999</v>
      </c>
      <c r="E11">
        <v>3</v>
      </c>
      <c r="F11">
        <v>-0.63</v>
      </c>
    </row>
    <row r="12" spans="1:7" x14ac:dyDescent="0.25">
      <c r="A12">
        <v>10</v>
      </c>
      <c r="B12">
        <v>78061.08</v>
      </c>
      <c r="C12">
        <v>4727</v>
      </c>
      <c r="D12">
        <v>1095.1590000000001</v>
      </c>
      <c r="E12">
        <v>2.94</v>
      </c>
      <c r="F12">
        <v>-0.71</v>
      </c>
    </row>
    <row r="13" spans="1:7" x14ac:dyDescent="0.25">
      <c r="A13">
        <v>11</v>
      </c>
      <c r="B13">
        <v>90701.24</v>
      </c>
      <c r="C13">
        <v>5395</v>
      </c>
      <c r="D13">
        <v>1535.905</v>
      </c>
      <c r="E13">
        <v>2.9</v>
      </c>
      <c r="F13">
        <v>-1.46</v>
      </c>
    </row>
    <row r="14" spans="1:7" x14ac:dyDescent="0.25">
      <c r="A14">
        <v>12</v>
      </c>
      <c r="B14">
        <v>99181.3</v>
      </c>
      <c r="C14">
        <v>6017</v>
      </c>
      <c r="D14">
        <v>1780.7860000000001</v>
      </c>
      <c r="E14">
        <v>2.9</v>
      </c>
      <c r="F14">
        <v>-1.22</v>
      </c>
      <c r="G14" t="s">
        <v>71</v>
      </c>
    </row>
    <row r="15" spans="1:7" x14ac:dyDescent="0.25">
      <c r="A15">
        <v>13</v>
      </c>
      <c r="B15">
        <v>97277.49</v>
      </c>
      <c r="C15">
        <v>6346</v>
      </c>
      <c r="D15">
        <v>1584.796</v>
      </c>
      <c r="E15">
        <v>2.96</v>
      </c>
      <c r="F15">
        <v>1.1000000000000001</v>
      </c>
    </row>
    <row r="16" spans="1:7" x14ac:dyDescent="0.25">
      <c r="A16">
        <v>14</v>
      </c>
      <c r="B16">
        <v>94848.28</v>
      </c>
      <c r="C16">
        <v>6019</v>
      </c>
      <c r="D16">
        <v>1494.029</v>
      </c>
      <c r="E16">
        <v>2.98</v>
      </c>
      <c r="F16">
        <v>0.35</v>
      </c>
    </row>
    <row r="17" spans="1:7" x14ac:dyDescent="0.25">
      <c r="A17">
        <v>15</v>
      </c>
      <c r="B17">
        <v>100908.66</v>
      </c>
      <c r="C17">
        <v>6366</v>
      </c>
      <c r="D17">
        <v>1715.684</v>
      </c>
      <c r="E17">
        <v>2.96</v>
      </c>
      <c r="F17">
        <v>-0.2</v>
      </c>
      <c r="G17" t="s">
        <v>44</v>
      </c>
    </row>
    <row r="18" spans="1:7" x14ac:dyDescent="0.25">
      <c r="A18">
        <v>16</v>
      </c>
      <c r="B18">
        <v>111938.67</v>
      </c>
      <c r="C18">
        <v>6773</v>
      </c>
      <c r="D18">
        <v>2166.1039999999998</v>
      </c>
      <c r="E18">
        <v>2.99</v>
      </c>
      <c r="F18">
        <v>0.99</v>
      </c>
    </row>
    <row r="19" spans="1:7" x14ac:dyDescent="0.25">
      <c r="A19">
        <v>17</v>
      </c>
      <c r="B19">
        <v>108570.02</v>
      </c>
      <c r="C19">
        <v>6316</v>
      </c>
      <c r="D19">
        <v>2087.7399999999998</v>
      </c>
      <c r="E19">
        <v>3</v>
      </c>
      <c r="F19">
        <v>0.87</v>
      </c>
      <c r="G19" t="s">
        <v>71</v>
      </c>
    </row>
    <row r="20" spans="1:7" x14ac:dyDescent="0.25">
      <c r="A20">
        <v>18</v>
      </c>
      <c r="B20">
        <v>99984.38</v>
      </c>
      <c r="C20">
        <v>5948</v>
      </c>
      <c r="D20">
        <v>1708.492</v>
      </c>
      <c r="E20">
        <v>3.01</v>
      </c>
      <c r="F20">
        <v>0.74</v>
      </c>
    </row>
    <row r="21" spans="1:7" x14ac:dyDescent="0.25">
      <c r="A21">
        <v>19</v>
      </c>
      <c r="B21">
        <v>91638.15</v>
      </c>
      <c r="C21">
        <v>5686</v>
      </c>
      <c r="D21">
        <v>1424.704</v>
      </c>
      <c r="E21">
        <v>3.01</v>
      </c>
      <c r="F21">
        <v>1.8</v>
      </c>
      <c r="G21" t="s">
        <v>71</v>
      </c>
    </row>
    <row r="22" spans="1:7" x14ac:dyDescent="0.25">
      <c r="A22">
        <v>20</v>
      </c>
      <c r="B22">
        <v>90583.16</v>
      </c>
      <c r="C22">
        <v>6112</v>
      </c>
      <c r="D22" t="s">
        <v>72</v>
      </c>
      <c r="E22" t="s">
        <v>73</v>
      </c>
      <c r="F22" t="s">
        <v>74</v>
      </c>
      <c r="G22" t="s">
        <v>75</v>
      </c>
    </row>
    <row r="23" spans="1:7" x14ac:dyDescent="0.25">
      <c r="A23">
        <v>21</v>
      </c>
      <c r="B23">
        <v>97498.67</v>
      </c>
      <c r="C23">
        <v>6068</v>
      </c>
      <c r="D23">
        <v>1613.38</v>
      </c>
      <c r="E23">
        <v>2.98</v>
      </c>
      <c r="F23">
        <v>0.61</v>
      </c>
    </row>
    <row r="24" spans="1:7" x14ac:dyDescent="0.25">
      <c r="A24">
        <v>22</v>
      </c>
      <c r="B24">
        <v>89266.97</v>
      </c>
      <c r="C24">
        <v>5502</v>
      </c>
      <c r="D24">
        <v>1331.34</v>
      </c>
      <c r="E24">
        <v>3</v>
      </c>
      <c r="F24">
        <v>0.57999999999999996</v>
      </c>
    </row>
    <row r="25" spans="1:7" x14ac:dyDescent="0.25">
      <c r="A25">
        <v>23</v>
      </c>
      <c r="B25">
        <v>88932.92</v>
      </c>
      <c r="C25">
        <v>5483</v>
      </c>
      <c r="D25">
        <v>1328.768</v>
      </c>
      <c r="E25">
        <v>2.98</v>
      </c>
      <c r="F25">
        <v>-0.05</v>
      </c>
    </row>
    <row r="26" spans="1:7" x14ac:dyDescent="0.25">
      <c r="A26">
        <v>24</v>
      </c>
      <c r="B26">
        <v>82542.78</v>
      </c>
      <c r="C26">
        <v>5294</v>
      </c>
      <c r="D26">
        <v>1122.674</v>
      </c>
      <c r="E26">
        <v>3</v>
      </c>
      <c r="F26">
        <v>0.45</v>
      </c>
      <c r="G26" t="s">
        <v>44</v>
      </c>
    </row>
    <row r="27" spans="1:7" x14ac:dyDescent="0.25">
      <c r="A27">
        <v>25</v>
      </c>
      <c r="B27">
        <v>80770.289999999994</v>
      </c>
      <c r="C27">
        <v>5597</v>
      </c>
      <c r="D27">
        <v>1046.1969999999999</v>
      </c>
      <c r="E27">
        <v>2.96</v>
      </c>
      <c r="F27">
        <v>0.59</v>
      </c>
    </row>
    <row r="28" spans="1:7" x14ac:dyDescent="0.25">
      <c r="A28">
        <v>26</v>
      </c>
      <c r="B28">
        <v>80546.12</v>
      </c>
      <c r="C28">
        <v>5226</v>
      </c>
      <c r="D28">
        <v>1080.471</v>
      </c>
      <c r="E28">
        <v>2.94</v>
      </c>
      <c r="F28">
        <v>0.53</v>
      </c>
      <c r="G28" t="s">
        <v>71</v>
      </c>
    </row>
    <row r="29" spans="1:7" x14ac:dyDescent="0.25">
      <c r="A29">
        <v>27</v>
      </c>
      <c r="B29">
        <v>84278.39</v>
      </c>
      <c r="C29">
        <v>5258</v>
      </c>
      <c r="D29">
        <v>1246.6849999999999</v>
      </c>
      <c r="E29">
        <v>2.93</v>
      </c>
      <c r="F29">
        <v>0.86</v>
      </c>
    </row>
    <row r="30" spans="1:7" x14ac:dyDescent="0.25">
      <c r="A30">
        <v>28</v>
      </c>
      <c r="B30">
        <v>83710.53</v>
      </c>
      <c r="C30">
        <v>5037</v>
      </c>
      <c r="D30">
        <v>1247.5119999999999</v>
      </c>
      <c r="E30">
        <v>2.94</v>
      </c>
      <c r="F30">
        <v>0.28000000000000003</v>
      </c>
    </row>
    <row r="31" spans="1:7" x14ac:dyDescent="0.25">
      <c r="A31">
        <v>29</v>
      </c>
      <c r="B31">
        <v>91573.61</v>
      </c>
      <c r="C31">
        <v>5274</v>
      </c>
      <c r="D31">
        <v>1512.6279999999999</v>
      </c>
      <c r="E31">
        <v>2.94</v>
      </c>
      <c r="F31">
        <v>0.02</v>
      </c>
    </row>
    <row r="32" spans="1:7" x14ac:dyDescent="0.25">
      <c r="A32">
        <v>30</v>
      </c>
      <c r="B32">
        <v>100160.77</v>
      </c>
      <c r="C32">
        <v>5727</v>
      </c>
      <c r="D32">
        <v>1838.501</v>
      </c>
      <c r="E32">
        <v>2.92</v>
      </c>
      <c r="F32">
        <v>-0.16</v>
      </c>
    </row>
    <row r="33" spans="1:7" x14ac:dyDescent="0.25">
      <c r="A33">
        <v>31</v>
      </c>
      <c r="B33">
        <v>93946.01</v>
      </c>
      <c r="C33">
        <v>5956</v>
      </c>
      <c r="D33">
        <v>1544.65</v>
      </c>
      <c r="E33">
        <v>2.96</v>
      </c>
      <c r="F33">
        <v>0.84</v>
      </c>
    </row>
    <row r="34" spans="1:7" x14ac:dyDescent="0.25">
      <c r="A34" t="s">
        <v>41</v>
      </c>
      <c r="B34" t="s">
        <v>76</v>
      </c>
      <c r="C34">
        <v>178866</v>
      </c>
      <c r="D34" t="s">
        <v>77</v>
      </c>
      <c r="E34" t="s">
        <v>78</v>
      </c>
      <c r="F34" t="s">
        <v>45</v>
      </c>
      <c r="G3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2016-12-06T07:24:59Z</cp:lastPrinted>
  <dcterms:created xsi:type="dcterms:W3CDTF">2016-10-07T07:24:19Z</dcterms:created>
  <dcterms:modified xsi:type="dcterms:W3CDTF">2017-01-03T11:19:51Z</dcterms:modified>
</cp:coreProperties>
</file>