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ПАТ &quot;Полтавагаз&quot;" sheetId="1" r:id="rId1"/>
  </sheets>
  <definedNames>
    <definedName name="Print_Area" localSheetId="0">'ПАТ "Полтавагаз"'!$A$1:$AC$51</definedName>
    <definedName name="_xlnm.Print_Area" localSheetId="0">'ПАТ "Полтавагаз"'!$A$1:$AC$51</definedName>
  </definedNames>
  <calcPr calcId="145621"/>
</workbook>
</file>

<file path=xl/calcChain.xml><?xml version="1.0" encoding="utf-8"?>
<calcChain xmlns="http://schemas.openxmlformats.org/spreadsheetml/2006/main">
  <c r="W12" i="1" l="1"/>
  <c r="T12" i="1"/>
  <c r="Q12" i="1"/>
  <c r="AF12" i="1" l="1"/>
  <c r="AC12" i="1" s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D42" i="1" l="1"/>
  <c r="AE42" i="1" s="1"/>
  <c r="AE41" i="1"/>
  <c r="AD41" i="1"/>
  <c r="AD40" i="1"/>
  <c r="AE40" i="1" s="1"/>
  <c r="AE39" i="1"/>
  <c r="AD39" i="1"/>
  <c r="AD38" i="1"/>
  <c r="AE38" i="1" s="1"/>
  <c r="AE37" i="1"/>
  <c r="AD37" i="1"/>
  <c r="AD36" i="1"/>
  <c r="AE36" i="1" s="1"/>
  <c r="AE35" i="1"/>
  <c r="AD35" i="1"/>
  <c r="AD34" i="1"/>
  <c r="AE34" i="1" s="1"/>
  <c r="AE33" i="1"/>
  <c r="AD33" i="1"/>
  <c r="AD32" i="1"/>
  <c r="AE32" i="1" s="1"/>
  <c r="AE31" i="1"/>
  <c r="AD31" i="1"/>
  <c r="AD30" i="1"/>
  <c r="AE30" i="1" s="1"/>
  <c r="AE29" i="1"/>
  <c r="AD29" i="1"/>
  <c r="AD28" i="1"/>
  <c r="AE28" i="1" s="1"/>
  <c r="AE27" i="1"/>
  <c r="AD27" i="1"/>
  <c r="AD26" i="1"/>
  <c r="AE26" i="1" s="1"/>
  <c r="AE25" i="1"/>
  <c r="AD25" i="1"/>
  <c r="AD24" i="1"/>
  <c r="AE24" i="1" s="1"/>
  <c r="AE23" i="1"/>
  <c r="AD23" i="1"/>
  <c r="AD22" i="1"/>
  <c r="AE22" i="1" s="1"/>
  <c r="AE21" i="1"/>
  <c r="AD21" i="1"/>
  <c r="AD20" i="1"/>
  <c r="AE20" i="1" s="1"/>
  <c r="AE19" i="1"/>
  <c r="AD19" i="1"/>
  <c r="AD18" i="1"/>
  <c r="AE18" i="1" s="1"/>
  <c r="AE17" i="1"/>
  <c r="AD17" i="1"/>
  <c r="AD16" i="1"/>
  <c r="AE16" i="1" s="1"/>
  <c r="AE15" i="1"/>
  <c r="AD15" i="1"/>
  <c r="AD14" i="1"/>
  <c r="AE14" i="1" s="1"/>
  <c r="AE13" i="1"/>
  <c r="AD13" i="1"/>
  <c r="AD12" i="1"/>
  <c r="AE12" i="1" s="1"/>
  <c r="T32" i="1" l="1"/>
  <c r="W20" i="1" l="1"/>
  <c r="W13" i="1"/>
  <c r="W14" i="1"/>
  <c r="W15" i="1"/>
  <c r="W16" i="1"/>
  <c r="W17" i="1"/>
  <c r="W18" i="1"/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3" i="1"/>
  <c r="T34" i="1"/>
  <c r="T35" i="1"/>
  <c r="T36" i="1"/>
  <c r="T37" i="1"/>
  <c r="T38" i="1"/>
  <c r="T39" i="1"/>
  <c r="T40" i="1"/>
  <c r="T41" i="1"/>
  <c r="T42" i="1"/>
  <c r="Q41" i="1" l="1"/>
  <c r="Q42" i="1"/>
  <c r="Q40" i="1"/>
  <c r="Q39" i="1"/>
  <c r="Q38" i="1"/>
  <c r="Q37" i="1"/>
  <c r="Q36" i="1"/>
  <c r="Q35" i="1"/>
  <c r="Q32" i="1"/>
  <c r="Q33" i="1"/>
  <c r="Q31" i="1"/>
  <c r="Q30" i="1"/>
  <c r="Q29" i="1"/>
  <c r="Q28" i="1"/>
  <c r="Q25" i="1"/>
  <c r="Q26" i="1"/>
  <c r="Q24" i="1"/>
  <c r="Q23" i="1"/>
  <c r="Q22" i="1"/>
  <c r="Q21" i="1"/>
  <c r="Q18" i="1"/>
  <c r="Q19" i="1"/>
  <c r="Q17" i="1"/>
  <c r="Q16" i="1"/>
  <c r="Q15" i="1"/>
  <c r="Q14" i="1"/>
  <c r="W27" i="1" l="1"/>
  <c r="Q27" i="1"/>
  <c r="W26" i="1"/>
  <c r="Q13" i="1" l="1"/>
  <c r="Q20" i="1"/>
  <c r="Q34" i="1"/>
  <c r="W19" i="1"/>
  <c r="W21" i="1"/>
  <c r="W22" i="1"/>
  <c r="W23" i="1"/>
  <c r="W24" i="1"/>
  <c r="W25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S43" i="1" l="1"/>
  <c r="R43" i="1"/>
  <c r="Q43" i="1"/>
  <c r="T43" i="1"/>
  <c r="P43" i="1"/>
  <c r="O43" i="1"/>
</calcChain>
</file>

<file path=xl/sharedStrings.xml><?xml version="1.0" encoding="utf-8"?>
<sst xmlns="http://schemas.openxmlformats.org/spreadsheetml/2006/main" count="68" uniqueCount="62">
  <si>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</si>
  <si>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</si>
  <si>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</si>
  <si>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</si>
  <si>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</si>
  <si>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</si>
  <si>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</si>
  <si>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</si>
  <si>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</si>
  <si>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</si>
  <si>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</si>
  <si>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</si>
  <si>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</si>
  <si>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</si>
  <si>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</si>
  <si>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</si>
  <si>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</si>
  <si>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</si>
  <si>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</si>
  <si>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</si>
  <si>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</si>
  <si>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</si>
  <si>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</si>
  <si>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</si>
  <si>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</si>
  <si>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</si>
  <si>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</si>
  <si>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</si>
  <si>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</si>
  <si>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</si>
  <si>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</si>
  <si>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</si>
  <si>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</si>
  <si>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</si>
  <si>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</si>
  <si>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</si>
  <si>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</si>
  <si>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</si>
  <si>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</si>
  <si>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</si>
  <si>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</si>
  <si>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Фізико-хімічні показники газу обчислені на основі компонентного складу, 
101,325 кПа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</si>
  <si>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</si>
  <si>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</si>
  <si>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</si>
  <si>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</si>
  <si>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</si>
  <si>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</si>
  <si>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</si>
  <si>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</si>
  <si>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</si>
  <si>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r>
      <t>переданого</t>
    </r>
    <r>
      <rPr>
        <b/>
        <sz val="12"/>
        <color theme="1"/>
        <rFont val="Times New Roman"/>
        <family val="1"/>
        <charset val="204"/>
      </rPr>
      <t xml:space="preserve"> 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ПАТ "Полтавагаз" Полтавської області</t>
    </r>
  </si>
  <si>
    <t>відсутні</t>
  </si>
  <si>
    <t>Обсяг газу, тис.м3 (обраховано на вузлах обліку газу)</t>
  </si>
  <si>
    <t>Обсяг природного газу за місяць, з урахуванням ВТВ, всього:</t>
  </si>
  <si>
    <t>по газопроводу " Диканька-Кременчук-Кривий Ріг" "  за період з 01.12.2016р. по 31.12.2016р.</t>
  </si>
  <si>
    <r>
      <t>по</t>
    </r>
    <r>
      <rPr>
        <b/>
        <sz val="14"/>
        <color theme="1"/>
        <rFont val="Times New Roman"/>
        <family val="1"/>
        <charset val="204"/>
      </rPr>
      <t xml:space="preserve"> ГРС Полтава-2</t>
    </r>
    <r>
      <rPr>
        <sz val="12"/>
        <color theme="1"/>
        <rFont val="Times New Roman"/>
        <family val="1"/>
        <charset val="204"/>
      </rPr>
      <t>: ГРС Полтава-2, ГРС Стасі, ГРС Бричківка, ГРС Мачухи, ГРС Нові Санжари</t>
    </r>
  </si>
  <si>
    <t>ASK</t>
  </si>
  <si>
    <t>+/-
поправка ASK</t>
  </si>
  <si>
    <t>Густина відносна</t>
  </si>
  <si>
    <t>Температура вх.</t>
  </si>
  <si>
    <t>ПАСПОРТ ФІЗИКО-ХІМІЧНИХ ПОКАЗНИКІВ ПРИРОДНОГО ГАЗУ №      Маршрут № 856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</si>
</sst>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57"/>
      <name val="Arial Cyr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Protection="1"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0" borderId="39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165" fontId="0" fillId="0" borderId="0" xfId="0" applyNumberFormat="1"/>
    <xf numFmtId="0" fontId="14" fillId="0" borderId="0" xfId="0" applyFont="1" applyAlignment="1">
      <alignment horizontal="center"/>
    </xf>
    <xf numFmtId="2" fontId="0" fillId="0" borderId="1" xfId="0" applyNumberFormat="1" applyBorder="1" applyProtection="1"/>
    <xf numFmtId="0" fontId="5" fillId="0" borderId="1" xfId="0" applyFont="1" applyBorder="1" applyAlignment="1" applyProtection="1">
      <alignment vertical="center" textRotation="90" wrapText="1"/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27" xfId="0" applyBorder="1" applyAlignment="1">
      <alignment horizont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13" fillId="0" borderId="26" xfId="0" applyFont="1" applyBorder="1" applyAlignment="1" applyProtection="1">
      <alignment horizontal="center" vertical="center" textRotation="90" wrapText="1"/>
      <protection locked="0"/>
    </xf>
    <xf numFmtId="0" fontId="13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168" fontId="2" fillId="0" borderId="38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view="pageBreakPreview" zoomScale="85" zoomScaleNormal="100" zoomScaleSheetLayoutView="85" workbookViewId="0">
      <selection activeCell="M36" sqref="M36"/>
    </sheetView>
  </sheetViews>
  <sheetFormatPr defaultRowHeight="15" x14ac:dyDescent="0.25"/>
  <cols>
    <col min="1" max="1" width="4.85546875" style="1" customWidth="1"/>
    <col min="2" max="2" width="12" style="1" customWidth="1"/>
    <col min="3" max="13" width="7.5703125" style="1" customWidth="1"/>
    <col min="14" max="14" width="7.42578125" style="1" customWidth="1"/>
    <col min="15" max="15" width="6.85546875" style="1" customWidth="1"/>
    <col min="16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3.5703125" style="1" customWidth="1"/>
    <col min="30" max="36" width="9.140625" style="1" hidden="1" customWidth="1"/>
    <col min="37" max="16384" width="9.140625" style="1"/>
  </cols>
  <sheetData>
    <row r="1" spans="1:36" ht="15.75" x14ac:dyDescent="0.25">
      <c r="A1" s="20" t="s">
        <v>39</v>
      </c>
      <c r="B1" s="2"/>
      <c r="C1" s="2"/>
      <c r="D1" s="2"/>
      <c r="K1" s="72" t="s">
        <v>61</v>
      </c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36" ht="15.75" x14ac:dyDescent="0.25">
      <c r="A2" s="20" t="s">
        <v>40</v>
      </c>
      <c r="B2" s="2"/>
      <c r="C2" s="9"/>
      <c r="D2" s="2"/>
      <c r="F2" s="2"/>
      <c r="G2" s="2"/>
      <c r="H2" s="2"/>
      <c r="I2" s="2"/>
      <c r="J2" s="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36" ht="16.5" customHeight="1" x14ac:dyDescent="0.25">
      <c r="A3" s="20" t="s">
        <v>42</v>
      </c>
      <c r="C3" s="3"/>
      <c r="F3" s="2"/>
      <c r="G3" s="2"/>
      <c r="H3" s="2"/>
      <c r="I3" s="2"/>
      <c r="J3" s="2"/>
      <c r="K3" s="93" t="s">
        <v>51</v>
      </c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</row>
    <row r="4" spans="1:36" ht="18.75" x14ac:dyDescent="0.25">
      <c r="A4" s="21" t="s">
        <v>16</v>
      </c>
      <c r="G4" s="2"/>
      <c r="H4" s="2"/>
      <c r="I4" s="2"/>
      <c r="K4" s="93" t="s">
        <v>56</v>
      </c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</row>
    <row r="5" spans="1:36" ht="15.75" x14ac:dyDescent="0.25">
      <c r="A5" s="20" t="s">
        <v>50</v>
      </c>
      <c r="G5" s="2"/>
      <c r="H5" s="2"/>
      <c r="I5" s="2"/>
      <c r="K5" s="93" t="s">
        <v>55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</row>
    <row r="6" spans="1:36" ht="15.75" x14ac:dyDescent="0.25">
      <c r="A6" s="20" t="s">
        <v>43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70" t="s">
        <v>0</v>
      </c>
      <c r="B8" s="73" t="s">
        <v>1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5"/>
      <c r="N8" s="73" t="s">
        <v>41</v>
      </c>
      <c r="O8" s="90"/>
      <c r="P8" s="90"/>
      <c r="Q8" s="90"/>
      <c r="R8" s="90"/>
      <c r="S8" s="90"/>
      <c r="T8" s="90"/>
      <c r="U8" s="90"/>
      <c r="V8" s="90"/>
      <c r="W8" s="91"/>
      <c r="X8" s="64" t="s">
        <v>20</v>
      </c>
      <c r="Y8" s="62" t="s">
        <v>2</v>
      </c>
      <c r="Z8" s="58" t="s">
        <v>13</v>
      </c>
      <c r="AA8" s="58" t="s">
        <v>14</v>
      </c>
      <c r="AB8" s="60" t="s">
        <v>15</v>
      </c>
      <c r="AC8" s="88" t="s">
        <v>53</v>
      </c>
    </row>
    <row r="9" spans="1:36" ht="16.5" customHeight="1" thickBot="1" x14ac:dyDescent="0.3">
      <c r="A9" s="71"/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  <c r="N9" s="83" t="s">
        <v>21</v>
      </c>
      <c r="O9" s="11" t="s">
        <v>23</v>
      </c>
      <c r="P9" s="11"/>
      <c r="Q9" s="11"/>
      <c r="R9" s="11"/>
      <c r="S9" s="11"/>
      <c r="T9" s="11"/>
      <c r="U9" s="11"/>
      <c r="V9" s="11" t="s">
        <v>24</v>
      </c>
      <c r="W9" s="13"/>
      <c r="X9" s="65"/>
      <c r="Y9" s="63"/>
      <c r="Z9" s="59"/>
      <c r="AA9" s="59"/>
      <c r="AB9" s="61"/>
      <c r="AC9" s="89"/>
    </row>
    <row r="10" spans="1:36" ht="15" customHeight="1" x14ac:dyDescent="0.25">
      <c r="A10" s="71"/>
      <c r="B10" s="56" t="s">
        <v>27</v>
      </c>
      <c r="C10" s="52" t="s">
        <v>28</v>
      </c>
      <c r="D10" s="52" t="s">
        <v>29</v>
      </c>
      <c r="E10" s="52" t="s">
        <v>34</v>
      </c>
      <c r="F10" s="52" t="s">
        <v>35</v>
      </c>
      <c r="G10" s="52" t="s">
        <v>32</v>
      </c>
      <c r="H10" s="52" t="s">
        <v>36</v>
      </c>
      <c r="I10" s="52" t="s">
        <v>33</v>
      </c>
      <c r="J10" s="52" t="s">
        <v>31</v>
      </c>
      <c r="K10" s="52" t="s">
        <v>30</v>
      </c>
      <c r="L10" s="52" t="s">
        <v>37</v>
      </c>
      <c r="M10" s="54" t="s">
        <v>38</v>
      </c>
      <c r="N10" s="84"/>
      <c r="O10" s="79" t="s">
        <v>25</v>
      </c>
      <c r="P10" s="81" t="s">
        <v>7</v>
      </c>
      <c r="Q10" s="60" t="s">
        <v>8</v>
      </c>
      <c r="R10" s="56" t="s">
        <v>26</v>
      </c>
      <c r="S10" s="52" t="s">
        <v>9</v>
      </c>
      <c r="T10" s="54" t="s">
        <v>10</v>
      </c>
      <c r="U10" s="86" t="s">
        <v>22</v>
      </c>
      <c r="V10" s="52" t="s">
        <v>11</v>
      </c>
      <c r="W10" s="54" t="s">
        <v>12</v>
      </c>
      <c r="X10" s="65"/>
      <c r="Y10" s="63"/>
      <c r="Z10" s="59"/>
      <c r="AA10" s="59"/>
      <c r="AB10" s="61"/>
      <c r="AC10" s="89"/>
    </row>
    <row r="11" spans="1:36" ht="92.25" customHeight="1" x14ac:dyDescent="0.25">
      <c r="A11" s="71"/>
      <c r="B11" s="57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85"/>
      <c r="O11" s="80"/>
      <c r="P11" s="82"/>
      <c r="Q11" s="61"/>
      <c r="R11" s="57"/>
      <c r="S11" s="53"/>
      <c r="T11" s="55"/>
      <c r="U11" s="87"/>
      <c r="V11" s="53"/>
      <c r="W11" s="55"/>
      <c r="X11" s="65"/>
      <c r="Y11" s="63"/>
      <c r="Z11" s="59"/>
      <c r="AA11" s="59"/>
      <c r="AB11" s="61"/>
      <c r="AC11" s="89"/>
      <c r="AF11" s="43" t="s">
        <v>57</v>
      </c>
      <c r="AG11" s="44" t="s">
        <v>58</v>
      </c>
      <c r="AI11" s="42" t="s">
        <v>59</v>
      </c>
      <c r="AJ11" s="45" t="s">
        <v>60</v>
      </c>
    </row>
    <row r="12" spans="1:36" ht="15.75" customHeight="1" x14ac:dyDescent="0.25">
      <c r="A12" s="15">
        <v>1</v>
      </c>
      <c r="B12" s="8">
        <v>91.778999999999996</v>
      </c>
      <c r="C12" s="8">
        <v>4.125</v>
      </c>
      <c r="D12" s="8">
        <v>0.96399999999999997</v>
      </c>
      <c r="E12" s="8">
        <v>0.113</v>
      </c>
      <c r="F12" s="8">
        <v>0.16400000000000001</v>
      </c>
      <c r="G12" s="8">
        <v>4.0000000000000001E-3</v>
      </c>
      <c r="H12" s="8">
        <v>4.4999999999999998E-2</v>
      </c>
      <c r="I12" s="8">
        <v>3.6999999999999998E-2</v>
      </c>
      <c r="J12" s="8">
        <v>5.7000000000000002E-2</v>
      </c>
      <c r="K12" s="8">
        <v>2E-3</v>
      </c>
      <c r="L12" s="8">
        <v>1.8240000000000001</v>
      </c>
      <c r="M12" s="8">
        <v>0.88600000000000001</v>
      </c>
      <c r="N12" s="40">
        <v>0.73170000000000002</v>
      </c>
      <c r="O12" s="41">
        <v>8236</v>
      </c>
      <c r="P12" s="25">
        <v>34.479999999999997</v>
      </c>
      <c r="Q12" s="19">
        <f>IF(P12&gt;0,P12/3.6,"")</f>
        <v>9.5777777777777775</v>
      </c>
      <c r="R12" s="31">
        <v>9125</v>
      </c>
      <c r="S12" s="32">
        <v>38.21</v>
      </c>
      <c r="T12" s="12">
        <f>IF(S12&gt;0,S12/3.6,"")</f>
        <v>10.613888888888889</v>
      </c>
      <c r="U12" s="33">
        <v>11708</v>
      </c>
      <c r="V12" s="32">
        <v>49.02</v>
      </c>
      <c r="W12" s="12">
        <f>IF(V12&gt;0,V12/3.6,"")</f>
        <v>13.616666666666667</v>
      </c>
      <c r="X12" s="34">
        <v>-12.3</v>
      </c>
      <c r="Y12" s="35"/>
      <c r="Z12" s="29"/>
      <c r="AA12" s="29"/>
      <c r="AB12" s="30"/>
      <c r="AC12" s="16">
        <f>AF12+AG12</f>
        <v>414.66470000000004</v>
      </c>
      <c r="AD12" s="46">
        <f t="shared" ref="AD12:AD42" si="0">SUM(B12:M12)+$K$45+$N$45</f>
        <v>100</v>
      </c>
      <c r="AE12" s="47" t="str">
        <f>IF(AD12=100,"ОК"," ")</f>
        <v>ОК</v>
      </c>
      <c r="AF12" s="48">
        <f>AH12/1000</f>
        <v>414.66470000000004</v>
      </c>
      <c r="AG12" s="48"/>
      <c r="AH12" s="51">
        <v>414664.7</v>
      </c>
      <c r="AI12" s="49"/>
      <c r="AJ12" s="50"/>
    </row>
    <row r="13" spans="1:36" ht="15.75" customHeight="1" x14ac:dyDescent="0.25">
      <c r="A13" s="15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40"/>
      <c r="O13" s="41">
        <v>8236</v>
      </c>
      <c r="P13" s="25">
        <v>34.479999999999997</v>
      </c>
      <c r="Q13" s="19">
        <f t="shared" ref="Q13:Q42" si="1">IF(P13&gt;0,P13/3.6,"")</f>
        <v>9.5777777777777775</v>
      </c>
      <c r="R13" s="31">
        <v>9125</v>
      </c>
      <c r="S13" s="32">
        <v>38.21</v>
      </c>
      <c r="T13" s="12">
        <f t="shared" ref="T13:T42" si="2">IF(S13&gt;0,S13/3.6,"")</f>
        <v>10.613888888888889</v>
      </c>
      <c r="U13" s="33"/>
      <c r="V13" s="32"/>
      <c r="W13" s="12" t="str">
        <f t="shared" ref="W13:W42" si="3">IF(V13&gt;0,V13/3.6,"")</f>
        <v/>
      </c>
      <c r="X13" s="34"/>
      <c r="Y13" s="35"/>
      <c r="Z13" s="29"/>
      <c r="AA13" s="29"/>
      <c r="AB13" s="30"/>
      <c r="AC13" s="16">
        <f t="shared" ref="AC13:AC42" si="4">AF13+AG13</f>
        <v>438.81979999999999</v>
      </c>
      <c r="AD13" s="46">
        <f t="shared" si="0"/>
        <v>0</v>
      </c>
      <c r="AE13" s="47" t="str">
        <f>IF(AD13=100,"ОК"," ")</f>
        <v xml:space="preserve"> </v>
      </c>
      <c r="AF13" s="48">
        <f t="shared" ref="AF13:AF42" si="5">AH13/1000</f>
        <v>438.81979999999999</v>
      </c>
      <c r="AG13" s="48"/>
      <c r="AH13" s="51">
        <v>438819.8</v>
      </c>
      <c r="AI13" s="49"/>
      <c r="AJ13" s="50"/>
    </row>
    <row r="14" spans="1:36" ht="15.75" customHeight="1" x14ac:dyDescent="0.25">
      <c r="A14" s="15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40"/>
      <c r="O14" s="41">
        <v>8236</v>
      </c>
      <c r="P14" s="25">
        <v>34.479999999999997</v>
      </c>
      <c r="Q14" s="19">
        <f t="shared" ref="Q14:Q15" si="6">IF(P14&gt;0,P14/3.6,"")</f>
        <v>9.5777777777777775</v>
      </c>
      <c r="R14" s="31">
        <v>9125</v>
      </c>
      <c r="S14" s="32">
        <v>38.21</v>
      </c>
      <c r="T14" s="12">
        <f t="shared" si="2"/>
        <v>10.613888888888889</v>
      </c>
      <c r="U14" s="33"/>
      <c r="V14" s="32"/>
      <c r="W14" s="12" t="str">
        <f t="shared" si="3"/>
        <v/>
      </c>
      <c r="X14" s="34"/>
      <c r="Y14" s="35"/>
      <c r="Z14" s="29"/>
      <c r="AA14" s="29"/>
      <c r="AB14" s="30"/>
      <c r="AC14" s="16">
        <f t="shared" si="4"/>
        <v>429.53700000000009</v>
      </c>
      <c r="AD14" s="46">
        <f t="shared" si="0"/>
        <v>0</v>
      </c>
      <c r="AE14" s="47" t="str">
        <f>IF(AD14=100,"ОК"," ")</f>
        <v xml:space="preserve"> </v>
      </c>
      <c r="AF14" s="48">
        <f t="shared" si="5"/>
        <v>429.53700000000009</v>
      </c>
      <c r="AG14" s="48"/>
      <c r="AH14" s="51">
        <v>429537.00000000012</v>
      </c>
      <c r="AI14" s="50">
        <v>0.57969999999999999</v>
      </c>
      <c r="AJ14" s="50">
        <v>26</v>
      </c>
    </row>
    <row r="15" spans="1:36" ht="15.75" customHeight="1" x14ac:dyDescent="0.25">
      <c r="A15" s="15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40"/>
      <c r="O15" s="41">
        <v>8236</v>
      </c>
      <c r="P15" s="25">
        <v>34.479999999999997</v>
      </c>
      <c r="Q15" s="19">
        <f t="shared" si="6"/>
        <v>9.5777777777777775</v>
      </c>
      <c r="R15" s="31">
        <v>9125</v>
      </c>
      <c r="S15" s="32">
        <v>38.21</v>
      </c>
      <c r="T15" s="12">
        <f t="shared" si="2"/>
        <v>10.613888888888889</v>
      </c>
      <c r="U15" s="33"/>
      <c r="V15" s="32"/>
      <c r="W15" s="12" t="str">
        <f t="shared" si="3"/>
        <v/>
      </c>
      <c r="X15" s="34"/>
      <c r="Y15" s="35"/>
      <c r="Z15" s="29"/>
      <c r="AA15" s="29"/>
      <c r="AB15" s="30"/>
      <c r="AC15" s="16">
        <f t="shared" si="4"/>
        <v>454.36410000000001</v>
      </c>
      <c r="AD15" s="46">
        <f t="shared" si="0"/>
        <v>0</v>
      </c>
      <c r="AE15" s="47" t="str">
        <f t="shared" ref="AE15:AE42" si="7">IF(AD15=100,"ОК"," ")</f>
        <v xml:space="preserve"> </v>
      </c>
      <c r="AF15" s="48">
        <f t="shared" si="5"/>
        <v>454.36410000000001</v>
      </c>
      <c r="AG15" s="48"/>
      <c r="AH15" s="51">
        <v>454364.10000000003</v>
      </c>
      <c r="AI15" s="50">
        <v>0.57950000000000002</v>
      </c>
      <c r="AJ15" s="50">
        <v>26</v>
      </c>
    </row>
    <row r="16" spans="1:36" ht="15.75" customHeight="1" x14ac:dyDescent="0.25">
      <c r="A16" s="15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40"/>
      <c r="O16" s="41">
        <v>8236</v>
      </c>
      <c r="P16" s="25">
        <v>34.479999999999997</v>
      </c>
      <c r="Q16" s="19">
        <f t="shared" ref="Q16:Q17" si="8">IF(P16&gt;0,P16/3.6,"")</f>
        <v>9.5777777777777775</v>
      </c>
      <c r="R16" s="31">
        <v>9125</v>
      </c>
      <c r="S16" s="32">
        <v>38.21</v>
      </c>
      <c r="T16" s="12">
        <f t="shared" si="2"/>
        <v>10.613888888888889</v>
      </c>
      <c r="U16" s="33"/>
      <c r="V16" s="32"/>
      <c r="W16" s="12" t="str">
        <f t="shared" si="3"/>
        <v/>
      </c>
      <c r="X16" s="34"/>
      <c r="Y16" s="35"/>
      <c r="Z16" s="29"/>
      <c r="AA16" s="29"/>
      <c r="AB16" s="30"/>
      <c r="AC16" s="16">
        <f t="shared" si="4"/>
        <v>507.79320000000001</v>
      </c>
      <c r="AD16" s="46">
        <f t="shared" si="0"/>
        <v>0</v>
      </c>
      <c r="AE16" s="47" t="str">
        <f t="shared" si="7"/>
        <v xml:space="preserve"> </v>
      </c>
      <c r="AF16" s="48">
        <f t="shared" si="5"/>
        <v>507.79320000000001</v>
      </c>
      <c r="AG16" s="48"/>
      <c r="AH16" s="51">
        <v>507793.2</v>
      </c>
      <c r="AI16" s="50">
        <v>0.58230000000000004</v>
      </c>
      <c r="AJ16" s="50">
        <v>25</v>
      </c>
    </row>
    <row r="17" spans="1:36" ht="15.75" customHeight="1" x14ac:dyDescent="0.25">
      <c r="A17" s="15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40"/>
      <c r="O17" s="41">
        <v>8236</v>
      </c>
      <c r="P17" s="25">
        <v>34.479999999999997</v>
      </c>
      <c r="Q17" s="19">
        <f t="shared" si="8"/>
        <v>9.5777777777777775</v>
      </c>
      <c r="R17" s="31">
        <v>9125</v>
      </c>
      <c r="S17" s="32">
        <v>38.21</v>
      </c>
      <c r="T17" s="12">
        <f t="shared" si="2"/>
        <v>10.613888888888889</v>
      </c>
      <c r="U17" s="33"/>
      <c r="V17" s="32"/>
      <c r="W17" s="12" t="str">
        <f t="shared" si="3"/>
        <v/>
      </c>
      <c r="X17" s="34"/>
      <c r="Y17" s="35"/>
      <c r="Z17" s="29"/>
      <c r="AA17" s="29"/>
      <c r="AB17" s="30"/>
      <c r="AC17" s="16">
        <f t="shared" si="4"/>
        <v>494.82500000000005</v>
      </c>
      <c r="AD17" s="46">
        <f t="shared" si="0"/>
        <v>0</v>
      </c>
      <c r="AE17" s="47" t="str">
        <f t="shared" si="7"/>
        <v xml:space="preserve"> </v>
      </c>
      <c r="AF17" s="48">
        <f t="shared" si="5"/>
        <v>494.82500000000005</v>
      </c>
      <c r="AG17" s="48"/>
      <c r="AH17" s="51">
        <v>494825.00000000006</v>
      </c>
      <c r="AI17" s="50">
        <v>0.58220000000000005</v>
      </c>
      <c r="AJ17" s="50">
        <v>15</v>
      </c>
    </row>
    <row r="18" spans="1:36" ht="15.75" customHeight="1" x14ac:dyDescent="0.25">
      <c r="A18" s="15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40"/>
      <c r="O18" s="41">
        <v>8236</v>
      </c>
      <c r="P18" s="25">
        <v>34.479999999999997</v>
      </c>
      <c r="Q18" s="19">
        <f t="shared" si="1"/>
        <v>9.5777777777777775</v>
      </c>
      <c r="R18" s="31">
        <v>9125</v>
      </c>
      <c r="S18" s="32">
        <v>38.21</v>
      </c>
      <c r="T18" s="12">
        <f t="shared" si="2"/>
        <v>10.613888888888889</v>
      </c>
      <c r="U18" s="33"/>
      <c r="V18" s="32"/>
      <c r="W18" s="12" t="str">
        <f t="shared" si="3"/>
        <v/>
      </c>
      <c r="X18" s="34"/>
      <c r="Y18" s="35"/>
      <c r="Z18" s="29"/>
      <c r="AA18" s="29"/>
      <c r="AB18" s="30"/>
      <c r="AC18" s="16">
        <f t="shared" si="4"/>
        <v>526.28719999999998</v>
      </c>
      <c r="AD18" s="46">
        <f t="shared" si="0"/>
        <v>0</v>
      </c>
      <c r="AE18" s="47" t="str">
        <f t="shared" si="7"/>
        <v xml:space="preserve"> </v>
      </c>
      <c r="AF18" s="48">
        <f t="shared" si="5"/>
        <v>526.28719999999998</v>
      </c>
      <c r="AG18" s="48"/>
      <c r="AH18" s="51">
        <v>526287.19999999995</v>
      </c>
      <c r="AI18" s="50">
        <v>0.58199999999999996</v>
      </c>
      <c r="AJ18" s="50">
        <v>15</v>
      </c>
    </row>
    <row r="19" spans="1:36" ht="15.75" customHeight="1" x14ac:dyDescent="0.25">
      <c r="A19" s="15">
        <v>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40"/>
      <c r="O19" s="41">
        <v>8236</v>
      </c>
      <c r="P19" s="25">
        <v>34.479999999999997</v>
      </c>
      <c r="Q19" s="19">
        <f t="shared" si="1"/>
        <v>9.5777777777777775</v>
      </c>
      <c r="R19" s="31">
        <v>9125</v>
      </c>
      <c r="S19" s="32">
        <v>38.21</v>
      </c>
      <c r="T19" s="12">
        <f t="shared" si="2"/>
        <v>10.613888888888889</v>
      </c>
      <c r="U19" s="33"/>
      <c r="V19" s="32"/>
      <c r="W19" s="12" t="str">
        <f t="shared" si="3"/>
        <v/>
      </c>
      <c r="X19" s="34"/>
      <c r="Y19" s="35"/>
      <c r="Z19" s="29"/>
      <c r="AA19" s="29"/>
      <c r="AB19" s="30"/>
      <c r="AC19" s="16">
        <f t="shared" si="4"/>
        <v>479.76679999999999</v>
      </c>
      <c r="AD19" s="46">
        <f t="shared" si="0"/>
        <v>0</v>
      </c>
      <c r="AE19" s="47" t="str">
        <f t="shared" si="7"/>
        <v xml:space="preserve"> </v>
      </c>
      <c r="AF19" s="48">
        <f t="shared" si="5"/>
        <v>479.76679999999999</v>
      </c>
      <c r="AG19" s="48"/>
      <c r="AH19" s="51">
        <v>479766.8</v>
      </c>
      <c r="AI19" s="50"/>
      <c r="AJ19" s="50"/>
    </row>
    <row r="20" spans="1:36" ht="15.75" customHeight="1" x14ac:dyDescent="0.25">
      <c r="A20" s="15">
        <v>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40"/>
      <c r="O20" s="41">
        <v>8236</v>
      </c>
      <c r="P20" s="25">
        <v>34.479999999999997</v>
      </c>
      <c r="Q20" s="19">
        <f t="shared" si="1"/>
        <v>9.5777777777777775</v>
      </c>
      <c r="R20" s="31">
        <v>9125</v>
      </c>
      <c r="S20" s="32">
        <v>38.21</v>
      </c>
      <c r="T20" s="12">
        <f t="shared" si="2"/>
        <v>10.613888888888889</v>
      </c>
      <c r="U20" s="33"/>
      <c r="V20" s="32"/>
      <c r="W20" s="12" t="str">
        <f t="shared" si="3"/>
        <v/>
      </c>
      <c r="X20" s="34"/>
      <c r="Y20" s="35"/>
      <c r="Z20" s="29"/>
      <c r="AA20" s="29"/>
      <c r="AB20" s="30"/>
      <c r="AC20" s="16">
        <f t="shared" si="4"/>
        <v>444.14320000000004</v>
      </c>
      <c r="AD20" s="46">
        <f t="shared" si="0"/>
        <v>0</v>
      </c>
      <c r="AE20" s="47" t="str">
        <f t="shared" si="7"/>
        <v xml:space="preserve"> </v>
      </c>
      <c r="AF20" s="48">
        <f t="shared" si="5"/>
        <v>444.14320000000004</v>
      </c>
      <c r="AG20" s="48"/>
      <c r="AH20" s="51">
        <v>444143.2</v>
      </c>
      <c r="AI20" s="50"/>
      <c r="AJ20" s="50"/>
    </row>
    <row r="21" spans="1:36" ht="15.75" customHeight="1" x14ac:dyDescent="0.25">
      <c r="A21" s="15">
        <v>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40"/>
      <c r="O21" s="41">
        <v>8236</v>
      </c>
      <c r="P21" s="25">
        <v>34.479999999999997</v>
      </c>
      <c r="Q21" s="19">
        <f t="shared" ref="Q21:Q22" si="9">IF(P21&gt;0,P21/3.6,"")</f>
        <v>9.5777777777777775</v>
      </c>
      <c r="R21" s="31">
        <v>9125</v>
      </c>
      <c r="S21" s="32">
        <v>38.21</v>
      </c>
      <c r="T21" s="12">
        <f t="shared" si="2"/>
        <v>10.613888888888889</v>
      </c>
      <c r="U21" s="33"/>
      <c r="V21" s="32"/>
      <c r="W21" s="12" t="str">
        <f t="shared" si="3"/>
        <v/>
      </c>
      <c r="X21" s="34"/>
      <c r="Y21" s="35"/>
      <c r="Z21" s="29"/>
      <c r="AA21" s="29"/>
      <c r="AB21" s="30"/>
      <c r="AC21" s="16">
        <f t="shared" si="4"/>
        <v>441.26730000000003</v>
      </c>
      <c r="AD21" s="46">
        <f t="shared" si="0"/>
        <v>0</v>
      </c>
      <c r="AE21" s="47" t="str">
        <f t="shared" si="7"/>
        <v xml:space="preserve"> </v>
      </c>
      <c r="AF21" s="48">
        <f t="shared" si="5"/>
        <v>441.26730000000003</v>
      </c>
      <c r="AG21" s="48"/>
      <c r="AH21" s="51">
        <v>441267.30000000005</v>
      </c>
      <c r="AI21" s="50">
        <v>0.58140000000000003</v>
      </c>
      <c r="AJ21" s="50">
        <v>25</v>
      </c>
    </row>
    <row r="22" spans="1:36" ht="15.75" customHeight="1" x14ac:dyDescent="0.25">
      <c r="A22" s="15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40"/>
      <c r="O22" s="41">
        <v>8236</v>
      </c>
      <c r="P22" s="25">
        <v>34.479999999999997</v>
      </c>
      <c r="Q22" s="19">
        <f t="shared" si="9"/>
        <v>9.5777777777777775</v>
      </c>
      <c r="R22" s="31">
        <v>9125</v>
      </c>
      <c r="S22" s="32">
        <v>38.21</v>
      </c>
      <c r="T22" s="12">
        <f t="shared" si="2"/>
        <v>10.613888888888889</v>
      </c>
      <c r="U22" s="33"/>
      <c r="V22" s="32"/>
      <c r="W22" s="12" t="str">
        <f t="shared" si="3"/>
        <v/>
      </c>
      <c r="X22" s="34"/>
      <c r="Y22" s="35"/>
      <c r="Z22" s="29"/>
      <c r="AA22" s="29"/>
      <c r="AB22" s="30"/>
      <c r="AC22" s="16">
        <f t="shared" si="4"/>
        <v>481.15479999999997</v>
      </c>
      <c r="AD22" s="46">
        <f t="shared" si="0"/>
        <v>0</v>
      </c>
      <c r="AE22" s="47" t="str">
        <f t="shared" si="7"/>
        <v xml:space="preserve"> </v>
      </c>
      <c r="AF22" s="48">
        <f t="shared" si="5"/>
        <v>481.15479999999997</v>
      </c>
      <c r="AG22" s="48"/>
      <c r="AH22" s="51">
        <v>481154.8</v>
      </c>
      <c r="AI22" s="50">
        <v>0.58089999999999997</v>
      </c>
      <c r="AJ22" s="50">
        <v>25</v>
      </c>
    </row>
    <row r="23" spans="1:36" ht="15.75" customHeight="1" x14ac:dyDescent="0.25">
      <c r="A23" s="15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40"/>
      <c r="O23" s="41">
        <v>8236</v>
      </c>
      <c r="P23" s="25">
        <v>34.479999999999997</v>
      </c>
      <c r="Q23" s="19">
        <f t="shared" ref="Q23:Q24" si="10">IF(P23&gt;0,P23/3.6,"")</f>
        <v>9.5777777777777775</v>
      </c>
      <c r="R23" s="31">
        <v>9125</v>
      </c>
      <c r="S23" s="32">
        <v>38.21</v>
      </c>
      <c r="T23" s="12">
        <f t="shared" si="2"/>
        <v>10.613888888888889</v>
      </c>
      <c r="U23" s="33"/>
      <c r="V23" s="32"/>
      <c r="W23" s="12" t="str">
        <f t="shared" si="3"/>
        <v/>
      </c>
      <c r="X23" s="34"/>
      <c r="Y23" s="35"/>
      <c r="Z23" s="29"/>
      <c r="AA23" s="29"/>
      <c r="AB23" s="30"/>
      <c r="AC23" s="16">
        <f t="shared" si="4"/>
        <v>496.76100000000002</v>
      </c>
      <c r="AD23" s="46">
        <f t="shared" si="0"/>
        <v>0</v>
      </c>
      <c r="AE23" s="47" t="str">
        <f t="shared" si="7"/>
        <v xml:space="preserve"> </v>
      </c>
      <c r="AF23" s="48">
        <f t="shared" si="5"/>
        <v>496.76100000000002</v>
      </c>
      <c r="AG23" s="48"/>
      <c r="AH23" s="51">
        <v>496761</v>
      </c>
      <c r="AI23" s="50">
        <v>0.5806</v>
      </c>
      <c r="AJ23" s="50">
        <v>25</v>
      </c>
    </row>
    <row r="24" spans="1:36" ht="15.75" customHeight="1" x14ac:dyDescent="0.25">
      <c r="A24" s="15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40"/>
      <c r="O24" s="41">
        <v>8236</v>
      </c>
      <c r="P24" s="25">
        <v>34.479999999999997</v>
      </c>
      <c r="Q24" s="19">
        <f t="shared" si="10"/>
        <v>9.5777777777777775</v>
      </c>
      <c r="R24" s="31">
        <v>9125</v>
      </c>
      <c r="S24" s="32">
        <v>38.21</v>
      </c>
      <c r="T24" s="12">
        <f t="shared" si="2"/>
        <v>10.613888888888889</v>
      </c>
      <c r="U24" s="33"/>
      <c r="V24" s="32"/>
      <c r="W24" s="12" t="str">
        <f t="shared" si="3"/>
        <v/>
      </c>
      <c r="X24" s="34"/>
      <c r="Y24" s="35"/>
      <c r="Z24" s="29"/>
      <c r="AA24" s="29"/>
      <c r="AB24" s="30"/>
      <c r="AC24" s="16">
        <f t="shared" si="4"/>
        <v>526.82080000000008</v>
      </c>
      <c r="AD24" s="46">
        <f t="shared" si="0"/>
        <v>0</v>
      </c>
      <c r="AE24" s="47" t="str">
        <f t="shared" si="7"/>
        <v xml:space="preserve"> </v>
      </c>
      <c r="AF24" s="48">
        <f t="shared" si="5"/>
        <v>526.82080000000008</v>
      </c>
      <c r="AG24" s="48"/>
      <c r="AH24" s="51">
        <v>526820.80000000005</v>
      </c>
      <c r="AI24" s="50">
        <v>0.58030000000000004</v>
      </c>
      <c r="AJ24" s="50">
        <v>25</v>
      </c>
    </row>
    <row r="25" spans="1:36" ht="15.75" customHeight="1" x14ac:dyDescent="0.25">
      <c r="A25" s="15">
        <v>14</v>
      </c>
      <c r="B25" s="8">
        <v>91.846000000000004</v>
      </c>
      <c r="C25" s="8">
        <v>4.1100000000000003</v>
      </c>
      <c r="D25" s="8">
        <v>0.97099999999999997</v>
      </c>
      <c r="E25" s="8">
        <v>0.11600000000000001</v>
      </c>
      <c r="F25" s="8">
        <v>0.16900000000000001</v>
      </c>
      <c r="G25" s="8">
        <v>4.0000000000000001E-3</v>
      </c>
      <c r="H25" s="8">
        <v>4.4999999999999998E-2</v>
      </c>
      <c r="I25" s="8">
        <v>3.6999999999999998E-2</v>
      </c>
      <c r="J25" s="8">
        <v>4.3999999999999997E-2</v>
      </c>
      <c r="K25" s="8">
        <v>1E-3</v>
      </c>
      <c r="L25" s="8">
        <v>1.7649999999999999</v>
      </c>
      <c r="M25" s="8">
        <v>0.89200000000000002</v>
      </c>
      <c r="N25" s="14">
        <v>0.73119999999999996</v>
      </c>
      <c r="O25" s="26">
        <v>8237</v>
      </c>
      <c r="P25" s="25">
        <v>34.49</v>
      </c>
      <c r="Q25" s="19">
        <f t="shared" ref="Q25:Q27" si="11">IF(P25&gt;0,P25/3.6,"")</f>
        <v>9.5805555555555557</v>
      </c>
      <c r="R25" s="31">
        <v>9127</v>
      </c>
      <c r="S25" s="32">
        <v>38.21</v>
      </c>
      <c r="T25" s="12">
        <f t="shared" si="2"/>
        <v>10.613888888888889</v>
      </c>
      <c r="U25" s="33">
        <v>11714</v>
      </c>
      <c r="V25" s="32">
        <v>49.04</v>
      </c>
      <c r="W25" s="12">
        <f t="shared" si="3"/>
        <v>13.622222222222222</v>
      </c>
      <c r="X25" s="34">
        <v>-11.6</v>
      </c>
      <c r="Y25" s="35"/>
      <c r="Z25" s="29"/>
      <c r="AA25" s="29"/>
      <c r="AB25" s="30"/>
      <c r="AC25" s="16">
        <f t="shared" si="4"/>
        <v>510.74940000000004</v>
      </c>
      <c r="AD25" s="46">
        <f t="shared" si="0"/>
        <v>100.00000000000001</v>
      </c>
      <c r="AE25" s="47" t="str">
        <f t="shared" si="7"/>
        <v>ОК</v>
      </c>
      <c r="AF25" s="48">
        <f t="shared" si="5"/>
        <v>510.74940000000004</v>
      </c>
      <c r="AG25" s="48"/>
      <c r="AH25" s="51">
        <v>510749.4</v>
      </c>
      <c r="AI25" s="50"/>
      <c r="AJ25" s="50"/>
    </row>
    <row r="26" spans="1:36" ht="15.75" customHeight="1" x14ac:dyDescent="0.25">
      <c r="A26" s="15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4"/>
      <c r="O26" s="26">
        <v>8237</v>
      </c>
      <c r="P26" s="25">
        <v>34.49</v>
      </c>
      <c r="Q26" s="19">
        <f t="shared" si="11"/>
        <v>9.5805555555555557</v>
      </c>
      <c r="R26" s="31">
        <v>9127</v>
      </c>
      <c r="S26" s="32">
        <v>38.21</v>
      </c>
      <c r="T26" s="12">
        <f t="shared" si="2"/>
        <v>10.613888888888889</v>
      </c>
      <c r="U26" s="33"/>
      <c r="V26" s="32"/>
      <c r="W26" s="12" t="str">
        <f t="shared" ref="W26:W27" si="12">IF(V26&gt;0,V26/3.6,"")</f>
        <v/>
      </c>
      <c r="X26" s="34"/>
      <c r="Y26" s="35"/>
      <c r="Z26" s="29"/>
      <c r="AA26" s="29"/>
      <c r="AB26" s="30"/>
      <c r="AC26" s="16">
        <f t="shared" si="4"/>
        <v>532.08039999999994</v>
      </c>
      <c r="AD26" s="46">
        <f t="shared" si="0"/>
        <v>0</v>
      </c>
      <c r="AE26" s="47" t="str">
        <f t="shared" si="7"/>
        <v xml:space="preserve"> </v>
      </c>
      <c r="AF26" s="48">
        <f t="shared" si="5"/>
        <v>532.08039999999994</v>
      </c>
      <c r="AG26" s="48"/>
      <c r="AH26" s="51">
        <v>532080.39999999991</v>
      </c>
      <c r="AI26" s="50"/>
      <c r="AJ26" s="50"/>
    </row>
    <row r="27" spans="1:36" ht="15.75" customHeight="1" x14ac:dyDescent="0.25">
      <c r="A27" s="15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4"/>
      <c r="O27" s="26">
        <v>8237</v>
      </c>
      <c r="P27" s="25">
        <v>34.49</v>
      </c>
      <c r="Q27" s="19">
        <f t="shared" si="11"/>
        <v>9.5805555555555557</v>
      </c>
      <c r="R27" s="31">
        <v>9127</v>
      </c>
      <c r="S27" s="32">
        <v>38.21</v>
      </c>
      <c r="T27" s="12">
        <f t="shared" si="2"/>
        <v>10.613888888888889</v>
      </c>
      <c r="U27" s="33"/>
      <c r="V27" s="32"/>
      <c r="W27" s="12" t="str">
        <f t="shared" si="12"/>
        <v/>
      </c>
      <c r="X27" s="34"/>
      <c r="Y27" s="35"/>
      <c r="Z27" s="29"/>
      <c r="AA27" s="29"/>
      <c r="AB27" s="30"/>
      <c r="AC27" s="16">
        <f t="shared" si="4"/>
        <v>535.08389999999997</v>
      </c>
      <c r="AD27" s="46">
        <f t="shared" si="0"/>
        <v>0</v>
      </c>
      <c r="AE27" s="47" t="str">
        <f t="shared" si="7"/>
        <v xml:space="preserve"> </v>
      </c>
      <c r="AF27" s="48">
        <f t="shared" si="5"/>
        <v>535.08389999999997</v>
      </c>
      <c r="AG27" s="48"/>
      <c r="AH27" s="51">
        <v>535083.9</v>
      </c>
      <c r="AI27" s="50"/>
      <c r="AJ27" s="50"/>
    </row>
    <row r="28" spans="1:36" ht="15.75" customHeight="1" x14ac:dyDescent="0.25">
      <c r="A28" s="15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4"/>
      <c r="O28" s="26">
        <v>8237</v>
      </c>
      <c r="P28" s="25">
        <v>34.49</v>
      </c>
      <c r="Q28" s="19">
        <f t="shared" ref="Q28:Q29" si="13">IF(P28&gt;0,P28/3.6,"")</f>
        <v>9.5805555555555557</v>
      </c>
      <c r="R28" s="31">
        <v>9127</v>
      </c>
      <c r="S28" s="32">
        <v>38.21</v>
      </c>
      <c r="T28" s="12">
        <f t="shared" si="2"/>
        <v>10.613888888888889</v>
      </c>
      <c r="U28" s="33"/>
      <c r="V28" s="32"/>
      <c r="W28" s="12" t="str">
        <f t="shared" si="3"/>
        <v/>
      </c>
      <c r="X28" s="34"/>
      <c r="Y28" s="35"/>
      <c r="Z28" s="29"/>
      <c r="AA28" s="29"/>
      <c r="AB28" s="30"/>
      <c r="AC28" s="16">
        <f t="shared" si="4"/>
        <v>522.89850000000001</v>
      </c>
      <c r="AD28" s="46">
        <f t="shared" si="0"/>
        <v>0</v>
      </c>
      <c r="AE28" s="47" t="str">
        <f t="shared" si="7"/>
        <v xml:space="preserve"> </v>
      </c>
      <c r="AF28" s="48">
        <f t="shared" si="5"/>
        <v>522.89850000000001</v>
      </c>
      <c r="AG28" s="48"/>
      <c r="AH28" s="51">
        <v>522898.5</v>
      </c>
      <c r="AI28" s="50">
        <v>0.57979999999999998</v>
      </c>
      <c r="AJ28" s="50">
        <v>24</v>
      </c>
    </row>
    <row r="29" spans="1:36" ht="15.75" customHeight="1" x14ac:dyDescent="0.25">
      <c r="A29" s="15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4"/>
      <c r="O29" s="26">
        <v>8237</v>
      </c>
      <c r="P29" s="25">
        <v>34.49</v>
      </c>
      <c r="Q29" s="19">
        <f t="shared" si="13"/>
        <v>9.5805555555555557</v>
      </c>
      <c r="R29" s="31">
        <v>9127</v>
      </c>
      <c r="S29" s="32">
        <v>38.21</v>
      </c>
      <c r="T29" s="12">
        <f t="shared" si="2"/>
        <v>10.613888888888889</v>
      </c>
      <c r="U29" s="33"/>
      <c r="V29" s="32"/>
      <c r="W29" s="12" t="str">
        <f t="shared" si="3"/>
        <v/>
      </c>
      <c r="X29" s="34"/>
      <c r="Y29" s="35"/>
      <c r="Z29" s="29"/>
      <c r="AA29" s="29"/>
      <c r="AB29" s="30"/>
      <c r="AC29" s="16">
        <f t="shared" si="4"/>
        <v>503.2287</v>
      </c>
      <c r="AD29" s="46">
        <f t="shared" si="0"/>
        <v>0</v>
      </c>
      <c r="AE29" s="47" t="str">
        <f t="shared" si="7"/>
        <v xml:space="preserve"> </v>
      </c>
      <c r="AF29" s="48">
        <f t="shared" si="5"/>
        <v>503.2287</v>
      </c>
      <c r="AG29" s="48"/>
      <c r="AH29" s="51">
        <v>503228.7</v>
      </c>
      <c r="AI29" s="50">
        <v>0.57999999999999996</v>
      </c>
      <c r="AJ29" s="50">
        <v>24</v>
      </c>
    </row>
    <row r="30" spans="1:36" ht="15.75" customHeight="1" x14ac:dyDescent="0.25">
      <c r="A30" s="15">
        <v>19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4"/>
      <c r="O30" s="26">
        <v>8237</v>
      </c>
      <c r="P30" s="25">
        <v>34.49</v>
      </c>
      <c r="Q30" s="19">
        <f t="shared" ref="Q30:Q31" si="14">IF(P30&gt;0,P30/3.6,"")</f>
        <v>9.5805555555555557</v>
      </c>
      <c r="R30" s="31">
        <v>9127</v>
      </c>
      <c r="S30" s="32">
        <v>38.21</v>
      </c>
      <c r="T30" s="12">
        <f t="shared" si="2"/>
        <v>10.613888888888889</v>
      </c>
      <c r="U30" s="33"/>
      <c r="V30" s="32"/>
      <c r="W30" s="12" t="str">
        <f t="shared" si="3"/>
        <v/>
      </c>
      <c r="X30" s="34"/>
      <c r="Y30" s="35"/>
      <c r="Z30" s="29"/>
      <c r="AA30" s="29"/>
      <c r="AB30" s="30"/>
      <c r="AC30" s="16">
        <f t="shared" si="4"/>
        <v>503.64830000000001</v>
      </c>
      <c r="AD30" s="46">
        <f t="shared" si="0"/>
        <v>0</v>
      </c>
      <c r="AE30" s="47" t="str">
        <f t="shared" si="7"/>
        <v xml:space="preserve"> </v>
      </c>
      <c r="AF30" s="48">
        <f t="shared" si="5"/>
        <v>503.64830000000001</v>
      </c>
      <c r="AG30" s="48"/>
      <c r="AH30" s="51">
        <v>503648.3</v>
      </c>
      <c r="AI30" s="50">
        <v>0.58009999999999995</v>
      </c>
      <c r="AJ30" s="50">
        <v>24</v>
      </c>
    </row>
    <row r="31" spans="1:36" ht="15.75" customHeight="1" x14ac:dyDescent="0.25">
      <c r="A31" s="15">
        <v>20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4"/>
      <c r="O31" s="26">
        <v>8237</v>
      </c>
      <c r="P31" s="25">
        <v>34.49</v>
      </c>
      <c r="Q31" s="19">
        <f t="shared" si="14"/>
        <v>9.5805555555555557</v>
      </c>
      <c r="R31" s="31">
        <v>9127</v>
      </c>
      <c r="S31" s="32">
        <v>38.21</v>
      </c>
      <c r="T31" s="12">
        <f t="shared" si="2"/>
        <v>10.613888888888889</v>
      </c>
      <c r="U31" s="33"/>
      <c r="V31" s="32"/>
      <c r="W31" s="12" t="str">
        <f t="shared" si="3"/>
        <v/>
      </c>
      <c r="X31" s="34"/>
      <c r="Y31" s="35"/>
      <c r="Z31" s="29"/>
      <c r="AA31" s="29"/>
      <c r="AB31" s="30"/>
      <c r="AC31" s="16">
        <f t="shared" si="4"/>
        <v>514.99200000000008</v>
      </c>
      <c r="AD31" s="46">
        <f t="shared" si="0"/>
        <v>0</v>
      </c>
      <c r="AE31" s="47" t="str">
        <f t="shared" si="7"/>
        <v xml:space="preserve"> </v>
      </c>
      <c r="AF31" s="48">
        <f t="shared" si="5"/>
        <v>514.99200000000008</v>
      </c>
      <c r="AG31" s="48"/>
      <c r="AH31" s="51">
        <v>514992.00000000006</v>
      </c>
      <c r="AI31" s="50">
        <v>0.57969999999999999</v>
      </c>
      <c r="AJ31" s="50">
        <v>24</v>
      </c>
    </row>
    <row r="32" spans="1:36" ht="15.75" customHeight="1" x14ac:dyDescent="0.25">
      <c r="A32" s="15">
        <v>21</v>
      </c>
      <c r="B32" s="8">
        <v>91.393000000000001</v>
      </c>
      <c r="C32" s="8">
        <v>4.3289999999999997</v>
      </c>
      <c r="D32" s="8">
        <v>1.0429999999999999</v>
      </c>
      <c r="E32" s="8">
        <v>0.11899999999999999</v>
      </c>
      <c r="F32" s="8">
        <v>0.17699999999999999</v>
      </c>
      <c r="G32" s="8">
        <v>4.0000000000000001E-3</v>
      </c>
      <c r="H32" s="8">
        <v>4.9000000000000002E-2</v>
      </c>
      <c r="I32" s="8">
        <v>0.04</v>
      </c>
      <c r="J32" s="8">
        <v>5.8999999999999997E-2</v>
      </c>
      <c r="K32" s="8">
        <v>1E-3</v>
      </c>
      <c r="L32" s="8">
        <v>1.8049999999999999</v>
      </c>
      <c r="M32" s="8">
        <v>0.98099999999999998</v>
      </c>
      <c r="N32" s="14">
        <v>0.73540000000000005</v>
      </c>
      <c r="O32" s="26">
        <v>8258</v>
      </c>
      <c r="P32" s="32">
        <v>34.58</v>
      </c>
      <c r="Q32" s="19">
        <f t="shared" si="1"/>
        <v>9.6055555555555543</v>
      </c>
      <c r="R32" s="31">
        <v>9149</v>
      </c>
      <c r="S32" s="32">
        <v>38.299999999999997</v>
      </c>
      <c r="T32" s="12">
        <f t="shared" si="2"/>
        <v>10.638888888888888</v>
      </c>
      <c r="U32" s="33">
        <v>11709</v>
      </c>
      <c r="V32" s="32">
        <v>49.02</v>
      </c>
      <c r="W32" s="12">
        <f t="shared" si="3"/>
        <v>13.616666666666667</v>
      </c>
      <c r="X32" s="34">
        <v>-16.600000000000001</v>
      </c>
      <c r="Y32" s="35"/>
      <c r="Z32" s="29"/>
      <c r="AA32" s="29"/>
      <c r="AB32" s="30"/>
      <c r="AC32" s="16">
        <f t="shared" si="4"/>
        <v>569.61609999999996</v>
      </c>
      <c r="AD32" s="46">
        <f t="shared" si="0"/>
        <v>100.00000000000003</v>
      </c>
      <c r="AE32" s="47" t="str">
        <f t="shared" si="7"/>
        <v>ОК</v>
      </c>
      <c r="AF32" s="48">
        <f t="shared" si="5"/>
        <v>569.61609999999996</v>
      </c>
      <c r="AG32" s="48"/>
      <c r="AH32" s="51">
        <v>569616.1</v>
      </c>
      <c r="AI32" s="50">
        <v>0.57999999999999996</v>
      </c>
      <c r="AJ32" s="50">
        <v>24</v>
      </c>
    </row>
    <row r="33" spans="1:36" ht="15.75" customHeight="1" x14ac:dyDescent="0.25">
      <c r="A33" s="15">
        <v>22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4"/>
      <c r="O33" s="26">
        <v>8258</v>
      </c>
      <c r="P33" s="32">
        <v>34.58</v>
      </c>
      <c r="Q33" s="19">
        <f t="shared" si="1"/>
        <v>9.6055555555555543</v>
      </c>
      <c r="R33" s="31">
        <v>9149</v>
      </c>
      <c r="S33" s="32">
        <v>38.299999999999997</v>
      </c>
      <c r="T33" s="12">
        <f t="shared" si="2"/>
        <v>10.638888888888888</v>
      </c>
      <c r="U33" s="33"/>
      <c r="V33" s="32"/>
      <c r="W33" s="12" t="str">
        <f t="shared" si="3"/>
        <v/>
      </c>
      <c r="X33" s="34"/>
      <c r="Y33" s="35"/>
      <c r="Z33" s="29"/>
      <c r="AA33" s="29"/>
      <c r="AB33" s="30"/>
      <c r="AC33" s="16">
        <f t="shared" si="4"/>
        <v>559.22230000000002</v>
      </c>
      <c r="AD33" s="46">
        <f t="shared" si="0"/>
        <v>0</v>
      </c>
      <c r="AE33" s="47" t="str">
        <f t="shared" si="7"/>
        <v xml:space="preserve"> </v>
      </c>
      <c r="AF33" s="48">
        <f t="shared" si="5"/>
        <v>559.22230000000002</v>
      </c>
      <c r="AG33" s="48"/>
      <c r="AH33" s="51">
        <v>559222.30000000005</v>
      </c>
      <c r="AI33" s="50"/>
      <c r="AJ33" s="50"/>
    </row>
    <row r="34" spans="1:36" ht="15.75" customHeight="1" x14ac:dyDescent="0.25">
      <c r="A34" s="15">
        <v>23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4"/>
      <c r="O34" s="26">
        <v>8258</v>
      </c>
      <c r="P34" s="32">
        <v>34.58</v>
      </c>
      <c r="Q34" s="19">
        <f t="shared" si="1"/>
        <v>9.6055555555555543</v>
      </c>
      <c r="R34" s="31">
        <v>9149</v>
      </c>
      <c r="S34" s="32">
        <v>38.299999999999997</v>
      </c>
      <c r="T34" s="12">
        <f t="shared" si="2"/>
        <v>10.638888888888888</v>
      </c>
      <c r="U34" s="33"/>
      <c r="V34" s="32"/>
      <c r="W34" s="12" t="str">
        <f t="shared" si="3"/>
        <v/>
      </c>
      <c r="X34" s="34"/>
      <c r="Y34" s="35"/>
      <c r="Z34" s="37"/>
      <c r="AA34" s="37"/>
      <c r="AB34" s="38"/>
      <c r="AC34" s="16">
        <f t="shared" si="4"/>
        <v>563.10249999999996</v>
      </c>
      <c r="AD34" s="46">
        <f t="shared" si="0"/>
        <v>0</v>
      </c>
      <c r="AE34" s="47" t="str">
        <f t="shared" si="7"/>
        <v xml:space="preserve"> </v>
      </c>
      <c r="AF34" s="48">
        <f t="shared" si="5"/>
        <v>563.10249999999996</v>
      </c>
      <c r="AG34" s="48"/>
      <c r="AH34" s="51">
        <v>563102.5</v>
      </c>
      <c r="AI34" s="50"/>
      <c r="AJ34" s="50"/>
    </row>
    <row r="35" spans="1:36" ht="15.75" customHeight="1" x14ac:dyDescent="0.25">
      <c r="A35" s="15">
        <v>24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4"/>
      <c r="O35" s="26">
        <v>8258</v>
      </c>
      <c r="P35" s="32">
        <v>34.58</v>
      </c>
      <c r="Q35" s="19">
        <f t="shared" ref="Q35:Q36" si="15">IF(P35&gt;0,P35/3.6,"")</f>
        <v>9.6055555555555543</v>
      </c>
      <c r="R35" s="31">
        <v>9149</v>
      </c>
      <c r="S35" s="32">
        <v>38.299999999999997</v>
      </c>
      <c r="T35" s="12">
        <f t="shared" si="2"/>
        <v>10.638888888888888</v>
      </c>
      <c r="U35" s="33"/>
      <c r="V35" s="32"/>
      <c r="W35" s="12" t="str">
        <f t="shared" si="3"/>
        <v/>
      </c>
      <c r="X35" s="34"/>
      <c r="Y35" s="35"/>
      <c r="Z35" s="29"/>
      <c r="AA35" s="29"/>
      <c r="AB35" s="30"/>
      <c r="AC35" s="16">
        <f t="shared" si="4"/>
        <v>546.01099999999997</v>
      </c>
      <c r="AD35" s="46">
        <f t="shared" si="0"/>
        <v>0</v>
      </c>
      <c r="AE35" s="47" t="str">
        <f t="shared" si="7"/>
        <v xml:space="preserve"> </v>
      </c>
      <c r="AF35" s="48">
        <f t="shared" si="5"/>
        <v>546.01099999999997</v>
      </c>
      <c r="AG35" s="48"/>
      <c r="AH35" s="51">
        <v>546011</v>
      </c>
      <c r="AI35" s="50">
        <v>0.57979999999999998</v>
      </c>
      <c r="AJ35" s="50">
        <v>23</v>
      </c>
    </row>
    <row r="36" spans="1:36" ht="15.75" customHeight="1" x14ac:dyDescent="0.25">
      <c r="A36" s="15">
        <v>25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4"/>
      <c r="O36" s="26">
        <v>8258</v>
      </c>
      <c r="P36" s="32">
        <v>34.58</v>
      </c>
      <c r="Q36" s="19">
        <f t="shared" si="15"/>
        <v>9.6055555555555543</v>
      </c>
      <c r="R36" s="31">
        <v>9149</v>
      </c>
      <c r="S36" s="32">
        <v>38.299999999999997</v>
      </c>
      <c r="T36" s="12">
        <f t="shared" si="2"/>
        <v>10.638888888888888</v>
      </c>
      <c r="U36" s="33"/>
      <c r="V36" s="32"/>
      <c r="W36" s="12" t="str">
        <f t="shared" si="3"/>
        <v/>
      </c>
      <c r="X36" s="34"/>
      <c r="Y36" s="35"/>
      <c r="Z36" s="29"/>
      <c r="AA36" s="29"/>
      <c r="AB36" s="30"/>
      <c r="AC36" s="16">
        <f t="shared" si="4"/>
        <v>548.07139999999993</v>
      </c>
      <c r="AD36" s="46">
        <f t="shared" si="0"/>
        <v>0</v>
      </c>
      <c r="AE36" s="47" t="str">
        <f>IF(AD36=100,"ОК"," ")</f>
        <v xml:space="preserve"> </v>
      </c>
      <c r="AF36" s="48">
        <f t="shared" si="5"/>
        <v>548.07139999999993</v>
      </c>
      <c r="AG36" s="48"/>
      <c r="AH36" s="51">
        <v>548071.39999999991</v>
      </c>
      <c r="AI36" s="50">
        <v>0.5796</v>
      </c>
      <c r="AJ36" s="50">
        <v>23</v>
      </c>
    </row>
    <row r="37" spans="1:36" ht="15.75" customHeight="1" x14ac:dyDescent="0.25">
      <c r="A37" s="15">
        <v>26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4"/>
      <c r="O37" s="26">
        <v>8258</v>
      </c>
      <c r="P37" s="32">
        <v>34.58</v>
      </c>
      <c r="Q37" s="19">
        <f t="shared" ref="Q37:Q38" si="16">IF(P37&gt;0,P37/3.6,"")</f>
        <v>9.6055555555555543</v>
      </c>
      <c r="R37" s="31">
        <v>9149</v>
      </c>
      <c r="S37" s="32">
        <v>38.299999999999997</v>
      </c>
      <c r="T37" s="12">
        <f t="shared" si="2"/>
        <v>10.638888888888888</v>
      </c>
      <c r="U37" s="33"/>
      <c r="V37" s="32"/>
      <c r="W37" s="12" t="str">
        <f t="shared" si="3"/>
        <v/>
      </c>
      <c r="X37" s="34"/>
      <c r="Y37" s="35"/>
      <c r="Z37" s="29"/>
      <c r="AA37" s="29"/>
      <c r="AB37" s="30"/>
      <c r="AC37" s="16">
        <f t="shared" si="4"/>
        <v>536.3411000000001</v>
      </c>
      <c r="AD37" s="46">
        <f t="shared" si="0"/>
        <v>0</v>
      </c>
      <c r="AE37" s="47" t="str">
        <f t="shared" si="7"/>
        <v xml:space="preserve"> </v>
      </c>
      <c r="AF37" s="48">
        <f t="shared" si="5"/>
        <v>536.3411000000001</v>
      </c>
      <c r="AG37" s="48"/>
      <c r="AH37" s="51">
        <v>536341.10000000009</v>
      </c>
      <c r="AI37" s="50">
        <v>0.57969999999999999</v>
      </c>
      <c r="AJ37" s="50">
        <v>23</v>
      </c>
    </row>
    <row r="38" spans="1:36" ht="15.75" customHeight="1" x14ac:dyDescent="0.25">
      <c r="A38" s="15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4"/>
      <c r="O38" s="26">
        <v>8258</v>
      </c>
      <c r="P38" s="32">
        <v>34.58</v>
      </c>
      <c r="Q38" s="19">
        <f t="shared" si="16"/>
        <v>9.6055555555555543</v>
      </c>
      <c r="R38" s="31">
        <v>9149</v>
      </c>
      <c r="S38" s="32">
        <v>38.299999999999997</v>
      </c>
      <c r="T38" s="12">
        <f t="shared" si="2"/>
        <v>10.638888888888888</v>
      </c>
      <c r="U38" s="33"/>
      <c r="V38" s="32"/>
      <c r="W38" s="12" t="str">
        <f t="shared" si="3"/>
        <v/>
      </c>
      <c r="X38" s="34"/>
      <c r="Y38" s="35"/>
      <c r="Z38" s="29"/>
      <c r="AA38" s="29"/>
      <c r="AB38" s="30"/>
      <c r="AC38" s="16">
        <f t="shared" si="4"/>
        <v>544.68869999999993</v>
      </c>
      <c r="AD38" s="46">
        <f t="shared" si="0"/>
        <v>0</v>
      </c>
      <c r="AE38" s="47" t="str">
        <f t="shared" si="7"/>
        <v xml:space="preserve"> </v>
      </c>
      <c r="AF38" s="48">
        <f t="shared" si="5"/>
        <v>544.68869999999993</v>
      </c>
      <c r="AG38" s="48"/>
      <c r="AH38" s="51">
        <v>544688.69999999995</v>
      </c>
      <c r="AI38" s="50">
        <v>0.57799999999999996</v>
      </c>
      <c r="AJ38" s="50">
        <v>22</v>
      </c>
    </row>
    <row r="39" spans="1:36" ht="15.75" customHeight="1" x14ac:dyDescent="0.25">
      <c r="A39" s="15">
        <v>28</v>
      </c>
      <c r="B39" s="8">
        <v>91.519000000000005</v>
      </c>
      <c r="C39" s="8">
        <v>4.3</v>
      </c>
      <c r="D39" s="8">
        <v>1.0169999999999999</v>
      </c>
      <c r="E39" s="8">
        <v>0.11600000000000001</v>
      </c>
      <c r="F39" s="8">
        <v>0.17199999999999999</v>
      </c>
      <c r="G39" s="8">
        <v>4.0000000000000001E-3</v>
      </c>
      <c r="H39" s="8">
        <v>4.3999999999999997E-2</v>
      </c>
      <c r="I39" s="8">
        <v>3.5000000000000003E-2</v>
      </c>
      <c r="J39" s="8">
        <v>3.9E-2</v>
      </c>
      <c r="K39" s="8">
        <v>1E-3</v>
      </c>
      <c r="L39" s="8">
        <v>1.77</v>
      </c>
      <c r="M39" s="8">
        <v>0.98299999999999998</v>
      </c>
      <c r="N39" s="14">
        <v>0.7339</v>
      </c>
      <c r="O39" s="26">
        <v>8268</v>
      </c>
      <c r="P39" s="32">
        <v>34.619999999999997</v>
      </c>
      <c r="Q39" s="19">
        <f t="shared" ref="Q39:Q40" si="17">IF(P39&gt;0,P39/3.6,"")</f>
        <v>9.6166666666666654</v>
      </c>
      <c r="R39" s="31">
        <v>9159</v>
      </c>
      <c r="S39" s="32">
        <v>38.35</v>
      </c>
      <c r="T39" s="12">
        <f t="shared" si="2"/>
        <v>10.652777777777779</v>
      </c>
      <c r="U39" s="33">
        <v>11727</v>
      </c>
      <c r="V39" s="32">
        <v>49.1</v>
      </c>
      <c r="W39" s="12">
        <f t="shared" si="3"/>
        <v>13.638888888888889</v>
      </c>
      <c r="X39" s="34">
        <v>-14.6</v>
      </c>
      <c r="Y39" s="35"/>
      <c r="Z39" s="8">
        <v>1E-3</v>
      </c>
      <c r="AA39" s="8">
        <v>2E-3</v>
      </c>
      <c r="AB39" s="38" t="s">
        <v>52</v>
      </c>
      <c r="AC39" s="16">
        <f t="shared" si="4"/>
        <v>544.7518</v>
      </c>
      <c r="AD39" s="46">
        <f t="shared" si="0"/>
        <v>100</v>
      </c>
      <c r="AE39" s="47" t="str">
        <f t="shared" si="7"/>
        <v>ОК</v>
      </c>
      <c r="AF39" s="48">
        <f t="shared" si="5"/>
        <v>544.7518</v>
      </c>
      <c r="AG39" s="48"/>
      <c r="AH39" s="51">
        <v>544751.80000000005</v>
      </c>
      <c r="AI39" s="50">
        <v>0.57820000000000005</v>
      </c>
      <c r="AJ39" s="50">
        <v>22</v>
      </c>
    </row>
    <row r="40" spans="1:36" ht="15.75" customHeight="1" x14ac:dyDescent="0.25">
      <c r="A40" s="15">
        <v>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4"/>
      <c r="O40" s="26">
        <v>8268</v>
      </c>
      <c r="P40" s="32">
        <v>34.619999999999997</v>
      </c>
      <c r="Q40" s="19">
        <f t="shared" si="17"/>
        <v>9.6166666666666654</v>
      </c>
      <c r="R40" s="31">
        <v>9159</v>
      </c>
      <c r="S40" s="32">
        <v>38.35</v>
      </c>
      <c r="T40" s="12">
        <f t="shared" si="2"/>
        <v>10.652777777777779</v>
      </c>
      <c r="U40" s="33"/>
      <c r="V40" s="32"/>
      <c r="W40" s="12" t="str">
        <f t="shared" si="3"/>
        <v/>
      </c>
      <c r="X40" s="34"/>
      <c r="Y40" s="35"/>
      <c r="Z40" s="29"/>
      <c r="AA40" s="29"/>
      <c r="AB40" s="30"/>
      <c r="AC40" s="16">
        <f t="shared" si="4"/>
        <v>556.12219999999991</v>
      </c>
      <c r="AD40" s="46">
        <f t="shared" si="0"/>
        <v>0</v>
      </c>
      <c r="AE40" s="47" t="str">
        <f t="shared" si="7"/>
        <v xml:space="preserve"> </v>
      </c>
      <c r="AF40" s="48">
        <f t="shared" si="5"/>
        <v>556.12219999999991</v>
      </c>
      <c r="AG40" s="48"/>
      <c r="AH40" s="51">
        <v>556122.19999999995</v>
      </c>
      <c r="AI40" s="50"/>
      <c r="AJ40" s="50"/>
    </row>
    <row r="41" spans="1:36" ht="15.75" customHeight="1" x14ac:dyDescent="0.25">
      <c r="A41" s="15">
        <v>30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4"/>
      <c r="O41" s="26">
        <v>8268</v>
      </c>
      <c r="P41" s="32">
        <v>34.619999999999997</v>
      </c>
      <c r="Q41" s="19">
        <f t="shared" si="1"/>
        <v>9.6166666666666654</v>
      </c>
      <c r="R41" s="31">
        <v>9159</v>
      </c>
      <c r="S41" s="32">
        <v>38.35</v>
      </c>
      <c r="T41" s="12">
        <f t="shared" si="2"/>
        <v>10.652777777777779</v>
      </c>
      <c r="U41" s="33"/>
      <c r="V41" s="32"/>
      <c r="W41" s="12" t="str">
        <f t="shared" si="3"/>
        <v/>
      </c>
      <c r="X41" s="34"/>
      <c r="Y41" s="35"/>
      <c r="Z41" s="29"/>
      <c r="AA41" s="29"/>
      <c r="AB41" s="30"/>
      <c r="AC41" s="16">
        <f t="shared" si="4"/>
        <v>553.80740000000003</v>
      </c>
      <c r="AD41" s="46">
        <f t="shared" si="0"/>
        <v>0</v>
      </c>
      <c r="AE41" s="47" t="str">
        <f t="shared" si="7"/>
        <v xml:space="preserve"> </v>
      </c>
      <c r="AF41" s="48">
        <f t="shared" si="5"/>
        <v>553.80740000000003</v>
      </c>
      <c r="AG41" s="48"/>
      <c r="AH41" s="51">
        <v>553807.4</v>
      </c>
      <c r="AI41" s="50"/>
      <c r="AJ41" s="50"/>
    </row>
    <row r="42" spans="1:36" ht="15.75" customHeight="1" thickBot="1" x14ac:dyDescent="0.3">
      <c r="A42" s="15">
        <v>31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4"/>
      <c r="O42" s="26">
        <v>8268</v>
      </c>
      <c r="P42" s="32">
        <v>34.619999999999997</v>
      </c>
      <c r="Q42" s="19">
        <f t="shared" si="1"/>
        <v>9.6166666666666654</v>
      </c>
      <c r="R42" s="31">
        <v>9159</v>
      </c>
      <c r="S42" s="32">
        <v>38.35</v>
      </c>
      <c r="T42" s="12">
        <f t="shared" si="2"/>
        <v>10.652777777777779</v>
      </c>
      <c r="U42" s="33"/>
      <c r="V42" s="32"/>
      <c r="W42" s="12" t="str">
        <f t="shared" si="3"/>
        <v/>
      </c>
      <c r="X42" s="34"/>
      <c r="Y42" s="35"/>
      <c r="Z42" s="29"/>
      <c r="AA42" s="29"/>
      <c r="AB42" s="30"/>
      <c r="AC42" s="16">
        <f t="shared" si="4"/>
        <v>564.38240000000008</v>
      </c>
      <c r="AD42" s="46">
        <f t="shared" si="0"/>
        <v>0</v>
      </c>
      <c r="AE42" s="47" t="str">
        <f t="shared" si="7"/>
        <v xml:space="preserve"> </v>
      </c>
      <c r="AF42" s="48">
        <f t="shared" si="5"/>
        <v>564.38240000000008</v>
      </c>
      <c r="AG42" s="48"/>
      <c r="AH42" s="51">
        <v>564382.4</v>
      </c>
      <c r="AI42" s="50">
        <v>0.57889999999999997</v>
      </c>
      <c r="AJ42" s="50">
        <v>22</v>
      </c>
    </row>
    <row r="43" spans="1:36" ht="15" customHeight="1" thickBot="1" x14ac:dyDescent="0.3">
      <c r="A43" s="68" t="s">
        <v>19</v>
      </c>
      <c r="B43" s="68"/>
      <c r="C43" s="68"/>
      <c r="D43" s="68"/>
      <c r="E43" s="68"/>
      <c r="F43" s="68"/>
      <c r="G43" s="68"/>
      <c r="H43" s="69"/>
      <c r="I43" s="107" t="s">
        <v>17</v>
      </c>
      <c r="J43" s="108"/>
      <c r="K43" s="17">
        <v>0</v>
      </c>
      <c r="L43" s="105" t="s">
        <v>18</v>
      </c>
      <c r="M43" s="106"/>
      <c r="N43" s="18">
        <v>0</v>
      </c>
      <c r="O43" s="98">
        <f>SUMPRODUCT(O12:O42,AC12:AC42)/SUM(AC12:AC42)</f>
        <v>8246.079385343126</v>
      </c>
      <c r="P43" s="94">
        <f>SUMPRODUCT(P12:P42,AC12:AC42)/SUM(AC12:AC42)</f>
        <v>34.526298574635781</v>
      </c>
      <c r="Q43" s="94">
        <f>SUMPRODUCT(Q12:Q42,AC12:AC42)/SUM(AC12:AC42)</f>
        <v>9.5906384929543904</v>
      </c>
      <c r="R43" s="103">
        <f>SUMPRODUCT(R12:R42,AC12:AC42)/SUM(AC12:AC42)</f>
        <v>9136.0762242203382</v>
      </c>
      <c r="S43" s="94">
        <f>SUMPRODUCT(S12:S42,AC12:AC42)/SUM(AC12:AC42)</f>
        <v>38.251571699986414</v>
      </c>
      <c r="T43" s="96">
        <f>SUMPRODUCT(T12:T42,AC12:AC42)/SUM(AC12:AC42)</f>
        <v>10.625436583329559</v>
      </c>
      <c r="U43" s="66" t="s">
        <v>54</v>
      </c>
      <c r="V43" s="67"/>
      <c r="W43" s="67"/>
      <c r="X43" s="67"/>
      <c r="Y43" s="67"/>
      <c r="Z43" s="67"/>
      <c r="AA43" s="67"/>
      <c r="AB43" s="67"/>
      <c r="AC43" s="39">
        <v>15844.450999999999</v>
      </c>
    </row>
    <row r="44" spans="1:36" ht="19.5" customHeight="1" thickBot="1" x14ac:dyDescent="0.3">
      <c r="A44" s="4"/>
      <c r="B44" s="5"/>
      <c r="C44" s="5"/>
      <c r="D44" s="5"/>
      <c r="E44" s="5"/>
      <c r="F44" s="5"/>
      <c r="G44" s="5"/>
      <c r="H44" s="100" t="s">
        <v>3</v>
      </c>
      <c r="I44" s="101"/>
      <c r="J44" s="101"/>
      <c r="K44" s="101"/>
      <c r="L44" s="101"/>
      <c r="M44" s="101"/>
      <c r="N44" s="102"/>
      <c r="O44" s="99"/>
      <c r="P44" s="95"/>
      <c r="Q44" s="95"/>
      <c r="R44" s="104"/>
      <c r="S44" s="95"/>
      <c r="T44" s="97"/>
      <c r="U44" s="10"/>
      <c r="V44" s="5"/>
      <c r="W44" s="5"/>
      <c r="X44" s="5"/>
      <c r="Y44" s="5"/>
      <c r="Z44" s="5"/>
      <c r="AA44" s="5"/>
      <c r="AB44" s="5"/>
      <c r="AC44" s="6"/>
    </row>
    <row r="45" spans="1:36" ht="18.75" customHeight="1" x14ac:dyDescent="0.25"/>
    <row r="46" spans="1:36" x14ac:dyDescent="0.25">
      <c r="B46" s="22" t="s">
        <v>44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6" t="s">
        <v>45</v>
      </c>
      <c r="O46" s="36"/>
      <c r="P46" s="36"/>
      <c r="Q46" s="36"/>
      <c r="R46" s="36"/>
      <c r="S46" s="36"/>
      <c r="T46" s="36"/>
      <c r="U46" s="92">
        <v>42738</v>
      </c>
      <c r="V46" s="92"/>
    </row>
    <row r="47" spans="1:36" x14ac:dyDescent="0.25">
      <c r="D47" s="7"/>
      <c r="N47" s="24"/>
      <c r="O47" s="27" t="s">
        <v>4</v>
      </c>
      <c r="P47" s="27"/>
      <c r="Q47" s="27"/>
      <c r="R47" s="27" t="s">
        <v>5</v>
      </c>
      <c r="S47" s="27"/>
      <c r="T47" s="27"/>
      <c r="U47" s="27"/>
      <c r="V47" s="27" t="s">
        <v>6</v>
      </c>
    </row>
    <row r="48" spans="1:36" x14ac:dyDescent="0.25">
      <c r="B48" s="22" t="s">
        <v>46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6" t="s">
        <v>47</v>
      </c>
      <c r="O48" s="36"/>
      <c r="P48" s="36"/>
      <c r="Q48" s="36"/>
      <c r="R48" s="36"/>
      <c r="S48" s="36"/>
      <c r="T48" s="36"/>
      <c r="U48" s="92">
        <v>42738</v>
      </c>
      <c r="V48" s="92"/>
    </row>
    <row r="49" spans="2:22" x14ac:dyDescent="0.25">
      <c r="E49" s="7"/>
      <c r="N49" s="24"/>
      <c r="O49" s="27" t="s">
        <v>4</v>
      </c>
      <c r="P49" s="27"/>
      <c r="Q49" s="27"/>
      <c r="R49" s="27" t="s">
        <v>5</v>
      </c>
      <c r="S49" s="27"/>
      <c r="T49" s="27"/>
      <c r="U49" s="27"/>
      <c r="V49" s="27" t="s">
        <v>6</v>
      </c>
    </row>
    <row r="50" spans="2:22" x14ac:dyDescent="0.25">
      <c r="B50" s="22" t="s">
        <v>48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6" t="s">
        <v>49</v>
      </c>
      <c r="O50" s="36"/>
      <c r="P50" s="36"/>
      <c r="Q50" s="36"/>
      <c r="R50" s="36"/>
      <c r="S50" s="36"/>
      <c r="T50" s="36"/>
      <c r="U50" s="92">
        <v>42738</v>
      </c>
      <c r="V50" s="92"/>
    </row>
    <row r="51" spans="2:22" x14ac:dyDescent="0.25">
      <c r="E51" s="7"/>
      <c r="O51" s="27" t="s">
        <v>4</v>
      </c>
      <c r="P51" s="28"/>
      <c r="Q51" s="28"/>
      <c r="R51" s="27" t="s">
        <v>5</v>
      </c>
      <c r="S51" s="28"/>
      <c r="T51" s="28"/>
      <c r="U51" s="28"/>
      <c r="V51" s="27" t="s">
        <v>6</v>
      </c>
    </row>
  </sheetData>
  <mergeCells count="49">
    <mergeCell ref="U46:V46"/>
    <mergeCell ref="U48:V48"/>
    <mergeCell ref="U50:V50"/>
    <mergeCell ref="K3:AC3"/>
    <mergeCell ref="K4:AC4"/>
    <mergeCell ref="K5:AC5"/>
    <mergeCell ref="S43:S44"/>
    <mergeCell ref="T43:T44"/>
    <mergeCell ref="O43:O44"/>
    <mergeCell ref="H44:N44"/>
    <mergeCell ref="P43:P44"/>
    <mergeCell ref="Q43:Q44"/>
    <mergeCell ref="R43:R44"/>
    <mergeCell ref="L43:M43"/>
    <mergeCell ref="I43:J43"/>
    <mergeCell ref="V10:V11"/>
    <mergeCell ref="U43:AB43"/>
    <mergeCell ref="A43:H43"/>
    <mergeCell ref="A8:A11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M10:M11"/>
    <mergeCell ref="L10:L11"/>
    <mergeCell ref="J10:J11"/>
    <mergeCell ref="K10:K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ПАТ "Полтавагаз"</vt:lpstr>
      <vt:lpstr>'ПАТ "Полтавагаз"'!Print_Area</vt:lpstr>
      <vt:lpstr>'ПАТ "Полтавагаз"'!Область_печати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Кучерук Наталия Николаевна</cp:lastModifiedBy>
  <cp:lastPrinted>2017-01-05T08:31:11Z</cp:lastPrinted>
  <dcterms:created xsi:type="dcterms:W3CDTF">2016-10-07T07:24:19Z</dcterms:created>
  <dcterms:modified xsi:type="dcterms:W3CDTF">2017-01-05T11:08:01Z</dcterms:modified>
</cp:coreProperties>
</file>