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7935"/>
  </bookViews>
  <sheets>
    <sheet name="АГНКС-1 Полтава" sheetId="1" r:id="rId1"/>
  </sheets>
  <definedNames>
    <definedName name="Print_Area" localSheetId="0">'АГНКС-1 Полтава'!$A$1:$AC$51</definedName>
    <definedName name="_xlnm.Print_Area" localSheetId="0">'АГНКС-1 Полтава'!$A$1:$AC$51</definedName>
  </definedNames>
  <calcPr calcId="145621"/>
</workbook>
</file>

<file path=xl/calcChain.xml><?xml version="1.0" encoding="utf-8"?>
<calcChain xmlns="http://schemas.openxmlformats.org/spreadsheetml/2006/main">
  <c r="AC42" i="1" l="1"/>
  <c r="AF42" i="1" l="1"/>
  <c r="AF12" i="1" l="1"/>
  <c r="AC12" i="1"/>
  <c r="W42" i="1" l="1"/>
  <c r="T42" i="1"/>
  <c r="Q42" i="1"/>
  <c r="W41" i="1"/>
  <c r="T41" i="1"/>
  <c r="Q41" i="1"/>
  <c r="W40" i="1"/>
  <c r="T40" i="1"/>
  <c r="Q40" i="1"/>
  <c r="W39" i="1"/>
  <c r="T39" i="1"/>
  <c r="Q39" i="1"/>
  <c r="W38" i="1"/>
  <c r="T38" i="1"/>
  <c r="Q38" i="1"/>
  <c r="W37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30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3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6" i="1"/>
  <c r="T16" i="1"/>
  <c r="Q16" i="1"/>
  <c r="W15" i="1"/>
  <c r="T15" i="1"/>
  <c r="Q15" i="1"/>
  <c r="W14" i="1"/>
  <c r="T14" i="1"/>
  <c r="Q14" i="1"/>
  <c r="W13" i="1"/>
  <c r="T13" i="1"/>
  <c r="Q13" i="1"/>
  <c r="W12" i="1"/>
  <c r="T12" i="1"/>
  <c r="Q12" i="1"/>
  <c r="AF13" i="1" l="1"/>
  <c r="AC13" i="1" s="1"/>
  <c r="AF14" i="1"/>
  <c r="AC14" i="1" s="1"/>
  <c r="AF15" i="1"/>
  <c r="AC15" i="1" s="1"/>
  <c r="AF16" i="1"/>
  <c r="AC16" i="1" s="1"/>
  <c r="AF17" i="1"/>
  <c r="AC17" i="1" s="1"/>
  <c r="AF18" i="1"/>
  <c r="AC18" i="1" s="1"/>
  <c r="AF19" i="1"/>
  <c r="AC19" i="1" s="1"/>
  <c r="AF20" i="1"/>
  <c r="AC20" i="1" s="1"/>
  <c r="AF21" i="1"/>
  <c r="AC21" i="1" s="1"/>
  <c r="AF22" i="1"/>
  <c r="AC22" i="1" s="1"/>
  <c r="AF23" i="1"/>
  <c r="AC23" i="1" s="1"/>
  <c r="AF24" i="1"/>
  <c r="AC24" i="1" s="1"/>
  <c r="AF25" i="1"/>
  <c r="AC25" i="1" s="1"/>
  <c r="AF26" i="1"/>
  <c r="AC26" i="1" s="1"/>
  <c r="AF27" i="1"/>
  <c r="AC27" i="1" s="1"/>
  <c r="AF28" i="1"/>
  <c r="AC28" i="1" s="1"/>
  <c r="AF29" i="1"/>
  <c r="AC29" i="1" s="1"/>
  <c r="AF30" i="1"/>
  <c r="AC30" i="1" s="1"/>
  <c r="AF31" i="1"/>
  <c r="AC31" i="1" s="1"/>
  <c r="AF32" i="1"/>
  <c r="AC32" i="1" s="1"/>
  <c r="AF33" i="1"/>
  <c r="AC33" i="1" s="1"/>
  <c r="AF34" i="1"/>
  <c r="AC34" i="1" s="1"/>
  <c r="AF35" i="1"/>
  <c r="AC35" i="1" s="1"/>
  <c r="AF36" i="1"/>
  <c r="AC36" i="1" s="1"/>
  <c r="AF37" i="1"/>
  <c r="AC37" i="1" s="1"/>
  <c r="AF38" i="1"/>
  <c r="AC38" i="1" s="1"/>
  <c r="AF39" i="1"/>
  <c r="AC39" i="1" s="1"/>
  <c r="AF40" i="1"/>
  <c r="AC40" i="1" s="1"/>
  <c r="AF41" i="1"/>
  <c r="AC41" i="1" s="1"/>
  <c r="Q43" i="1" l="1"/>
  <c r="S43" i="1"/>
  <c r="P43" i="1"/>
  <c r="R43" i="1"/>
  <c r="O43" i="1"/>
  <c r="T43" i="1"/>
  <c r="AD27" i="1"/>
  <c r="AE27" i="1" s="1"/>
  <c r="AD26" i="1"/>
  <c r="AE26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E34" i="1" s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12" i="1"/>
  <c r="AE12" i="1" s="1"/>
  <c r="AE33" i="1"/>
  <c r="AE41" i="1"/>
</calcChain>
</file>

<file path=xl/sharedStrings.xml><?xml version="1.0" encoding="utf-8"?>
<sst xmlns="http://schemas.openxmlformats.org/spreadsheetml/2006/main" count="68" uniqueCount="62">
  <si>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</si>
  <si>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</si>
  <si>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</si>
  <si>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</si>
  <si>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</si>
  <si>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</si>
  <si>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</si>
  <si>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</si>
  <si>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</si>
  <si>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</si>
  <si>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</si>
  <si>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</si>
  <si>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</si>
  <si>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</si>
  <si>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</si>
  <si>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</si>
  <si>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</si>
  <si>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</si>
  <si>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</si>
  <si>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</si>
  <si>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</si>
  <si>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</si>
  <si>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</si>
  <si>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</si>
  <si>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</si>
  <si>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</si>
  <si>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</si>
  <si>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</si>
  <si>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</si>
  <si>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</si>
  <si>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</si>
  <si>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</si>
  <si>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</si>
  <si>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</si>
  <si>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</si>
  <si>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</si>
  <si>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</si>
  <si>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</si>
  <si>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</si>
  <si>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</si>
  <si>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</si>
  <si>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</si>
  <si>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</si>
  <si>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</si>
  <si>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</si>
  <si>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</si>
  <si>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</si>
  <si>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</si>
  <si>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</si>
  <si>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</si>
  <si>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</si>
  <si>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</si>
  <si>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</si>
  <si>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</si>
  <si>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</si>
  <si>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відсутні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</si>
  <si>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 xml:space="preserve">ДП "Укравтогаз" РВУ "Харківавтогаз"  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</si>
  <si>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Полтава-1</t>
    </r>
    <r>
      <rPr>
        <sz val="12"/>
        <color theme="1"/>
        <rFont val="Times New Roman"/>
        <family val="1"/>
        <charset val="204"/>
      </rPr>
      <t>: АГНКС-1 м.Полтава</t>
    </r>
  </si>
  <si>
    <t>Обсяг газу, тис.м3 (обраховано на вузлах обліку газу)</t>
  </si>
  <si>
    <t>Обсяг природного газу за місяць, з урахуванням ВТВ, всього:</t>
  </si>
  <si>
    <t>по газопроводу " Диканька-Кременчук-Кривий Ріг" "  за період з 01.12.2016р. по 31.12.2016р.</t>
  </si>
  <si>
    <t xml:space="preserve">           ПАСПОРТ ФІЗИКО-ХІМІЧНИХ ПОКАЗНИКІВ ПРИРОДНОГО ГАЗУ №15-52              Маршрут № 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</si>
</sst>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8" xfId="0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1" applyFill="1"/>
    <xf numFmtId="168" fontId="2" fillId="0" borderId="3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4" fillId="0" borderId="26" xfId="0" applyFont="1" applyBorder="1" applyAlignment="1" applyProtection="1">
      <alignment horizontal="center" vertical="center" textRotation="90" wrapText="1"/>
      <protection locked="0"/>
    </xf>
    <xf numFmtId="0" fontId="14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27" xfId="0" applyBorder="1" applyAlignment="1">
      <alignment horizontal="center" wrapText="1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topLeftCell="D1" zoomScale="85" zoomScaleNormal="100" zoomScaleSheetLayoutView="85" workbookViewId="0">
      <selection activeCell="O43" sqref="O43:O44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3" t="s">
        <v>39</v>
      </c>
      <c r="B1" s="2"/>
      <c r="C1" s="2"/>
      <c r="D1" s="2"/>
      <c r="K1" s="70" t="s">
        <v>61</v>
      </c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36" ht="15.75" x14ac:dyDescent="0.25">
      <c r="A2" s="23" t="s">
        <v>40</v>
      </c>
      <c r="B2" s="2"/>
      <c r="C2" s="10"/>
      <c r="D2" s="2"/>
      <c r="F2" s="2"/>
      <c r="G2" s="2"/>
      <c r="H2" s="2"/>
      <c r="I2" s="2"/>
      <c r="J2" s="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6" ht="16.5" customHeight="1" x14ac:dyDescent="0.25">
      <c r="A3" s="23" t="s">
        <v>46</v>
      </c>
      <c r="C3" s="3"/>
      <c r="F3" s="2"/>
      <c r="G3" s="2"/>
      <c r="H3" s="2"/>
      <c r="I3" s="2"/>
      <c r="J3" s="2"/>
      <c r="K3" s="52" t="s">
        <v>56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6" ht="18.75" x14ac:dyDescent="0.25">
      <c r="A4" s="24" t="s">
        <v>16</v>
      </c>
      <c r="G4" s="2"/>
      <c r="H4" s="2"/>
      <c r="I4" s="2"/>
      <c r="K4" s="52" t="s">
        <v>57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36" ht="15.75" x14ac:dyDescent="0.25">
      <c r="A5" s="23" t="s">
        <v>54</v>
      </c>
      <c r="G5" s="2"/>
      <c r="H5" s="2"/>
      <c r="I5" s="2"/>
      <c r="K5" s="52" t="s">
        <v>60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36" ht="15.75" x14ac:dyDescent="0.25">
      <c r="A6" s="23" t="s">
        <v>47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04" t="s">
        <v>0</v>
      </c>
      <c r="B8" s="73" t="s">
        <v>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73" t="s">
        <v>43</v>
      </c>
      <c r="O8" s="96"/>
      <c r="P8" s="96"/>
      <c r="Q8" s="96"/>
      <c r="R8" s="96"/>
      <c r="S8" s="96"/>
      <c r="T8" s="96"/>
      <c r="U8" s="96"/>
      <c r="V8" s="96"/>
      <c r="W8" s="97"/>
      <c r="X8" s="102" t="s">
        <v>20</v>
      </c>
      <c r="Y8" s="100" t="s">
        <v>2</v>
      </c>
      <c r="Z8" s="106" t="s">
        <v>13</v>
      </c>
      <c r="AA8" s="106" t="s">
        <v>14</v>
      </c>
      <c r="AB8" s="83" t="s">
        <v>15</v>
      </c>
      <c r="AC8" s="94" t="s">
        <v>58</v>
      </c>
    </row>
    <row r="9" spans="1:36" ht="16.5" customHeight="1" thickBot="1" x14ac:dyDescent="0.3">
      <c r="A9" s="105"/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89" t="s">
        <v>21</v>
      </c>
      <c r="O9" s="14" t="s">
        <v>23</v>
      </c>
      <c r="P9" s="14"/>
      <c r="Q9" s="14"/>
      <c r="R9" s="14"/>
      <c r="S9" s="14"/>
      <c r="T9" s="14"/>
      <c r="U9" s="14"/>
      <c r="V9" s="14" t="s">
        <v>24</v>
      </c>
      <c r="W9" s="16"/>
      <c r="X9" s="103"/>
      <c r="Y9" s="101"/>
      <c r="Z9" s="107"/>
      <c r="AA9" s="107"/>
      <c r="AB9" s="84"/>
      <c r="AC9" s="95"/>
    </row>
    <row r="10" spans="1:36" ht="15" customHeight="1" x14ac:dyDescent="0.25">
      <c r="A10" s="105"/>
      <c r="B10" s="85" t="s">
        <v>27</v>
      </c>
      <c r="C10" s="87" t="s">
        <v>28</v>
      </c>
      <c r="D10" s="87" t="s">
        <v>29</v>
      </c>
      <c r="E10" s="87" t="s">
        <v>34</v>
      </c>
      <c r="F10" s="87" t="s">
        <v>35</v>
      </c>
      <c r="G10" s="87" t="s">
        <v>32</v>
      </c>
      <c r="H10" s="87" t="s">
        <v>36</v>
      </c>
      <c r="I10" s="87" t="s">
        <v>33</v>
      </c>
      <c r="J10" s="87" t="s">
        <v>31</v>
      </c>
      <c r="K10" s="87" t="s">
        <v>30</v>
      </c>
      <c r="L10" s="87" t="s">
        <v>37</v>
      </c>
      <c r="M10" s="71" t="s">
        <v>38</v>
      </c>
      <c r="N10" s="90"/>
      <c r="O10" s="79" t="s">
        <v>25</v>
      </c>
      <c r="P10" s="81" t="s">
        <v>7</v>
      </c>
      <c r="Q10" s="83" t="s">
        <v>8</v>
      </c>
      <c r="R10" s="85" t="s">
        <v>26</v>
      </c>
      <c r="S10" s="87" t="s">
        <v>9</v>
      </c>
      <c r="T10" s="71" t="s">
        <v>10</v>
      </c>
      <c r="U10" s="92" t="s">
        <v>22</v>
      </c>
      <c r="V10" s="87" t="s">
        <v>11</v>
      </c>
      <c r="W10" s="71" t="s">
        <v>12</v>
      </c>
      <c r="X10" s="103"/>
      <c r="Y10" s="101"/>
      <c r="Z10" s="107"/>
      <c r="AA10" s="107"/>
      <c r="AB10" s="84"/>
      <c r="AC10" s="95"/>
    </row>
    <row r="11" spans="1:36" ht="92.25" customHeight="1" x14ac:dyDescent="0.25">
      <c r="A11" s="105"/>
      <c r="B11" s="86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72"/>
      <c r="N11" s="91"/>
      <c r="O11" s="80"/>
      <c r="P11" s="82"/>
      <c r="Q11" s="84"/>
      <c r="R11" s="86"/>
      <c r="S11" s="88"/>
      <c r="T11" s="72"/>
      <c r="U11" s="93"/>
      <c r="V11" s="88"/>
      <c r="W11" s="72"/>
      <c r="X11" s="103"/>
      <c r="Y11" s="101"/>
      <c r="Z11" s="107"/>
      <c r="AA11" s="107"/>
      <c r="AB11" s="84"/>
      <c r="AC11" s="95"/>
      <c r="AF11" s="30" t="s">
        <v>41</v>
      </c>
      <c r="AG11" s="31" t="s">
        <v>42</v>
      </c>
      <c r="AI11" s="42" t="s">
        <v>44</v>
      </c>
      <c r="AJ11" s="45" t="s">
        <v>45</v>
      </c>
    </row>
    <row r="12" spans="1:36" ht="15.75" customHeight="1" x14ac:dyDescent="0.25">
      <c r="A12" s="18">
        <v>1</v>
      </c>
      <c r="B12" s="9">
        <v>91.778999999999996</v>
      </c>
      <c r="C12" s="9">
        <v>4.125</v>
      </c>
      <c r="D12" s="9">
        <v>0.96399999999999997</v>
      </c>
      <c r="E12" s="9">
        <v>0.113</v>
      </c>
      <c r="F12" s="9">
        <v>0.16400000000000001</v>
      </c>
      <c r="G12" s="9">
        <v>4.0000000000000001E-3</v>
      </c>
      <c r="H12" s="9">
        <v>4.4999999999999998E-2</v>
      </c>
      <c r="I12" s="9">
        <v>3.6999999999999998E-2</v>
      </c>
      <c r="J12" s="9">
        <v>5.7000000000000002E-2</v>
      </c>
      <c r="K12" s="9">
        <v>2E-3</v>
      </c>
      <c r="L12" s="9">
        <v>1.8240000000000001</v>
      </c>
      <c r="M12" s="9">
        <v>0.88600000000000001</v>
      </c>
      <c r="N12" s="108">
        <v>0.73170000000000002</v>
      </c>
      <c r="O12" s="109">
        <v>8236</v>
      </c>
      <c r="P12" s="28">
        <v>34.479999999999997</v>
      </c>
      <c r="Q12" s="22">
        <f>IF(P12&gt;0,P12/3.6,"")</f>
        <v>9.5777777777777775</v>
      </c>
      <c r="R12" s="37">
        <v>9125</v>
      </c>
      <c r="S12" s="38">
        <v>38.21</v>
      </c>
      <c r="T12" s="15">
        <f>IF(S12&gt;0,S12/3.6,"")</f>
        <v>10.613888888888889</v>
      </c>
      <c r="U12" s="39">
        <v>11708</v>
      </c>
      <c r="V12" s="38">
        <v>49.02</v>
      </c>
      <c r="W12" s="15">
        <f>IF(V12&gt;0,V12/3.6,"")</f>
        <v>13.616666666666667</v>
      </c>
      <c r="X12" s="40">
        <v>-12.3</v>
      </c>
      <c r="Y12" s="41"/>
      <c r="Z12" s="35"/>
      <c r="AA12" s="35"/>
      <c r="AB12" s="36"/>
      <c r="AC12" s="19">
        <f>AF12+AG12</f>
        <v>0.65121000000000007</v>
      </c>
      <c r="AD12" s="11">
        <f t="shared" ref="AD12:AD42" si="0">SUM(B12:M12)+$K$43+$N$43</f>
        <v>100</v>
      </c>
      <c r="AE12" s="12" t="str">
        <f>IF(AD12=100,"ОК"," ")</f>
        <v>ОК</v>
      </c>
      <c r="AF12" s="32">
        <f>AH12/1000</f>
        <v>0.65121000000000007</v>
      </c>
      <c r="AG12" s="32"/>
      <c r="AH12" s="50">
        <v>651.21</v>
      </c>
      <c r="AI12" s="43"/>
      <c r="AJ12" s="44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/>
      <c r="O13" s="109">
        <v>8236</v>
      </c>
      <c r="P13" s="28">
        <v>34.479999999999997</v>
      </c>
      <c r="Q13" s="22">
        <f t="shared" ref="Q13:Q42" si="1">IF(P13&gt;0,P13/3.6,"")</f>
        <v>9.5777777777777775</v>
      </c>
      <c r="R13" s="37">
        <v>9125</v>
      </c>
      <c r="S13" s="38">
        <v>38.21</v>
      </c>
      <c r="T13" s="15">
        <f t="shared" ref="T13:T42" si="2">IF(S13&gt;0,S13/3.6,"")</f>
        <v>10.613888888888889</v>
      </c>
      <c r="U13" s="39"/>
      <c r="V13" s="38"/>
      <c r="W13" s="15" t="str">
        <f t="shared" ref="W13:W42" si="3">IF(V13&gt;0,V13/3.6,"")</f>
        <v/>
      </c>
      <c r="X13" s="40"/>
      <c r="Y13" s="41"/>
      <c r="Z13" s="35"/>
      <c r="AA13" s="35"/>
      <c r="AB13" s="36"/>
      <c r="AC13" s="19">
        <f t="shared" ref="AC13:AC42" si="4">AF13+AG13</f>
        <v>0.36159000000000002</v>
      </c>
      <c r="AD13" s="11">
        <f t="shared" si="0"/>
        <v>0</v>
      </c>
      <c r="AE13" s="12" t="str">
        <f>IF(AD13=100,"ОК"," ")</f>
        <v xml:space="preserve"> </v>
      </c>
      <c r="AF13" s="32">
        <f t="shared" ref="AF13:AF42" si="5">AH13/1000</f>
        <v>0.36159000000000002</v>
      </c>
      <c r="AG13" s="32"/>
      <c r="AH13" s="50">
        <v>361.59000000000003</v>
      </c>
      <c r="AI13" s="43"/>
      <c r="AJ13" s="44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8"/>
      <c r="O14" s="109">
        <v>8236</v>
      </c>
      <c r="P14" s="28">
        <v>34.479999999999997</v>
      </c>
      <c r="Q14" s="22">
        <f t="shared" si="1"/>
        <v>9.5777777777777775</v>
      </c>
      <c r="R14" s="37">
        <v>9125</v>
      </c>
      <c r="S14" s="38">
        <v>38.21</v>
      </c>
      <c r="T14" s="15">
        <f t="shared" si="2"/>
        <v>10.613888888888889</v>
      </c>
      <c r="U14" s="39"/>
      <c r="V14" s="38"/>
      <c r="W14" s="15" t="str">
        <f t="shared" si="3"/>
        <v/>
      </c>
      <c r="X14" s="40"/>
      <c r="Y14" s="41"/>
      <c r="Z14" s="35"/>
      <c r="AA14" s="35"/>
      <c r="AB14" s="36"/>
      <c r="AC14" s="19">
        <f t="shared" si="4"/>
        <v>0.37836999999999998</v>
      </c>
      <c r="AD14" s="11">
        <f t="shared" si="0"/>
        <v>0</v>
      </c>
      <c r="AE14" s="12" t="str">
        <f>IF(AD14=100,"ОК"," ")</f>
        <v xml:space="preserve"> </v>
      </c>
      <c r="AF14" s="32">
        <f t="shared" si="5"/>
        <v>0.37836999999999998</v>
      </c>
      <c r="AG14" s="32"/>
      <c r="AH14" s="50">
        <v>378.37</v>
      </c>
      <c r="AI14" s="44">
        <v>0.57969999999999999</v>
      </c>
      <c r="AJ14" s="44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8"/>
      <c r="O15" s="109">
        <v>8236</v>
      </c>
      <c r="P15" s="28">
        <v>34.479999999999997</v>
      </c>
      <c r="Q15" s="22">
        <f t="shared" si="1"/>
        <v>9.5777777777777775</v>
      </c>
      <c r="R15" s="37">
        <v>9125</v>
      </c>
      <c r="S15" s="38">
        <v>38.21</v>
      </c>
      <c r="T15" s="15">
        <f t="shared" si="2"/>
        <v>10.613888888888889</v>
      </c>
      <c r="U15" s="39"/>
      <c r="V15" s="38"/>
      <c r="W15" s="15" t="str">
        <f t="shared" si="3"/>
        <v/>
      </c>
      <c r="X15" s="40"/>
      <c r="Y15" s="41"/>
      <c r="Z15" s="35"/>
      <c r="AA15" s="35"/>
      <c r="AB15" s="36"/>
      <c r="AC15" s="19">
        <f t="shared" si="4"/>
        <v>0.28999999999999998</v>
      </c>
      <c r="AD15" s="11">
        <f t="shared" si="0"/>
        <v>0</v>
      </c>
      <c r="AE15" s="12" t="str">
        <f t="shared" ref="AE15:AE42" si="6">IF(AD15=100,"ОК"," ")</f>
        <v xml:space="preserve"> </v>
      </c>
      <c r="AF15" s="32">
        <f t="shared" si="5"/>
        <v>0.28999999999999998</v>
      </c>
      <c r="AG15" s="32"/>
      <c r="AH15" s="50">
        <v>290</v>
      </c>
      <c r="AI15" s="44">
        <v>0.57950000000000002</v>
      </c>
      <c r="AJ15" s="44">
        <v>26</v>
      </c>
    </row>
    <row r="16" spans="1:36" ht="15.75" customHeight="1" x14ac:dyDescent="0.25">
      <c r="A16" s="18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8"/>
      <c r="O16" s="109">
        <v>8236</v>
      </c>
      <c r="P16" s="28">
        <v>34.479999999999997</v>
      </c>
      <c r="Q16" s="22">
        <f t="shared" si="1"/>
        <v>9.5777777777777775</v>
      </c>
      <c r="R16" s="37">
        <v>9125</v>
      </c>
      <c r="S16" s="38">
        <v>38.21</v>
      </c>
      <c r="T16" s="15">
        <f t="shared" si="2"/>
        <v>10.613888888888889</v>
      </c>
      <c r="U16" s="39"/>
      <c r="V16" s="38"/>
      <c r="W16" s="15" t="str">
        <f t="shared" si="3"/>
        <v/>
      </c>
      <c r="X16" s="40"/>
      <c r="Y16" s="41"/>
      <c r="Z16" s="35"/>
      <c r="AA16" s="35"/>
      <c r="AB16" s="36"/>
      <c r="AC16" s="19">
        <f t="shared" si="4"/>
        <v>0.35737999999999998</v>
      </c>
      <c r="AD16" s="11">
        <f t="shared" si="0"/>
        <v>0</v>
      </c>
      <c r="AE16" s="12" t="str">
        <f t="shared" si="6"/>
        <v xml:space="preserve"> </v>
      </c>
      <c r="AF16" s="32">
        <f t="shared" si="5"/>
        <v>0.35737999999999998</v>
      </c>
      <c r="AG16" s="32"/>
      <c r="AH16" s="50">
        <v>357.38</v>
      </c>
      <c r="AI16" s="44">
        <v>0.58230000000000004</v>
      </c>
      <c r="AJ16" s="44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8"/>
      <c r="O17" s="109">
        <v>8236</v>
      </c>
      <c r="P17" s="28">
        <v>34.479999999999997</v>
      </c>
      <c r="Q17" s="22">
        <f t="shared" si="1"/>
        <v>9.5777777777777775</v>
      </c>
      <c r="R17" s="37">
        <v>9125</v>
      </c>
      <c r="S17" s="38">
        <v>38.21</v>
      </c>
      <c r="T17" s="15">
        <f t="shared" si="2"/>
        <v>10.613888888888889</v>
      </c>
      <c r="U17" s="39"/>
      <c r="V17" s="38"/>
      <c r="W17" s="15" t="str">
        <f t="shared" si="3"/>
        <v/>
      </c>
      <c r="X17" s="40"/>
      <c r="Y17" s="41"/>
      <c r="Z17" s="35"/>
      <c r="AA17" s="35"/>
      <c r="AB17" s="36"/>
      <c r="AC17" s="19">
        <f t="shared" si="4"/>
        <v>0.42636999999999997</v>
      </c>
      <c r="AD17" s="11">
        <f t="shared" si="0"/>
        <v>0</v>
      </c>
      <c r="AE17" s="12" t="str">
        <f t="shared" si="6"/>
        <v xml:space="preserve"> </v>
      </c>
      <c r="AF17" s="32">
        <f t="shared" si="5"/>
        <v>0.42636999999999997</v>
      </c>
      <c r="AG17" s="32"/>
      <c r="AH17" s="50">
        <v>426.36999999999995</v>
      </c>
      <c r="AI17" s="44">
        <v>0.58220000000000005</v>
      </c>
      <c r="AJ17" s="44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8"/>
      <c r="O18" s="109">
        <v>8236</v>
      </c>
      <c r="P18" s="28">
        <v>34.479999999999997</v>
      </c>
      <c r="Q18" s="22">
        <f t="shared" si="1"/>
        <v>9.5777777777777775</v>
      </c>
      <c r="R18" s="37">
        <v>9125</v>
      </c>
      <c r="S18" s="38">
        <v>38.21</v>
      </c>
      <c r="T18" s="15">
        <f t="shared" si="2"/>
        <v>10.613888888888889</v>
      </c>
      <c r="U18" s="39"/>
      <c r="V18" s="38"/>
      <c r="W18" s="15" t="str">
        <f t="shared" si="3"/>
        <v/>
      </c>
      <c r="X18" s="40"/>
      <c r="Y18" s="41"/>
      <c r="Z18" s="35"/>
      <c r="AA18" s="35"/>
      <c r="AB18" s="36"/>
      <c r="AC18" s="19">
        <f t="shared" si="4"/>
        <v>0.80434000000000005</v>
      </c>
      <c r="AD18" s="11">
        <f t="shared" si="0"/>
        <v>0</v>
      </c>
      <c r="AE18" s="12" t="str">
        <f t="shared" si="6"/>
        <v xml:space="preserve"> </v>
      </c>
      <c r="AF18" s="32">
        <f t="shared" si="5"/>
        <v>0.80434000000000005</v>
      </c>
      <c r="AG18" s="32"/>
      <c r="AH18" s="50">
        <v>804.34</v>
      </c>
      <c r="AI18" s="44">
        <v>0.58199999999999996</v>
      </c>
      <c r="AJ18" s="44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8"/>
      <c r="O19" s="109">
        <v>8236</v>
      </c>
      <c r="P19" s="28">
        <v>34.479999999999997</v>
      </c>
      <c r="Q19" s="22">
        <f t="shared" si="1"/>
        <v>9.5777777777777775</v>
      </c>
      <c r="R19" s="37">
        <v>9125</v>
      </c>
      <c r="S19" s="38">
        <v>38.21</v>
      </c>
      <c r="T19" s="15">
        <f t="shared" si="2"/>
        <v>10.613888888888889</v>
      </c>
      <c r="U19" s="39"/>
      <c r="V19" s="38"/>
      <c r="W19" s="15" t="str">
        <f t="shared" si="3"/>
        <v/>
      </c>
      <c r="X19" s="40"/>
      <c r="Y19" s="41"/>
      <c r="Z19" s="35"/>
      <c r="AA19" s="35"/>
      <c r="AB19" s="36"/>
      <c r="AC19" s="19">
        <f t="shared" si="4"/>
        <v>0.62155999999999989</v>
      </c>
      <c r="AD19" s="11">
        <f t="shared" si="0"/>
        <v>0</v>
      </c>
      <c r="AE19" s="12" t="str">
        <f t="shared" si="6"/>
        <v xml:space="preserve"> </v>
      </c>
      <c r="AF19" s="32">
        <f t="shared" si="5"/>
        <v>0.62155999999999989</v>
      </c>
      <c r="AG19" s="32"/>
      <c r="AH19" s="50">
        <v>621.55999999999995</v>
      </c>
      <c r="AI19" s="44"/>
      <c r="AJ19" s="44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8"/>
      <c r="O20" s="109">
        <v>8236</v>
      </c>
      <c r="P20" s="28">
        <v>34.479999999999997</v>
      </c>
      <c r="Q20" s="22">
        <f t="shared" si="1"/>
        <v>9.5777777777777775</v>
      </c>
      <c r="R20" s="37">
        <v>9125</v>
      </c>
      <c r="S20" s="38">
        <v>38.21</v>
      </c>
      <c r="T20" s="15">
        <f t="shared" si="2"/>
        <v>10.613888888888889</v>
      </c>
      <c r="U20" s="39"/>
      <c r="V20" s="38"/>
      <c r="W20" s="15" t="str">
        <f t="shared" si="3"/>
        <v/>
      </c>
      <c r="X20" s="40"/>
      <c r="Y20" s="41"/>
      <c r="Z20" s="35"/>
      <c r="AA20" s="35"/>
      <c r="AB20" s="36"/>
      <c r="AC20" s="19">
        <f t="shared" si="4"/>
        <v>0.47446999999999995</v>
      </c>
      <c r="AD20" s="11">
        <f t="shared" si="0"/>
        <v>0</v>
      </c>
      <c r="AE20" s="12" t="str">
        <f t="shared" si="6"/>
        <v xml:space="preserve"> </v>
      </c>
      <c r="AF20" s="32">
        <f t="shared" si="5"/>
        <v>0.47446999999999995</v>
      </c>
      <c r="AG20" s="32"/>
      <c r="AH20" s="50">
        <v>474.46999999999997</v>
      </c>
      <c r="AI20" s="44"/>
      <c r="AJ20" s="44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8"/>
      <c r="O21" s="109">
        <v>8236</v>
      </c>
      <c r="P21" s="28">
        <v>34.479999999999997</v>
      </c>
      <c r="Q21" s="22">
        <f t="shared" si="1"/>
        <v>9.5777777777777775</v>
      </c>
      <c r="R21" s="37">
        <v>9125</v>
      </c>
      <c r="S21" s="38">
        <v>38.21</v>
      </c>
      <c r="T21" s="15">
        <f t="shared" si="2"/>
        <v>10.613888888888889</v>
      </c>
      <c r="U21" s="39"/>
      <c r="V21" s="38"/>
      <c r="W21" s="15" t="str">
        <f t="shared" si="3"/>
        <v/>
      </c>
      <c r="X21" s="40"/>
      <c r="Y21" s="41"/>
      <c r="Z21" s="35"/>
      <c r="AA21" s="35"/>
      <c r="AB21" s="36"/>
      <c r="AC21" s="19">
        <f t="shared" si="4"/>
        <v>0.21483999999999998</v>
      </c>
      <c r="AD21" s="11">
        <f t="shared" si="0"/>
        <v>0</v>
      </c>
      <c r="AE21" s="12" t="str">
        <f t="shared" si="6"/>
        <v xml:space="preserve"> </v>
      </c>
      <c r="AF21" s="32">
        <f t="shared" si="5"/>
        <v>0.21483999999999998</v>
      </c>
      <c r="AG21" s="32"/>
      <c r="AH21" s="50">
        <v>214.83999999999997</v>
      </c>
      <c r="AI21" s="44">
        <v>0.58140000000000003</v>
      </c>
      <c r="AJ21" s="44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8"/>
      <c r="O22" s="109">
        <v>8236</v>
      </c>
      <c r="P22" s="28">
        <v>34.479999999999997</v>
      </c>
      <c r="Q22" s="22">
        <f t="shared" si="1"/>
        <v>9.5777777777777775</v>
      </c>
      <c r="R22" s="37">
        <v>9125</v>
      </c>
      <c r="S22" s="38">
        <v>38.21</v>
      </c>
      <c r="T22" s="15">
        <f t="shared" si="2"/>
        <v>10.613888888888889</v>
      </c>
      <c r="U22" s="39"/>
      <c r="V22" s="38"/>
      <c r="W22" s="15" t="str">
        <f t="shared" si="3"/>
        <v/>
      </c>
      <c r="X22" s="40"/>
      <c r="Y22" s="41"/>
      <c r="Z22" s="35"/>
      <c r="AA22" s="35"/>
      <c r="AB22" s="36"/>
      <c r="AC22" s="19">
        <f t="shared" si="4"/>
        <v>0.42941999999999997</v>
      </c>
      <c r="AD22" s="11">
        <f t="shared" si="0"/>
        <v>0</v>
      </c>
      <c r="AE22" s="12" t="str">
        <f t="shared" si="6"/>
        <v xml:space="preserve"> </v>
      </c>
      <c r="AF22" s="32">
        <f t="shared" si="5"/>
        <v>0.42941999999999997</v>
      </c>
      <c r="AG22" s="32"/>
      <c r="AH22" s="50">
        <v>429.41999999999996</v>
      </c>
      <c r="AI22" s="44">
        <v>0.58089999999999997</v>
      </c>
      <c r="AJ22" s="44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8"/>
      <c r="O23" s="109">
        <v>8236</v>
      </c>
      <c r="P23" s="28">
        <v>34.479999999999997</v>
      </c>
      <c r="Q23" s="22">
        <f t="shared" si="1"/>
        <v>9.5777777777777775</v>
      </c>
      <c r="R23" s="37">
        <v>9125</v>
      </c>
      <c r="S23" s="38">
        <v>38.21</v>
      </c>
      <c r="T23" s="15">
        <f t="shared" si="2"/>
        <v>10.613888888888889</v>
      </c>
      <c r="U23" s="39"/>
      <c r="V23" s="38"/>
      <c r="W23" s="15" t="str">
        <f t="shared" si="3"/>
        <v/>
      </c>
      <c r="X23" s="40"/>
      <c r="Y23" s="41"/>
      <c r="Z23" s="35"/>
      <c r="AA23" s="35"/>
      <c r="AB23" s="36"/>
      <c r="AC23" s="19">
        <f t="shared" si="4"/>
        <v>0.53874</v>
      </c>
      <c r="AD23" s="11">
        <f t="shared" si="0"/>
        <v>0</v>
      </c>
      <c r="AE23" s="12" t="str">
        <f t="shared" si="6"/>
        <v xml:space="preserve"> </v>
      </c>
      <c r="AF23" s="32">
        <f t="shared" si="5"/>
        <v>0.53874</v>
      </c>
      <c r="AG23" s="32"/>
      <c r="AH23" s="50">
        <v>538.74</v>
      </c>
      <c r="AI23" s="44">
        <v>0.5806</v>
      </c>
      <c r="AJ23" s="44">
        <v>25</v>
      </c>
    </row>
    <row r="24" spans="1:36" ht="15.75" customHeight="1" x14ac:dyDescent="0.25">
      <c r="A24" s="1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8"/>
      <c r="O24" s="109">
        <v>8236</v>
      </c>
      <c r="P24" s="28">
        <v>34.479999999999997</v>
      </c>
      <c r="Q24" s="22">
        <f t="shared" si="1"/>
        <v>9.5777777777777775</v>
      </c>
      <c r="R24" s="37">
        <v>9125</v>
      </c>
      <c r="S24" s="38">
        <v>38.21</v>
      </c>
      <c r="T24" s="15">
        <f t="shared" si="2"/>
        <v>10.613888888888889</v>
      </c>
      <c r="U24" s="39"/>
      <c r="V24" s="38"/>
      <c r="W24" s="15" t="str">
        <f t="shared" si="3"/>
        <v/>
      </c>
      <c r="X24" s="40"/>
      <c r="Y24" s="41"/>
      <c r="Z24" s="35"/>
      <c r="AA24" s="35"/>
      <c r="AB24" s="36"/>
      <c r="AC24" s="19">
        <f t="shared" si="4"/>
        <v>0.49473</v>
      </c>
      <c r="AD24" s="11">
        <f t="shared" si="0"/>
        <v>0</v>
      </c>
      <c r="AE24" s="12" t="str">
        <f t="shared" si="6"/>
        <v xml:space="preserve"> </v>
      </c>
      <c r="AF24" s="32">
        <f t="shared" si="5"/>
        <v>0.49473</v>
      </c>
      <c r="AG24" s="32"/>
      <c r="AH24" s="50">
        <v>494.73</v>
      </c>
      <c r="AI24" s="44">
        <v>0.58030000000000004</v>
      </c>
      <c r="AJ24" s="44">
        <v>25</v>
      </c>
    </row>
    <row r="25" spans="1:36" ht="15.75" customHeight="1" x14ac:dyDescent="0.25">
      <c r="A25" s="18">
        <v>14</v>
      </c>
      <c r="B25" s="9">
        <v>91.84</v>
      </c>
      <c r="C25" s="9">
        <v>4.1070000000000002</v>
      </c>
      <c r="D25" s="9">
        <v>0.96899999999999997</v>
      </c>
      <c r="E25" s="9">
        <v>0.114</v>
      </c>
      <c r="F25" s="9">
        <v>0.16700000000000001</v>
      </c>
      <c r="G25" s="9">
        <v>4.0000000000000001E-3</v>
      </c>
      <c r="H25" s="9">
        <v>4.4999999999999998E-2</v>
      </c>
      <c r="I25" s="9">
        <v>3.6999999999999998E-2</v>
      </c>
      <c r="J25" s="9">
        <v>0.05</v>
      </c>
      <c r="K25" s="9">
        <v>1E-3</v>
      </c>
      <c r="L25" s="9">
        <v>1.782</v>
      </c>
      <c r="M25" s="9">
        <v>0.88400000000000001</v>
      </c>
      <c r="N25" s="108">
        <v>0.73129999999999995</v>
      </c>
      <c r="O25" s="28">
        <v>8238</v>
      </c>
      <c r="P25" s="28">
        <v>34.49</v>
      </c>
      <c r="Q25" s="22">
        <f t="shared" si="1"/>
        <v>9.5805555555555557</v>
      </c>
      <c r="R25" s="37">
        <v>9127</v>
      </c>
      <c r="S25" s="38">
        <v>38.21</v>
      </c>
      <c r="T25" s="15">
        <f t="shared" si="2"/>
        <v>10.613888888888889</v>
      </c>
      <c r="U25" s="39">
        <v>11713</v>
      </c>
      <c r="V25" s="38">
        <v>49.04</v>
      </c>
      <c r="W25" s="15">
        <f t="shared" si="3"/>
        <v>13.622222222222222</v>
      </c>
      <c r="X25" s="40">
        <v>-11.5</v>
      </c>
      <c r="Y25" s="41"/>
      <c r="Z25" s="35"/>
      <c r="AA25" s="35"/>
      <c r="AB25" s="36"/>
      <c r="AC25" s="19">
        <f t="shared" si="4"/>
        <v>0.62820000000000009</v>
      </c>
      <c r="AD25" s="11">
        <f t="shared" si="0"/>
        <v>100.00000000000001</v>
      </c>
      <c r="AE25" s="12" t="str">
        <f t="shared" si="6"/>
        <v>ОК</v>
      </c>
      <c r="AF25" s="32">
        <f t="shared" si="5"/>
        <v>0.62820000000000009</v>
      </c>
      <c r="AG25" s="32"/>
      <c r="AH25" s="50">
        <v>628.20000000000005</v>
      </c>
      <c r="AI25" s="44"/>
      <c r="AJ25" s="44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29">
        <v>8238</v>
      </c>
      <c r="P26" s="28">
        <v>34.49</v>
      </c>
      <c r="Q26" s="22">
        <f t="shared" si="1"/>
        <v>9.5805555555555557</v>
      </c>
      <c r="R26" s="37">
        <v>9127</v>
      </c>
      <c r="S26" s="38">
        <v>38.21</v>
      </c>
      <c r="T26" s="15">
        <f t="shared" si="2"/>
        <v>10.613888888888889</v>
      </c>
      <c r="U26" s="39"/>
      <c r="V26" s="38"/>
      <c r="W26" s="15" t="str">
        <f t="shared" si="3"/>
        <v/>
      </c>
      <c r="X26" s="40"/>
      <c r="Y26" s="41"/>
      <c r="Z26" s="35"/>
      <c r="AA26" s="35"/>
      <c r="AB26" s="36"/>
      <c r="AC26" s="19">
        <f t="shared" si="4"/>
        <v>0.74058999999999997</v>
      </c>
      <c r="AD26" s="11">
        <f t="shared" si="0"/>
        <v>0</v>
      </c>
      <c r="AE26" s="12" t="str">
        <f t="shared" ref="AE26:AE27" si="7">IF(AD26=100,"ОК"," ")</f>
        <v xml:space="preserve"> </v>
      </c>
      <c r="AF26" s="32">
        <f t="shared" si="5"/>
        <v>0.74058999999999997</v>
      </c>
      <c r="AG26" s="32"/>
      <c r="AH26" s="50">
        <v>740.58999999999992</v>
      </c>
      <c r="AI26" s="44"/>
      <c r="AJ26" s="44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"/>
      <c r="O27" s="29">
        <v>8238</v>
      </c>
      <c r="P27" s="28">
        <v>34.49</v>
      </c>
      <c r="Q27" s="22">
        <f t="shared" si="1"/>
        <v>9.5805555555555557</v>
      </c>
      <c r="R27" s="37">
        <v>9127</v>
      </c>
      <c r="S27" s="38">
        <v>38.21</v>
      </c>
      <c r="T27" s="15">
        <f t="shared" si="2"/>
        <v>10.613888888888889</v>
      </c>
      <c r="U27" s="39"/>
      <c r="V27" s="38"/>
      <c r="W27" s="15" t="str">
        <f t="shared" si="3"/>
        <v/>
      </c>
      <c r="X27" s="40"/>
      <c r="Y27" s="41"/>
      <c r="Z27" s="35"/>
      <c r="AA27" s="35"/>
      <c r="AB27" s="36"/>
      <c r="AC27" s="19">
        <f t="shared" si="4"/>
        <v>0.45638999999999996</v>
      </c>
      <c r="AD27" s="11">
        <f t="shared" si="0"/>
        <v>0</v>
      </c>
      <c r="AE27" s="12" t="str">
        <f t="shared" si="7"/>
        <v xml:space="preserve"> </v>
      </c>
      <c r="AF27" s="32">
        <f t="shared" si="5"/>
        <v>0.45638999999999996</v>
      </c>
      <c r="AG27" s="32"/>
      <c r="AH27" s="50">
        <v>456.39</v>
      </c>
      <c r="AI27" s="44"/>
      <c r="AJ27" s="44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/>
      <c r="O28" s="29">
        <v>8238</v>
      </c>
      <c r="P28" s="28">
        <v>34.49</v>
      </c>
      <c r="Q28" s="22">
        <f t="shared" si="1"/>
        <v>9.5805555555555557</v>
      </c>
      <c r="R28" s="37">
        <v>9127</v>
      </c>
      <c r="S28" s="38">
        <v>38.21</v>
      </c>
      <c r="T28" s="15">
        <f t="shared" si="2"/>
        <v>10.613888888888889</v>
      </c>
      <c r="U28" s="39"/>
      <c r="V28" s="38"/>
      <c r="W28" s="15" t="str">
        <f t="shared" si="3"/>
        <v/>
      </c>
      <c r="X28" s="40"/>
      <c r="Y28" s="41"/>
      <c r="Z28" s="35"/>
      <c r="AA28" s="35"/>
      <c r="AB28" s="36"/>
      <c r="AC28" s="19">
        <f t="shared" si="4"/>
        <v>0.24052000000000001</v>
      </c>
      <c r="AD28" s="11">
        <f t="shared" si="0"/>
        <v>0</v>
      </c>
      <c r="AE28" s="12" t="str">
        <f t="shared" si="6"/>
        <v xml:space="preserve"> </v>
      </c>
      <c r="AF28" s="32">
        <f t="shared" si="5"/>
        <v>0.24052000000000001</v>
      </c>
      <c r="AG28" s="32"/>
      <c r="AH28" s="50">
        <v>240.52</v>
      </c>
      <c r="AI28" s="44">
        <v>0.57979999999999998</v>
      </c>
      <c r="AJ28" s="44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/>
      <c r="O29" s="29">
        <v>8238</v>
      </c>
      <c r="P29" s="28">
        <v>34.49</v>
      </c>
      <c r="Q29" s="22">
        <f t="shared" si="1"/>
        <v>9.5805555555555557</v>
      </c>
      <c r="R29" s="37">
        <v>9127</v>
      </c>
      <c r="S29" s="38">
        <v>38.21</v>
      </c>
      <c r="T29" s="15">
        <f t="shared" si="2"/>
        <v>10.613888888888889</v>
      </c>
      <c r="U29" s="39"/>
      <c r="V29" s="38"/>
      <c r="W29" s="15" t="str">
        <f t="shared" si="3"/>
        <v/>
      </c>
      <c r="X29" s="40"/>
      <c r="Y29" s="41"/>
      <c r="Z29" s="35"/>
      <c r="AA29" s="35"/>
      <c r="AB29" s="36"/>
      <c r="AC29" s="19">
        <f t="shared" si="4"/>
        <v>0.23068999999999998</v>
      </c>
      <c r="AD29" s="11">
        <f t="shared" si="0"/>
        <v>0</v>
      </c>
      <c r="AE29" s="12" t="str">
        <f t="shared" si="6"/>
        <v xml:space="preserve"> </v>
      </c>
      <c r="AF29" s="32">
        <f t="shared" si="5"/>
        <v>0.23068999999999998</v>
      </c>
      <c r="AG29" s="32"/>
      <c r="AH29" s="50">
        <v>230.68999999999997</v>
      </c>
      <c r="AI29" s="44">
        <v>0.57999999999999996</v>
      </c>
      <c r="AJ29" s="44">
        <v>24</v>
      </c>
    </row>
    <row r="30" spans="1:36" ht="15.75" customHeight="1" x14ac:dyDescent="0.25">
      <c r="A30" s="18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7"/>
      <c r="O30" s="29">
        <v>8238</v>
      </c>
      <c r="P30" s="28">
        <v>34.49</v>
      </c>
      <c r="Q30" s="22">
        <f t="shared" si="1"/>
        <v>9.5805555555555557</v>
      </c>
      <c r="R30" s="37">
        <v>9127</v>
      </c>
      <c r="S30" s="38">
        <v>38.21</v>
      </c>
      <c r="T30" s="15">
        <f t="shared" si="2"/>
        <v>10.613888888888889</v>
      </c>
      <c r="U30" s="39"/>
      <c r="V30" s="38"/>
      <c r="W30" s="15" t="str">
        <f t="shared" si="3"/>
        <v/>
      </c>
      <c r="X30" s="40"/>
      <c r="Y30" s="41"/>
      <c r="Z30" s="35"/>
      <c r="AA30" s="35"/>
      <c r="AB30" s="36"/>
      <c r="AC30" s="19">
        <f t="shared" si="4"/>
        <v>0.58599999999999997</v>
      </c>
      <c r="AD30" s="11">
        <f t="shared" si="0"/>
        <v>0</v>
      </c>
      <c r="AE30" s="12" t="str">
        <f t="shared" si="6"/>
        <v xml:space="preserve"> </v>
      </c>
      <c r="AF30" s="32">
        <f t="shared" si="5"/>
        <v>0.58599999999999997</v>
      </c>
      <c r="AG30" s="32"/>
      <c r="AH30" s="50">
        <v>586</v>
      </c>
      <c r="AI30" s="44">
        <v>0.58009999999999995</v>
      </c>
      <c r="AJ30" s="44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29">
        <v>8238</v>
      </c>
      <c r="P31" s="28">
        <v>34.49</v>
      </c>
      <c r="Q31" s="22">
        <f t="shared" si="1"/>
        <v>9.5805555555555557</v>
      </c>
      <c r="R31" s="37">
        <v>9127</v>
      </c>
      <c r="S31" s="38">
        <v>38.21</v>
      </c>
      <c r="T31" s="15">
        <f t="shared" si="2"/>
        <v>10.613888888888889</v>
      </c>
      <c r="U31" s="39"/>
      <c r="V31" s="38"/>
      <c r="W31" s="15" t="str">
        <f t="shared" si="3"/>
        <v/>
      </c>
      <c r="X31" s="40"/>
      <c r="Y31" s="41"/>
      <c r="Z31" s="35"/>
      <c r="AA31" s="35"/>
      <c r="AB31" s="36"/>
      <c r="AC31" s="19">
        <f t="shared" si="4"/>
        <v>0.61760999999999999</v>
      </c>
      <c r="AD31" s="11">
        <f t="shared" si="0"/>
        <v>0</v>
      </c>
      <c r="AE31" s="12" t="str">
        <f t="shared" si="6"/>
        <v xml:space="preserve"> </v>
      </c>
      <c r="AF31" s="32">
        <f t="shared" si="5"/>
        <v>0.61760999999999999</v>
      </c>
      <c r="AG31" s="32"/>
      <c r="AH31" s="50">
        <v>617.61</v>
      </c>
      <c r="AI31" s="44">
        <v>0.57969999999999999</v>
      </c>
      <c r="AJ31" s="44">
        <v>24</v>
      </c>
    </row>
    <row r="32" spans="1:36" ht="15.75" customHeight="1" x14ac:dyDescent="0.25">
      <c r="A32" s="18">
        <v>21</v>
      </c>
      <c r="B32" s="9">
        <v>91.381</v>
      </c>
      <c r="C32" s="9">
        <v>4.2839999999999998</v>
      </c>
      <c r="D32" s="9">
        <v>1.0429999999999999</v>
      </c>
      <c r="E32" s="9">
        <v>0.122</v>
      </c>
      <c r="F32" s="9">
        <v>0.187</v>
      </c>
      <c r="G32" s="9">
        <v>4.0000000000000001E-3</v>
      </c>
      <c r="H32" s="9">
        <v>5.1999999999999998E-2</v>
      </c>
      <c r="I32" s="9">
        <v>4.4999999999999998E-2</v>
      </c>
      <c r="J32" s="9">
        <v>7.5999999999999998E-2</v>
      </c>
      <c r="K32" s="9">
        <v>2E-3</v>
      </c>
      <c r="L32" s="9">
        <v>1.851</v>
      </c>
      <c r="M32" s="9">
        <v>0.95299999999999996</v>
      </c>
      <c r="N32" s="17">
        <v>0.73599999999999999</v>
      </c>
      <c r="O32" s="29">
        <v>8264</v>
      </c>
      <c r="P32" s="38">
        <v>34.6</v>
      </c>
      <c r="Q32" s="22">
        <f t="shared" si="1"/>
        <v>9.6111111111111107</v>
      </c>
      <c r="R32" s="37">
        <v>9155</v>
      </c>
      <c r="S32" s="38">
        <v>38.33</v>
      </c>
      <c r="T32" s="15">
        <f t="shared" si="2"/>
        <v>10.647222222222222</v>
      </c>
      <c r="U32" s="39">
        <v>11711</v>
      </c>
      <c r="V32" s="38">
        <v>49.03</v>
      </c>
      <c r="W32" s="15">
        <f t="shared" si="3"/>
        <v>13.619444444444444</v>
      </c>
      <c r="X32" s="40">
        <v>-16</v>
      </c>
      <c r="Y32" s="41"/>
      <c r="Z32" s="35"/>
      <c r="AA32" s="35"/>
      <c r="AB32" s="36"/>
      <c r="AC32" s="19">
        <f t="shared" si="4"/>
        <v>0.50995999999999997</v>
      </c>
      <c r="AD32" s="11">
        <f t="shared" si="0"/>
        <v>100.00000000000001</v>
      </c>
      <c r="AE32" s="12" t="str">
        <f t="shared" si="6"/>
        <v>ОК</v>
      </c>
      <c r="AF32" s="32">
        <f t="shared" si="5"/>
        <v>0.50995999999999997</v>
      </c>
      <c r="AG32" s="32"/>
      <c r="AH32" s="50">
        <v>509.96</v>
      </c>
      <c r="AI32" s="44">
        <v>0.57999999999999996</v>
      </c>
      <c r="AJ32" s="44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/>
      <c r="O33" s="29">
        <v>8264</v>
      </c>
      <c r="P33" s="38">
        <v>34.6</v>
      </c>
      <c r="Q33" s="22">
        <f t="shared" si="1"/>
        <v>9.6111111111111107</v>
      </c>
      <c r="R33" s="37">
        <v>9155</v>
      </c>
      <c r="S33" s="38">
        <v>38.33</v>
      </c>
      <c r="T33" s="15">
        <f t="shared" si="2"/>
        <v>10.647222222222222</v>
      </c>
      <c r="U33" s="39"/>
      <c r="V33" s="38"/>
      <c r="W33" s="15" t="str">
        <f t="shared" si="3"/>
        <v/>
      </c>
      <c r="X33" s="40"/>
      <c r="Y33" s="41"/>
      <c r="Z33" s="35"/>
      <c r="AA33" s="35"/>
      <c r="AB33" s="36"/>
      <c r="AC33" s="19">
        <f t="shared" si="4"/>
        <v>0.52668999999999999</v>
      </c>
      <c r="AD33" s="11">
        <f t="shared" si="0"/>
        <v>0</v>
      </c>
      <c r="AE33" s="12" t="str">
        <f t="shared" ref="AE33" si="8">IF(AD33=100,"ОК"," ")</f>
        <v xml:space="preserve"> </v>
      </c>
      <c r="AF33" s="32">
        <f t="shared" si="5"/>
        <v>0.52668999999999999</v>
      </c>
      <c r="AG33" s="32"/>
      <c r="AH33" s="50">
        <v>526.68999999999994</v>
      </c>
      <c r="AI33" s="44"/>
      <c r="AJ33" s="44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29">
        <v>8264</v>
      </c>
      <c r="P34" s="38">
        <v>34.6</v>
      </c>
      <c r="Q34" s="22">
        <f t="shared" si="1"/>
        <v>9.6111111111111107</v>
      </c>
      <c r="R34" s="37">
        <v>9155</v>
      </c>
      <c r="S34" s="38">
        <v>38.33</v>
      </c>
      <c r="T34" s="15">
        <f t="shared" si="2"/>
        <v>10.647222222222222</v>
      </c>
      <c r="U34" s="39"/>
      <c r="V34" s="38"/>
      <c r="W34" s="15" t="str">
        <f t="shared" si="3"/>
        <v/>
      </c>
      <c r="X34" s="40"/>
      <c r="Y34" s="41"/>
      <c r="Z34" s="47"/>
      <c r="AA34" s="47"/>
      <c r="AB34" s="48"/>
      <c r="AC34" s="19">
        <f t="shared" si="4"/>
        <v>0.48942999999999998</v>
      </c>
      <c r="AD34" s="11">
        <f t="shared" si="0"/>
        <v>0</v>
      </c>
      <c r="AE34" s="12" t="str">
        <f t="shared" si="6"/>
        <v xml:space="preserve"> </v>
      </c>
      <c r="AF34" s="32">
        <f t="shared" si="5"/>
        <v>0.48942999999999998</v>
      </c>
      <c r="AG34" s="32"/>
      <c r="AH34" s="50">
        <v>489.42999999999995</v>
      </c>
      <c r="AI34" s="44"/>
      <c r="AJ34" s="44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29">
        <v>8264</v>
      </c>
      <c r="P35" s="38">
        <v>34.6</v>
      </c>
      <c r="Q35" s="22">
        <f t="shared" si="1"/>
        <v>9.6111111111111107</v>
      </c>
      <c r="R35" s="37">
        <v>9155</v>
      </c>
      <c r="S35" s="38">
        <v>38.33</v>
      </c>
      <c r="T35" s="15">
        <f t="shared" si="2"/>
        <v>10.647222222222222</v>
      </c>
      <c r="U35" s="39"/>
      <c r="V35" s="38"/>
      <c r="W35" s="15" t="str">
        <f t="shared" si="3"/>
        <v/>
      </c>
      <c r="X35" s="40"/>
      <c r="Y35" s="41"/>
      <c r="Z35" s="35"/>
      <c r="AA35" s="35"/>
      <c r="AB35" s="36"/>
      <c r="AC35" s="19">
        <f t="shared" si="4"/>
        <v>0.33538000000000001</v>
      </c>
      <c r="AD35" s="11">
        <f t="shared" si="0"/>
        <v>0</v>
      </c>
      <c r="AE35" s="12" t="str">
        <f t="shared" si="6"/>
        <v xml:space="preserve"> </v>
      </c>
      <c r="AF35" s="32">
        <f t="shared" si="5"/>
        <v>0.33538000000000001</v>
      </c>
      <c r="AG35" s="32"/>
      <c r="AH35" s="50">
        <v>335.38</v>
      </c>
      <c r="AI35" s="44">
        <v>0.57979999999999998</v>
      </c>
      <c r="AJ35" s="44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/>
      <c r="O36" s="29">
        <v>8264</v>
      </c>
      <c r="P36" s="38">
        <v>34.6</v>
      </c>
      <c r="Q36" s="22">
        <f t="shared" si="1"/>
        <v>9.6111111111111107</v>
      </c>
      <c r="R36" s="37">
        <v>9155</v>
      </c>
      <c r="S36" s="38">
        <v>38.33</v>
      </c>
      <c r="T36" s="15">
        <f t="shared" si="2"/>
        <v>10.647222222222222</v>
      </c>
      <c r="U36" s="39"/>
      <c r="V36" s="38"/>
      <c r="W36" s="15" t="str">
        <f t="shared" si="3"/>
        <v/>
      </c>
      <c r="X36" s="40"/>
      <c r="Y36" s="41"/>
      <c r="Z36" s="35"/>
      <c r="AA36" s="35"/>
      <c r="AB36" s="36"/>
      <c r="AC36" s="19">
        <f t="shared" si="4"/>
        <v>0.23088999999999998</v>
      </c>
      <c r="AD36" s="11">
        <f t="shared" si="0"/>
        <v>0</v>
      </c>
      <c r="AE36" s="12" t="str">
        <f>IF(AD36=100,"ОК"," ")</f>
        <v xml:space="preserve"> </v>
      </c>
      <c r="AF36" s="32">
        <f t="shared" si="5"/>
        <v>0.23088999999999998</v>
      </c>
      <c r="AG36" s="32"/>
      <c r="AH36" s="50">
        <v>230.89</v>
      </c>
      <c r="AI36" s="44">
        <v>0.5796</v>
      </c>
      <c r="AJ36" s="44">
        <v>23</v>
      </c>
    </row>
    <row r="37" spans="1:36" ht="15.75" customHeight="1" x14ac:dyDescent="0.25">
      <c r="A37" s="18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7"/>
      <c r="O37" s="29">
        <v>8264</v>
      </c>
      <c r="P37" s="38">
        <v>34.6</v>
      </c>
      <c r="Q37" s="22">
        <f t="shared" si="1"/>
        <v>9.6111111111111107</v>
      </c>
      <c r="R37" s="37">
        <v>9155</v>
      </c>
      <c r="S37" s="38">
        <v>38.33</v>
      </c>
      <c r="T37" s="15">
        <f t="shared" si="2"/>
        <v>10.647222222222222</v>
      </c>
      <c r="U37" s="39"/>
      <c r="V37" s="38"/>
      <c r="W37" s="15" t="str">
        <f t="shared" si="3"/>
        <v/>
      </c>
      <c r="X37" s="40"/>
      <c r="Y37" s="41"/>
      <c r="Z37" s="35"/>
      <c r="AA37" s="35"/>
      <c r="AB37" s="36"/>
      <c r="AC37" s="19">
        <f t="shared" si="4"/>
        <v>0.44215000000000004</v>
      </c>
      <c r="AD37" s="11">
        <f t="shared" si="0"/>
        <v>0</v>
      </c>
      <c r="AE37" s="12" t="str">
        <f t="shared" si="6"/>
        <v xml:space="preserve"> </v>
      </c>
      <c r="AF37" s="32">
        <f t="shared" si="5"/>
        <v>0.44215000000000004</v>
      </c>
      <c r="AG37" s="32"/>
      <c r="AH37" s="50">
        <v>442.15000000000003</v>
      </c>
      <c r="AI37" s="44">
        <v>0.57969999999999999</v>
      </c>
      <c r="AJ37" s="44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29">
        <v>8264</v>
      </c>
      <c r="P38" s="38">
        <v>34.6</v>
      </c>
      <c r="Q38" s="22">
        <f t="shared" si="1"/>
        <v>9.6111111111111107</v>
      </c>
      <c r="R38" s="37">
        <v>9155</v>
      </c>
      <c r="S38" s="38">
        <v>38.33</v>
      </c>
      <c r="T38" s="15">
        <f t="shared" si="2"/>
        <v>10.647222222222222</v>
      </c>
      <c r="U38" s="39"/>
      <c r="V38" s="38"/>
      <c r="W38" s="15" t="str">
        <f t="shared" si="3"/>
        <v/>
      </c>
      <c r="X38" s="40"/>
      <c r="Y38" s="41"/>
      <c r="Z38" s="35"/>
      <c r="AA38" s="35"/>
      <c r="AB38" s="36"/>
      <c r="AC38" s="19">
        <f t="shared" si="4"/>
        <v>0.58326999999999996</v>
      </c>
      <c r="AD38" s="11">
        <f t="shared" si="0"/>
        <v>0</v>
      </c>
      <c r="AE38" s="12" t="str">
        <f t="shared" si="6"/>
        <v xml:space="preserve"> </v>
      </c>
      <c r="AF38" s="32">
        <f t="shared" si="5"/>
        <v>0.58326999999999996</v>
      </c>
      <c r="AG38" s="32"/>
      <c r="AH38" s="50">
        <v>583.27</v>
      </c>
      <c r="AI38" s="44">
        <v>0.57799999999999996</v>
      </c>
      <c r="AJ38" s="44">
        <v>22</v>
      </c>
    </row>
    <row r="39" spans="1:36" ht="15.75" customHeight="1" x14ac:dyDescent="0.25">
      <c r="A39" s="18">
        <v>28</v>
      </c>
      <c r="B39" s="9">
        <v>91.567999999999998</v>
      </c>
      <c r="C39" s="9">
        <v>4.2699999999999996</v>
      </c>
      <c r="D39" s="9">
        <v>1.0249999999999999</v>
      </c>
      <c r="E39" s="9">
        <v>0.11899999999999999</v>
      </c>
      <c r="F39" s="9">
        <v>0.186</v>
      </c>
      <c r="G39" s="9">
        <v>4.0000000000000001E-3</v>
      </c>
      <c r="H39" s="9">
        <v>4.8000000000000001E-2</v>
      </c>
      <c r="I39" s="9">
        <v>0.04</v>
      </c>
      <c r="J39" s="9">
        <v>7.1999999999999995E-2</v>
      </c>
      <c r="K39" s="9">
        <v>1E-3</v>
      </c>
      <c r="L39" s="9">
        <v>1.696</v>
      </c>
      <c r="M39" s="9">
        <v>0.97099999999999997</v>
      </c>
      <c r="N39" s="17">
        <v>0.73470000000000002</v>
      </c>
      <c r="O39" s="29">
        <v>8268</v>
      </c>
      <c r="P39" s="38">
        <v>34.619999999999997</v>
      </c>
      <c r="Q39" s="22">
        <f t="shared" si="1"/>
        <v>9.6166666666666654</v>
      </c>
      <c r="R39" s="37">
        <v>9159</v>
      </c>
      <c r="S39" s="38">
        <v>38.35</v>
      </c>
      <c r="T39" s="15">
        <f t="shared" si="2"/>
        <v>10.652777777777779</v>
      </c>
      <c r="U39" s="39">
        <v>11727</v>
      </c>
      <c r="V39" s="38">
        <v>49.1</v>
      </c>
      <c r="W39" s="15">
        <f t="shared" si="3"/>
        <v>13.638888888888889</v>
      </c>
      <c r="X39" s="40">
        <v>-14.6</v>
      </c>
      <c r="Y39" s="41"/>
      <c r="Z39" s="9">
        <v>1E-3</v>
      </c>
      <c r="AA39" s="9">
        <v>2E-3</v>
      </c>
      <c r="AB39" s="48" t="s">
        <v>55</v>
      </c>
      <c r="AC39" s="19">
        <f t="shared" si="4"/>
        <v>0.85500999999999994</v>
      </c>
      <c r="AD39" s="11">
        <f t="shared" si="0"/>
        <v>100.00000000000003</v>
      </c>
      <c r="AE39" s="12" t="str">
        <f t="shared" si="6"/>
        <v>ОК</v>
      </c>
      <c r="AF39" s="32">
        <f t="shared" si="5"/>
        <v>0.85500999999999994</v>
      </c>
      <c r="AG39" s="32"/>
      <c r="AH39" s="50">
        <v>855.01</v>
      </c>
      <c r="AI39" s="44">
        <v>0.57820000000000005</v>
      </c>
      <c r="AJ39" s="44">
        <v>22</v>
      </c>
    </row>
    <row r="40" spans="1:36" ht="15.75" customHeight="1" x14ac:dyDescent="0.25">
      <c r="A40" s="18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29">
        <v>8268</v>
      </c>
      <c r="P40" s="38">
        <v>34.619999999999997</v>
      </c>
      <c r="Q40" s="22">
        <f t="shared" si="1"/>
        <v>9.6166666666666654</v>
      </c>
      <c r="R40" s="37">
        <v>9159</v>
      </c>
      <c r="S40" s="38">
        <v>38.35</v>
      </c>
      <c r="T40" s="15">
        <f t="shared" si="2"/>
        <v>10.652777777777779</v>
      </c>
      <c r="U40" s="39"/>
      <c r="V40" s="38"/>
      <c r="W40" s="15" t="str">
        <f t="shared" si="3"/>
        <v/>
      </c>
      <c r="X40" s="40"/>
      <c r="Y40" s="41"/>
      <c r="Z40" s="35"/>
      <c r="AA40" s="35"/>
      <c r="AB40" s="36"/>
      <c r="AC40" s="19">
        <f t="shared" si="4"/>
        <v>0.37816999999999995</v>
      </c>
      <c r="AD40" s="11">
        <f t="shared" si="0"/>
        <v>0</v>
      </c>
      <c r="AE40" s="12" t="str">
        <f t="shared" si="6"/>
        <v xml:space="preserve"> </v>
      </c>
      <c r="AF40" s="32">
        <f t="shared" si="5"/>
        <v>0.37816999999999995</v>
      </c>
      <c r="AG40" s="32"/>
      <c r="AH40" s="50">
        <v>378.16999999999996</v>
      </c>
      <c r="AI40" s="44"/>
      <c r="AJ40" s="44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29">
        <v>8268</v>
      </c>
      <c r="P41" s="38">
        <v>34.619999999999997</v>
      </c>
      <c r="Q41" s="22">
        <f t="shared" si="1"/>
        <v>9.6166666666666654</v>
      </c>
      <c r="R41" s="37">
        <v>9159</v>
      </c>
      <c r="S41" s="38">
        <v>38.35</v>
      </c>
      <c r="T41" s="15">
        <f t="shared" si="2"/>
        <v>10.652777777777779</v>
      </c>
      <c r="U41" s="39"/>
      <c r="V41" s="38"/>
      <c r="W41" s="15" t="str">
        <f t="shared" si="3"/>
        <v/>
      </c>
      <c r="X41" s="40"/>
      <c r="Y41" s="41"/>
      <c r="Z41" s="35"/>
      <c r="AA41" s="35"/>
      <c r="AB41" s="36"/>
      <c r="AC41" s="19">
        <f t="shared" si="4"/>
        <v>0.34083000000000002</v>
      </c>
      <c r="AD41" s="11">
        <f t="shared" si="0"/>
        <v>0</v>
      </c>
      <c r="AE41" s="12" t="str">
        <f t="shared" si="6"/>
        <v xml:space="preserve"> </v>
      </c>
      <c r="AF41" s="32">
        <f t="shared" si="5"/>
        <v>0.34083000000000002</v>
      </c>
      <c r="AG41" s="32"/>
      <c r="AH41" s="50">
        <v>340.83000000000004</v>
      </c>
      <c r="AI41" s="44"/>
      <c r="AJ41" s="44"/>
    </row>
    <row r="42" spans="1:36" ht="15.75" customHeight="1" thickBot="1" x14ac:dyDescent="0.3">
      <c r="A42" s="1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29">
        <v>8268</v>
      </c>
      <c r="P42" s="38">
        <v>34.619999999999997</v>
      </c>
      <c r="Q42" s="22">
        <f t="shared" si="1"/>
        <v>9.6166666666666654</v>
      </c>
      <c r="R42" s="37">
        <v>9159</v>
      </c>
      <c r="S42" s="38">
        <v>38.35</v>
      </c>
      <c r="T42" s="15">
        <f t="shared" si="2"/>
        <v>10.652777777777779</v>
      </c>
      <c r="U42" s="39"/>
      <c r="V42" s="38"/>
      <c r="W42" s="15" t="str">
        <f t="shared" si="3"/>
        <v/>
      </c>
      <c r="X42" s="40"/>
      <c r="Y42" s="41"/>
      <c r="Z42" s="35"/>
      <c r="AA42" s="35"/>
      <c r="AB42" s="36"/>
      <c r="AC42" s="19">
        <f t="shared" si="4"/>
        <v>0.25556000000000001</v>
      </c>
      <c r="AD42" s="11">
        <f t="shared" si="0"/>
        <v>0</v>
      </c>
      <c r="AE42" s="12" t="str">
        <f t="shared" si="6"/>
        <v xml:space="preserve"> </v>
      </c>
      <c r="AF42" s="32">
        <f t="shared" si="5"/>
        <v>0.25556000000000001</v>
      </c>
      <c r="AG42" s="32"/>
      <c r="AH42" s="50">
        <v>255.56</v>
      </c>
      <c r="AI42" s="44">
        <v>0.57889999999999997</v>
      </c>
      <c r="AJ42" s="44">
        <v>22</v>
      </c>
    </row>
    <row r="43" spans="1:36" ht="15" customHeight="1" thickBot="1" x14ac:dyDescent="0.3">
      <c r="A43" s="68" t="s">
        <v>19</v>
      </c>
      <c r="B43" s="68"/>
      <c r="C43" s="68"/>
      <c r="D43" s="68"/>
      <c r="E43" s="68"/>
      <c r="F43" s="68"/>
      <c r="G43" s="68"/>
      <c r="H43" s="69"/>
      <c r="I43" s="66" t="s">
        <v>17</v>
      </c>
      <c r="J43" s="67"/>
      <c r="K43" s="20">
        <v>0</v>
      </c>
      <c r="L43" s="64" t="s">
        <v>18</v>
      </c>
      <c r="M43" s="65"/>
      <c r="N43" s="21">
        <v>0</v>
      </c>
      <c r="O43" s="57">
        <f>SUMPRODUCT(O12:O42,AC12:AC42)/SUM(AC12:AC42)</f>
        <v>8246.5479643017843</v>
      </c>
      <c r="P43" s="53">
        <f>SUMPRODUCT(P12:P42,AC12:AC42)/SUM(AC12:AC42)</f>
        <v>34.525911364520958</v>
      </c>
      <c r="Q43" s="53">
        <f>SUMPRODUCT(Q12:Q42,AC12:AC42)/SUM(AC12:AC42)</f>
        <v>9.5905309345891538</v>
      </c>
      <c r="R43" s="62">
        <f>SUMPRODUCT(R12:R42,AC12:AC42)/SUM(AC12:AC42)</f>
        <v>9136.2308100005775</v>
      </c>
      <c r="S43" s="53">
        <f>SUMPRODUCT(S12:S42,AC12:AC42)/SUM(AC12:AC42)</f>
        <v>38.253495965593672</v>
      </c>
      <c r="T43" s="55">
        <f>SUMPRODUCT(T12:T42,AC12:AC42)/SUM(AC12:AC42)</f>
        <v>10.625971101553798</v>
      </c>
      <c r="U43" s="98" t="s">
        <v>59</v>
      </c>
      <c r="V43" s="99"/>
      <c r="W43" s="99"/>
      <c r="X43" s="99"/>
      <c r="Y43" s="99"/>
      <c r="Z43" s="99"/>
      <c r="AA43" s="99"/>
      <c r="AB43" s="99"/>
      <c r="AC43" s="49">
        <v>14.491</v>
      </c>
      <c r="AD43" s="11"/>
      <c r="AE43" s="12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59" t="s">
        <v>3</v>
      </c>
      <c r="I44" s="60"/>
      <c r="J44" s="60"/>
      <c r="K44" s="60"/>
      <c r="L44" s="60"/>
      <c r="M44" s="60"/>
      <c r="N44" s="61"/>
      <c r="O44" s="58"/>
      <c r="P44" s="54"/>
      <c r="Q44" s="54"/>
      <c r="R44" s="63"/>
      <c r="S44" s="54"/>
      <c r="T44" s="56"/>
      <c r="U44" s="13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5" t="s">
        <v>48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6" t="s">
        <v>49</v>
      </c>
      <c r="O46" s="46"/>
      <c r="P46" s="46"/>
      <c r="Q46" s="46"/>
      <c r="R46" s="46"/>
      <c r="S46" s="46"/>
      <c r="T46" s="46"/>
      <c r="U46" s="51">
        <v>42738</v>
      </c>
      <c r="V46" s="51"/>
    </row>
    <row r="47" spans="1:36" x14ac:dyDescent="0.25">
      <c r="D47" s="7"/>
      <c r="N47" s="27"/>
      <c r="O47" s="33" t="s">
        <v>4</v>
      </c>
      <c r="P47" s="33"/>
      <c r="Q47" s="33"/>
      <c r="R47" s="33" t="s">
        <v>5</v>
      </c>
      <c r="S47" s="33"/>
      <c r="T47" s="33"/>
      <c r="U47" s="33"/>
      <c r="V47" s="33" t="s">
        <v>6</v>
      </c>
    </row>
    <row r="48" spans="1:36" x14ac:dyDescent="0.25">
      <c r="B48" s="25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6" t="s">
        <v>51</v>
      </c>
      <c r="O48" s="46"/>
      <c r="P48" s="46"/>
      <c r="Q48" s="46"/>
      <c r="R48" s="46"/>
      <c r="S48" s="46"/>
      <c r="T48" s="46"/>
      <c r="U48" s="51">
        <v>42738</v>
      </c>
      <c r="V48" s="51"/>
    </row>
    <row r="49" spans="2:22" x14ac:dyDescent="0.25">
      <c r="E49" s="7"/>
      <c r="N49" s="27"/>
      <c r="O49" s="33" t="s">
        <v>4</v>
      </c>
      <c r="P49" s="33"/>
      <c r="Q49" s="33"/>
      <c r="R49" s="33" t="s">
        <v>5</v>
      </c>
      <c r="S49" s="33"/>
      <c r="T49" s="33"/>
      <c r="U49" s="33"/>
      <c r="V49" s="33" t="s">
        <v>6</v>
      </c>
    </row>
    <row r="50" spans="2:22" x14ac:dyDescent="0.25">
      <c r="B50" s="25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6" t="s">
        <v>53</v>
      </c>
      <c r="O50" s="46"/>
      <c r="P50" s="46"/>
      <c r="Q50" s="46"/>
      <c r="R50" s="46"/>
      <c r="S50" s="46"/>
      <c r="T50" s="46"/>
      <c r="U50" s="51">
        <v>42738</v>
      </c>
      <c r="V50" s="51"/>
    </row>
    <row r="51" spans="2:22" x14ac:dyDescent="0.25">
      <c r="E51" s="7"/>
      <c r="O51" s="33" t="s">
        <v>4</v>
      </c>
      <c r="P51" s="34"/>
      <c r="Q51" s="34"/>
      <c r="R51" s="33" t="s">
        <v>5</v>
      </c>
      <c r="S51" s="34"/>
      <c r="T51" s="34"/>
      <c r="U51" s="34"/>
      <c r="V51" s="33" t="s">
        <v>6</v>
      </c>
    </row>
  </sheetData>
  <mergeCells count="49">
    <mergeCell ref="A8:A11"/>
    <mergeCell ref="Z8:Z11"/>
    <mergeCell ref="AA8:AA11"/>
    <mergeCell ref="M10:M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L10:L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V10:V11"/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A43:H4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АГНКС-1 Полтава</vt:lpstr>
      <vt:lpstr>'АГНКС-1 Полтава'!Print_Area</vt:lpstr>
      <vt:lpstr>'АГНКС-1 Полтава'!Область_печати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2017-01-05T12:28:19Z</cp:lastPrinted>
  <dcterms:created xsi:type="dcterms:W3CDTF">2016-10-07T07:24:19Z</dcterms:created>
  <dcterms:modified xsi:type="dcterms:W3CDTF">2017-01-05T12:34:14Z</dcterms:modified>
</cp:coreProperties>
</file>