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ПАТ &quot;Кременчукгаз&quot;" sheetId="1" r:id="rId1"/>
  </sheets>
  <definedNames>
    <definedName name="Print_Area" localSheetId="0">'ПАТ "Кременчукгаз"'!$A$1:$AC$51</definedName>
    <definedName name="_xlnm.Print_Area" localSheetId="0">'ПАТ "Кременчукгаз"'!$A$1:$AC$51</definedName>
  </definedNames>
  <calcPr calcId="145621"/>
</workbook>
</file>

<file path=xl/calcChain.xml><?xml version="1.0" encoding="utf-8"?>
<calcChain xmlns="http://schemas.openxmlformats.org/spreadsheetml/2006/main">
  <c r="AF13" i="1" l="1"/>
  <c r="AC13" i="1" s="1"/>
  <c r="AF14" i="1"/>
  <c r="AF15" i="1"/>
  <c r="AC15" i="1" s="1"/>
  <c r="AF16" i="1"/>
  <c r="AF17" i="1"/>
  <c r="AC17" i="1" s="1"/>
  <c r="AF18" i="1"/>
  <c r="AF19" i="1"/>
  <c r="AC19" i="1" s="1"/>
  <c r="AF20" i="1"/>
  <c r="AF21" i="1"/>
  <c r="AC21" i="1" s="1"/>
  <c r="AF22" i="1"/>
  <c r="AF23" i="1"/>
  <c r="AC23" i="1" s="1"/>
  <c r="AF24" i="1"/>
  <c r="AF25" i="1"/>
  <c r="AC25" i="1" s="1"/>
  <c r="AF26" i="1"/>
  <c r="AF27" i="1"/>
  <c r="AC27" i="1" s="1"/>
  <c r="AF28" i="1"/>
  <c r="AF29" i="1"/>
  <c r="AC29" i="1" s="1"/>
  <c r="AF30" i="1"/>
  <c r="AF31" i="1"/>
  <c r="AC31" i="1" s="1"/>
  <c r="AF32" i="1"/>
  <c r="AF33" i="1"/>
  <c r="AC33" i="1" s="1"/>
  <c r="AF34" i="1"/>
  <c r="AF35" i="1"/>
  <c r="AC35" i="1" s="1"/>
  <c r="AF36" i="1"/>
  <c r="AF37" i="1"/>
  <c r="AC37" i="1" s="1"/>
  <c r="AF38" i="1"/>
  <c r="AF39" i="1"/>
  <c r="AC39" i="1" s="1"/>
  <c r="AF40" i="1"/>
  <c r="AF41" i="1"/>
  <c r="AC41" i="1" s="1"/>
  <c r="AF42" i="1"/>
  <c r="AF12" i="1"/>
  <c r="AC12" i="1" s="1"/>
  <c r="AC14" i="1"/>
  <c r="AC16" i="1"/>
  <c r="AC18" i="1"/>
  <c r="AC20" i="1"/>
  <c r="AC22" i="1"/>
  <c r="AC24" i="1"/>
  <c r="AC26" i="1"/>
  <c r="AC28" i="1"/>
  <c r="AC30" i="1"/>
  <c r="AC32" i="1"/>
  <c r="AC34" i="1"/>
  <c r="AC36" i="1"/>
  <c r="AC38" i="1"/>
  <c r="AC40" i="1"/>
  <c r="AC42" i="1"/>
  <c r="S43" i="1" l="1"/>
  <c r="R43" i="1"/>
  <c r="P43" i="1"/>
  <c r="O43" i="1"/>
  <c r="T42" i="1"/>
  <c r="Q42" i="1"/>
  <c r="T41" i="1"/>
  <c r="Q41" i="1"/>
  <c r="T40" i="1"/>
  <c r="Q40" i="1"/>
  <c r="T39" i="1"/>
  <c r="Q39" i="1"/>
  <c r="T38" i="1"/>
  <c r="Q38" i="1"/>
  <c r="Q35" i="1"/>
  <c r="T35" i="1"/>
  <c r="Q36" i="1"/>
  <c r="T36" i="1"/>
  <c r="T34" i="1"/>
  <c r="Q34" i="1"/>
  <c r="T33" i="1"/>
  <c r="Q33" i="1"/>
  <c r="T32" i="1"/>
  <c r="Q32" i="1"/>
  <c r="T31" i="1"/>
  <c r="Q31" i="1"/>
  <c r="T29" i="1"/>
  <c r="Q29" i="1"/>
  <c r="T28" i="1"/>
  <c r="Q28" i="1"/>
  <c r="T27" i="1"/>
  <c r="Q27" i="1"/>
  <c r="T26" i="1"/>
  <c r="Q26" i="1"/>
  <c r="T25" i="1"/>
  <c r="Q25" i="1"/>
  <c r="T23" i="1"/>
  <c r="Q23" i="1"/>
  <c r="T22" i="1"/>
  <c r="Q22" i="1"/>
  <c r="T21" i="1"/>
  <c r="Q21" i="1"/>
  <c r="T20" i="1"/>
  <c r="Q20" i="1"/>
  <c r="T19" i="1"/>
  <c r="Q19" i="1"/>
  <c r="T18" i="1"/>
  <c r="Q18" i="1"/>
  <c r="T17" i="1"/>
  <c r="Q17" i="1"/>
  <c r="Q12" i="1"/>
  <c r="T12" i="1"/>
  <c r="W12" i="1"/>
  <c r="Q13" i="1"/>
  <c r="T13" i="1"/>
  <c r="W13" i="1"/>
  <c r="Q14" i="1"/>
  <c r="T14" i="1"/>
  <c r="W14" i="1"/>
  <c r="Q15" i="1"/>
  <c r="T15" i="1"/>
  <c r="W15" i="1"/>
  <c r="Q16" i="1"/>
  <c r="T16" i="1"/>
  <c r="W16" i="1"/>
  <c r="T24" i="1" l="1"/>
  <c r="T30" i="1"/>
  <c r="T37" i="1"/>
  <c r="T43" i="1" l="1"/>
  <c r="Q37" i="1"/>
  <c r="Q30" i="1"/>
  <c r="Q24" i="1"/>
  <c r="Q43" i="1" l="1"/>
  <c r="AD27" i="1"/>
  <c r="AE27" i="1" s="1"/>
  <c r="W27" i="1"/>
  <c r="AD26" i="1"/>
  <c r="AE26" i="1" s="1"/>
  <c r="W26" i="1"/>
  <c r="W17" i="1" l="1"/>
  <c r="W19" i="1"/>
  <c r="W20" i="1"/>
  <c r="W21" i="1"/>
  <c r="W22" i="1"/>
  <c r="W23" i="1"/>
  <c r="W24" i="1"/>
  <c r="W28" i="1"/>
  <c r="W29" i="1"/>
  <c r="W30" i="1"/>
  <c r="W31" i="1"/>
  <c r="W32" i="1"/>
  <c r="W34" i="1"/>
  <c r="W35" i="1"/>
  <c r="W36" i="1"/>
  <c r="W37" i="1"/>
  <c r="W38" i="1"/>
  <c r="W40" i="1"/>
  <c r="W41" i="1"/>
  <c r="W42" i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E33" i="1" s="1"/>
  <c r="AD34" i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AD12" i="1"/>
  <c r="AE12" i="1" s="1"/>
  <c r="AE34" i="1"/>
</calcChain>
</file>

<file path=xl/sharedStrings.xml><?xml version="1.0" encoding="utf-8"?>
<sst xmlns="http://schemas.openxmlformats.org/spreadsheetml/2006/main" count="80" uniqueCount="74">
  <si>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</si>
  <si>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</si>
  <si>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</si>
  <si>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</si>
  <si>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</si>
  <si>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</si>
  <si>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</si>
  <si>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</si>
  <si>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</si>
  <si>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</si>
  <si>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</si>
  <si>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</si>
  <si>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</si>
  <si>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</si>
  <si>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</si>
  <si>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</si>
  <si>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</si>
  <si>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</si>
  <si>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</si>
  <si>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</si>
  <si>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</si>
  <si>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</si>
  <si>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</si>
  <si>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</si>
  <si>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</si>
  <si>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</si>
  <si>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</si>
  <si>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</si>
  <si>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</si>
  <si>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</si>
  <si>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</si>
  <si>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</si>
  <si>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</si>
  <si>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</si>
  <si>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</si>
  <si>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</si>
  <si>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</si>
  <si>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</si>
  <si>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</si>
  <si>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</si>
  <si>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</si>
  <si>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</si>
  <si>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</si>
  <si>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</si>
  <si>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</si>
  <si>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</si>
  <si>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</si>
  <si>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</si>
  <si>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</si>
  <si>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</si>
  <si>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</si>
  <si>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</si>
  <si>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</si>
  <si>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</si>
  <si>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</si>
  <si>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</si>
  <si>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r>
      <t>переданого</t>
    </r>
    <r>
      <rPr>
        <b/>
        <sz val="12"/>
        <color theme="1"/>
        <rFont val="Times New Roman"/>
        <family val="1"/>
        <charset val="204"/>
      </rPr>
      <t xml:space="preserve"> 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ПАТ "Кременчукгаз" Полтавської області</t>
    </r>
  </si>
  <si>
    <r>
      <t>по</t>
    </r>
    <r>
      <rPr>
        <b/>
        <sz val="14"/>
        <color theme="1"/>
        <rFont val="Times New Roman"/>
        <family val="1"/>
        <charset val="204"/>
      </rPr>
      <t xml:space="preserve"> ГРС Комсомольськ</t>
    </r>
    <r>
      <rPr>
        <sz val="12"/>
        <color theme="1"/>
        <rFont val="Times New Roman"/>
        <family val="1"/>
        <charset val="204"/>
      </rPr>
      <t>: лінія ГЗК, Місто</t>
    </r>
  </si>
  <si>
    <t>по газопроводу "Диканька-Кременчук-Кривий Ріг"  за період з 01.12.2016р. по 31.12.2016р.</t>
  </si>
  <si>
    <t xml:space="preserve">ПАСПОРТ ФІЗИКО-ХІМІЧНИХ ПОКАЗНИКІВ ПРИРОДНОГО ГАЗУ 15-46                    Маршрут №875 </t>
  </si>
  <si>
    <t>Обсяг природного газу за місяць, з урахуванням ВТВ, всього:</t>
  </si>
  <si>
    <t>-9,8</t>
  </si>
  <si>
    <t>11 679</t>
  </si>
  <si>
    <t>48,90</t>
  </si>
  <si>
    <t>-9,9</t>
  </si>
  <si>
    <t>11 671</t>
  </si>
  <si>
    <t>48,86</t>
  </si>
  <si>
    <t>-10,1</t>
  </si>
  <si>
    <t>11 664</t>
  </si>
  <si>
    <t>48,33</t>
  </si>
  <si>
    <t>-12,4</t>
  </si>
  <si>
    <t>11 661</t>
  </si>
  <si>
    <t>48,82</t>
  </si>
  <si>
    <t>відсутні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</si>
</sst>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36" xfId="0" applyFont="1" applyBorder="1" applyAlignment="1" applyProtection="1">
      <alignment vertical="center"/>
      <protection locked="0"/>
    </xf>
    <xf numFmtId="0" fontId="0" fillId="0" borderId="36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2" fillId="0" borderId="36" xfId="0" applyFont="1" applyBorder="1" applyProtection="1"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0" fillId="0" borderId="0" xfId="0"/>
    <xf numFmtId="0" fontId="2" fillId="0" borderId="1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168" fontId="2" fillId="0" borderId="3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" fontId="2" fillId="0" borderId="6" xfId="0" applyNumberFormat="1" applyFont="1" applyBorder="1" applyAlignment="1" applyProtection="1">
      <alignment horizontal="center" wrapText="1"/>
      <protection locked="0"/>
    </xf>
    <xf numFmtId="4" fontId="2" fillId="0" borderId="35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7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view="pageBreakPreview" topLeftCell="J7" zoomScale="85" zoomScaleNormal="100" zoomScaleSheetLayoutView="85" workbookViewId="0">
      <selection activeCell="K5" sqref="K5:AC5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0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6" width="0" style="1" hidden="1" customWidth="1"/>
    <col min="37" max="16384" width="9.140625" style="1"/>
  </cols>
  <sheetData>
    <row r="1" spans="1:36" ht="15.75" x14ac:dyDescent="0.25">
      <c r="A1" s="23" t="s">
        <v>40</v>
      </c>
      <c r="B1" s="2"/>
      <c r="C1" s="2"/>
      <c r="D1" s="2"/>
      <c r="K1" s="73" t="s">
        <v>59</v>
      </c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36" ht="16.5" customHeight="1" x14ac:dyDescent="0.25">
      <c r="A2" s="23" t="s">
        <v>41</v>
      </c>
      <c r="B2" s="2"/>
      <c r="C2" s="10"/>
      <c r="D2" s="2"/>
      <c r="F2" s="2"/>
      <c r="G2" s="2"/>
      <c r="H2" s="2"/>
      <c r="I2" s="2"/>
      <c r="J2" s="2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36" ht="15.75" x14ac:dyDescent="0.25">
      <c r="A3" s="23" t="s">
        <v>47</v>
      </c>
      <c r="C3" s="3"/>
      <c r="F3" s="2"/>
      <c r="G3" s="2"/>
      <c r="H3" s="2"/>
      <c r="I3" s="2"/>
      <c r="J3" s="2"/>
      <c r="K3" s="61" t="s">
        <v>56</v>
      </c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36" ht="18.75" x14ac:dyDescent="0.25">
      <c r="A4" s="24" t="s">
        <v>17</v>
      </c>
      <c r="G4" s="2"/>
      <c r="H4" s="2"/>
      <c r="I4" s="2"/>
      <c r="K4" s="61" t="s">
        <v>57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1:36" ht="15.75" x14ac:dyDescent="0.25">
      <c r="A5" s="23" t="s">
        <v>55</v>
      </c>
      <c r="G5" s="2"/>
      <c r="H5" s="2"/>
      <c r="I5" s="2"/>
      <c r="K5" s="61" t="s">
        <v>58</v>
      </c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1:36" ht="15.75" x14ac:dyDescent="0.25">
      <c r="A6" s="23" t="s">
        <v>48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95" t="s">
        <v>0</v>
      </c>
      <c r="B8" s="76" t="s">
        <v>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8"/>
      <c r="N8" s="76" t="s">
        <v>44</v>
      </c>
      <c r="O8" s="97"/>
      <c r="P8" s="97"/>
      <c r="Q8" s="97"/>
      <c r="R8" s="97"/>
      <c r="S8" s="97"/>
      <c r="T8" s="97"/>
      <c r="U8" s="97"/>
      <c r="V8" s="97"/>
      <c r="W8" s="98"/>
      <c r="X8" s="106" t="s">
        <v>21</v>
      </c>
      <c r="Y8" s="104" t="s">
        <v>2</v>
      </c>
      <c r="Z8" s="100" t="s">
        <v>14</v>
      </c>
      <c r="AA8" s="100" t="s">
        <v>15</v>
      </c>
      <c r="AB8" s="86" t="s">
        <v>16</v>
      </c>
      <c r="AC8" s="95" t="s">
        <v>13</v>
      </c>
    </row>
    <row r="9" spans="1:36" ht="16.5" customHeight="1" thickBot="1" x14ac:dyDescent="0.3">
      <c r="A9" s="99"/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  <c r="N9" s="90" t="s">
        <v>22</v>
      </c>
      <c r="O9" s="14" t="s">
        <v>24</v>
      </c>
      <c r="P9" s="14"/>
      <c r="Q9" s="14"/>
      <c r="R9" s="14"/>
      <c r="S9" s="14"/>
      <c r="T9" s="14"/>
      <c r="U9" s="14"/>
      <c r="V9" s="14" t="s">
        <v>25</v>
      </c>
      <c r="W9" s="16"/>
      <c r="X9" s="107"/>
      <c r="Y9" s="105"/>
      <c r="Z9" s="101"/>
      <c r="AA9" s="101"/>
      <c r="AB9" s="87"/>
      <c r="AC9" s="96"/>
    </row>
    <row r="10" spans="1:36" ht="15" customHeight="1" x14ac:dyDescent="0.25">
      <c r="A10" s="99"/>
      <c r="B10" s="88" t="s">
        <v>28</v>
      </c>
      <c r="C10" s="58" t="s">
        <v>29</v>
      </c>
      <c r="D10" s="58" t="s">
        <v>30</v>
      </c>
      <c r="E10" s="58" t="s">
        <v>35</v>
      </c>
      <c r="F10" s="58" t="s">
        <v>36</v>
      </c>
      <c r="G10" s="58" t="s">
        <v>33</v>
      </c>
      <c r="H10" s="58" t="s">
        <v>37</v>
      </c>
      <c r="I10" s="58" t="s">
        <v>34</v>
      </c>
      <c r="J10" s="58" t="s">
        <v>32</v>
      </c>
      <c r="K10" s="58" t="s">
        <v>31</v>
      </c>
      <c r="L10" s="58" t="s">
        <v>38</v>
      </c>
      <c r="M10" s="74" t="s">
        <v>39</v>
      </c>
      <c r="N10" s="91"/>
      <c r="O10" s="82" t="s">
        <v>26</v>
      </c>
      <c r="P10" s="84" t="s">
        <v>7</v>
      </c>
      <c r="Q10" s="86" t="s">
        <v>8</v>
      </c>
      <c r="R10" s="88" t="s">
        <v>27</v>
      </c>
      <c r="S10" s="58" t="s">
        <v>9</v>
      </c>
      <c r="T10" s="74" t="s">
        <v>10</v>
      </c>
      <c r="U10" s="93" t="s">
        <v>23</v>
      </c>
      <c r="V10" s="58" t="s">
        <v>11</v>
      </c>
      <c r="W10" s="74" t="s">
        <v>12</v>
      </c>
      <c r="X10" s="107"/>
      <c r="Y10" s="105"/>
      <c r="Z10" s="101"/>
      <c r="AA10" s="101"/>
      <c r="AB10" s="87"/>
      <c r="AC10" s="96"/>
    </row>
    <row r="11" spans="1:36" ht="92.25" customHeight="1" x14ac:dyDescent="0.25">
      <c r="A11" s="99"/>
      <c r="B11" s="8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75"/>
      <c r="N11" s="92"/>
      <c r="O11" s="83"/>
      <c r="P11" s="85"/>
      <c r="Q11" s="87"/>
      <c r="R11" s="89"/>
      <c r="S11" s="59"/>
      <c r="T11" s="75"/>
      <c r="U11" s="94"/>
      <c r="V11" s="59"/>
      <c r="W11" s="75"/>
      <c r="X11" s="107"/>
      <c r="Y11" s="105"/>
      <c r="Z11" s="101"/>
      <c r="AA11" s="101"/>
      <c r="AB11" s="87"/>
      <c r="AC11" s="96"/>
      <c r="AF11" s="29" t="s">
        <v>42</v>
      </c>
      <c r="AG11" s="30" t="s">
        <v>43</v>
      </c>
      <c r="AI11" s="41" t="s">
        <v>45</v>
      </c>
      <c r="AJ11" s="44" t="s">
        <v>46</v>
      </c>
    </row>
    <row r="12" spans="1:36" ht="15.75" customHeight="1" x14ac:dyDescent="0.25">
      <c r="A12" s="18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7"/>
      <c r="O12" s="48">
        <v>8242</v>
      </c>
      <c r="P12" s="28">
        <v>34.51</v>
      </c>
      <c r="Q12" s="22">
        <f t="shared" ref="Q12" si="0">IF(P12&gt;0,P12/3.6,"")</f>
        <v>9.5861111111111104</v>
      </c>
      <c r="R12" s="36">
        <v>9131</v>
      </c>
      <c r="S12" s="37">
        <v>38.229999999999997</v>
      </c>
      <c r="T12" s="15">
        <f>IF(S12&gt;0,S12/3.6,"")</f>
        <v>10.619444444444444</v>
      </c>
      <c r="U12" s="38"/>
      <c r="V12" s="37"/>
      <c r="W12" s="15" t="str">
        <f>IF(V12&gt;0,V12/3.6,"")</f>
        <v/>
      </c>
      <c r="X12" s="39"/>
      <c r="Y12" s="40"/>
      <c r="Z12" s="34"/>
      <c r="AA12" s="34"/>
      <c r="AB12" s="35"/>
      <c r="AC12" s="19">
        <f>AF12+AG12</f>
        <v>615.14120000000003</v>
      </c>
      <c r="AD12" s="11">
        <f t="shared" ref="AD12:AD42" si="1">SUM(B12:M12)+$K$43+$N$43</f>
        <v>0</v>
      </c>
      <c r="AE12" s="12" t="str">
        <f>IF(AD12=100,"ОК"," ")</f>
        <v xml:space="preserve"> </v>
      </c>
      <c r="AF12" s="31">
        <f>AH12/1000</f>
        <v>615.14120000000003</v>
      </c>
      <c r="AG12" s="31"/>
      <c r="AH12" s="53">
        <v>615141.20000000007</v>
      </c>
      <c r="AI12" s="42"/>
      <c r="AJ12" s="43"/>
    </row>
    <row r="13" spans="1:36" ht="15.75" customHeight="1" x14ac:dyDescent="0.25">
      <c r="A13" s="18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7"/>
      <c r="O13" s="48">
        <v>8242</v>
      </c>
      <c r="P13" s="28">
        <v>34.51</v>
      </c>
      <c r="Q13" s="22">
        <f t="shared" ref="Q13" si="2">IF(P13&gt;0,P13/3.6,"")</f>
        <v>9.5861111111111104</v>
      </c>
      <c r="R13" s="36">
        <v>9131</v>
      </c>
      <c r="S13" s="37">
        <v>38.229999999999997</v>
      </c>
      <c r="T13" s="15">
        <f>IF(S13&gt;0,S13/3.6,"")</f>
        <v>10.619444444444444</v>
      </c>
      <c r="U13" s="38"/>
      <c r="V13" s="37"/>
      <c r="W13" s="15" t="str">
        <f t="shared" ref="W13:W42" si="3">IF(V13&gt;0,V13/3.6,"")</f>
        <v/>
      </c>
      <c r="X13" s="39"/>
      <c r="Y13" s="40"/>
      <c r="Z13" s="34"/>
      <c r="AA13" s="34"/>
      <c r="AB13" s="35"/>
      <c r="AC13" s="19">
        <f t="shared" ref="AC13:AC42" si="4">AF13+AG13</f>
        <v>613.7636</v>
      </c>
      <c r="AD13" s="11">
        <f t="shared" si="1"/>
        <v>0</v>
      </c>
      <c r="AE13" s="12" t="str">
        <f>IF(AD13=100,"ОК"," ")</f>
        <v xml:space="preserve"> </v>
      </c>
      <c r="AF13" s="31">
        <f t="shared" ref="AF13:AF42" si="5">AH13/1000</f>
        <v>613.7636</v>
      </c>
      <c r="AG13" s="31"/>
      <c r="AH13" s="53">
        <v>613763.6</v>
      </c>
      <c r="AI13" s="42"/>
      <c r="AJ13" s="43"/>
    </row>
    <row r="14" spans="1:36" ht="15.75" customHeight="1" x14ac:dyDescent="0.25">
      <c r="A14" s="18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7"/>
      <c r="O14" s="48">
        <v>8242</v>
      </c>
      <c r="P14" s="28">
        <v>34.51</v>
      </c>
      <c r="Q14" s="22">
        <f t="shared" ref="Q14" si="6">IF(P14&gt;0,P14/3.6,"")</f>
        <v>9.5861111111111104</v>
      </c>
      <c r="R14" s="36">
        <v>9131</v>
      </c>
      <c r="S14" s="37">
        <v>38.229999999999997</v>
      </c>
      <c r="T14" s="15">
        <f>IF(S14&gt;0,S14/3.6,"")</f>
        <v>10.619444444444444</v>
      </c>
      <c r="U14" s="38"/>
      <c r="V14" s="37"/>
      <c r="W14" s="15" t="str">
        <f t="shared" si="3"/>
        <v/>
      </c>
      <c r="X14" s="39"/>
      <c r="Y14" s="40"/>
      <c r="Z14" s="34"/>
      <c r="AA14" s="34"/>
      <c r="AB14" s="35"/>
      <c r="AC14" s="19">
        <f t="shared" si="4"/>
        <v>687.83480000000009</v>
      </c>
      <c r="AD14" s="11">
        <f t="shared" si="1"/>
        <v>0</v>
      </c>
      <c r="AE14" s="12" t="str">
        <f>IF(AD14=100,"ОК"," ")</f>
        <v xml:space="preserve"> </v>
      </c>
      <c r="AF14" s="31">
        <f t="shared" si="5"/>
        <v>687.83480000000009</v>
      </c>
      <c r="AG14" s="31"/>
      <c r="AH14" s="53">
        <v>687834.8</v>
      </c>
      <c r="AI14" s="43">
        <v>0.57969999999999999</v>
      </c>
      <c r="AJ14" s="43">
        <v>26</v>
      </c>
    </row>
    <row r="15" spans="1:36" ht="15.75" customHeight="1" x14ac:dyDescent="0.25">
      <c r="A15" s="18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7"/>
      <c r="O15" s="48">
        <v>8242</v>
      </c>
      <c r="P15" s="28">
        <v>34.51</v>
      </c>
      <c r="Q15" s="22">
        <f t="shared" ref="Q15" si="7">IF(P15&gt;0,P15/3.6,"")</f>
        <v>9.5861111111111104</v>
      </c>
      <c r="R15" s="36">
        <v>9131</v>
      </c>
      <c r="S15" s="37">
        <v>38.229999999999997</v>
      </c>
      <c r="T15" s="15">
        <f>IF(S15&gt;0,S15/3.6,"")</f>
        <v>10.619444444444444</v>
      </c>
      <c r="U15" s="38"/>
      <c r="V15" s="37"/>
      <c r="W15" s="15" t="str">
        <f t="shared" si="3"/>
        <v/>
      </c>
      <c r="X15" s="39"/>
      <c r="Y15" s="40"/>
      <c r="Z15" s="34"/>
      <c r="AA15" s="34"/>
      <c r="AB15" s="35"/>
      <c r="AC15" s="19">
        <f t="shared" si="4"/>
        <v>717.74209999999994</v>
      </c>
      <c r="AD15" s="11">
        <f t="shared" si="1"/>
        <v>0</v>
      </c>
      <c r="AE15" s="12" t="str">
        <f t="shared" ref="AE15:AE42" si="8">IF(AD15=100,"ОК"," ")</f>
        <v xml:space="preserve"> </v>
      </c>
      <c r="AF15" s="31">
        <f t="shared" si="5"/>
        <v>717.74209999999994</v>
      </c>
      <c r="AG15" s="31"/>
      <c r="AH15" s="53">
        <v>717742.1</v>
      </c>
      <c r="AI15" s="43">
        <v>0.57950000000000002</v>
      </c>
      <c r="AJ15" s="43">
        <v>26</v>
      </c>
    </row>
    <row r="16" spans="1:36" ht="15.75" customHeight="1" x14ac:dyDescent="0.25">
      <c r="A16" s="18">
        <v>5</v>
      </c>
      <c r="B16" s="50">
        <v>91.564999999999998</v>
      </c>
      <c r="C16" s="50">
        <v>4.12</v>
      </c>
      <c r="D16" s="50">
        <v>1.052</v>
      </c>
      <c r="E16" s="50">
        <v>0.11899999999999999</v>
      </c>
      <c r="F16" s="50">
        <v>0.19</v>
      </c>
      <c r="G16" s="50">
        <v>4.0000000000000001E-3</v>
      </c>
      <c r="H16" s="50">
        <v>4.7E-2</v>
      </c>
      <c r="I16" s="50">
        <v>3.9E-2</v>
      </c>
      <c r="J16" s="50">
        <v>5.6000000000000001E-2</v>
      </c>
      <c r="K16" s="50">
        <v>1E-3</v>
      </c>
      <c r="L16" s="50">
        <v>1.452</v>
      </c>
      <c r="M16" s="50">
        <v>1.355</v>
      </c>
      <c r="N16" s="52">
        <v>0.73699999999999999</v>
      </c>
      <c r="O16" s="55">
        <v>8246</v>
      </c>
      <c r="P16" s="54">
        <v>34.520000000000003</v>
      </c>
      <c r="Q16" s="22">
        <f t="shared" ref="Q16:Q23" si="9">IF(P16&gt;0,P16/3.6,"")</f>
        <v>9.5888888888888903</v>
      </c>
      <c r="R16" s="55">
        <v>9136</v>
      </c>
      <c r="S16" s="54">
        <v>38.25</v>
      </c>
      <c r="T16" s="15">
        <f t="shared" ref="T16:T37" si="10">IF(S16&gt;0,S16/3.6,"")</f>
        <v>10.625</v>
      </c>
      <c r="U16" s="51" t="s">
        <v>62</v>
      </c>
      <c r="V16" s="51" t="s">
        <v>63</v>
      </c>
      <c r="W16" s="15">
        <f t="shared" si="3"/>
        <v>13.583333333333332</v>
      </c>
      <c r="X16" s="51" t="s">
        <v>61</v>
      </c>
      <c r="Y16" s="40"/>
      <c r="Z16" s="34"/>
      <c r="AA16" s="34"/>
      <c r="AB16" s="35"/>
      <c r="AC16" s="19">
        <f t="shared" si="4"/>
        <v>663.83190000000002</v>
      </c>
      <c r="AD16" s="11">
        <f t="shared" si="1"/>
        <v>100.00000000000001</v>
      </c>
      <c r="AE16" s="12" t="str">
        <f t="shared" si="8"/>
        <v>ОК</v>
      </c>
      <c r="AF16" s="31">
        <f t="shared" si="5"/>
        <v>663.83190000000002</v>
      </c>
      <c r="AG16" s="31"/>
      <c r="AH16" s="53">
        <v>663831.9</v>
      </c>
      <c r="AI16" s="43">
        <v>0.58230000000000004</v>
      </c>
      <c r="AJ16" s="43">
        <v>25</v>
      </c>
    </row>
    <row r="17" spans="1:36" ht="15.75" customHeight="1" x14ac:dyDescent="0.25">
      <c r="A17" s="18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7"/>
      <c r="O17" s="55">
        <v>8246</v>
      </c>
      <c r="P17" s="54">
        <v>34.520000000000003</v>
      </c>
      <c r="Q17" s="22">
        <f t="shared" si="9"/>
        <v>9.5888888888888903</v>
      </c>
      <c r="R17" s="55">
        <v>9136</v>
      </c>
      <c r="S17" s="54">
        <v>38.25</v>
      </c>
      <c r="T17" s="15">
        <f t="shared" ref="T17" si="11">IF(S17&gt;0,S17/3.6,"")</f>
        <v>10.625</v>
      </c>
      <c r="U17" s="38"/>
      <c r="V17" s="37"/>
      <c r="W17" s="15" t="str">
        <f t="shared" si="3"/>
        <v/>
      </c>
      <c r="X17" s="39"/>
      <c r="Y17" s="40"/>
      <c r="Z17" s="34"/>
      <c r="AA17" s="34"/>
      <c r="AB17" s="35"/>
      <c r="AC17" s="19">
        <f t="shared" si="4"/>
        <v>649.02940000000001</v>
      </c>
      <c r="AD17" s="11">
        <f t="shared" si="1"/>
        <v>0</v>
      </c>
      <c r="AE17" s="12" t="str">
        <f t="shared" si="8"/>
        <v xml:space="preserve"> </v>
      </c>
      <c r="AF17" s="31">
        <f t="shared" si="5"/>
        <v>649.02940000000001</v>
      </c>
      <c r="AG17" s="31"/>
      <c r="AH17" s="53">
        <v>649029.4</v>
      </c>
      <c r="AI17" s="43">
        <v>0.58220000000000005</v>
      </c>
      <c r="AJ17" s="43">
        <v>15</v>
      </c>
    </row>
    <row r="18" spans="1:36" ht="15.75" customHeight="1" x14ac:dyDescent="0.25">
      <c r="A18" s="18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7"/>
      <c r="O18" s="55">
        <v>8246</v>
      </c>
      <c r="P18" s="54">
        <v>34.520000000000003</v>
      </c>
      <c r="Q18" s="22">
        <f t="shared" si="9"/>
        <v>9.5888888888888903</v>
      </c>
      <c r="R18" s="55">
        <v>9136</v>
      </c>
      <c r="S18" s="54">
        <v>38.25</v>
      </c>
      <c r="T18" s="15">
        <f t="shared" ref="T18" si="12">IF(S18&gt;0,S18/3.6,"")</f>
        <v>10.625</v>
      </c>
      <c r="U18" s="38"/>
      <c r="V18" s="37"/>
      <c r="W18" s="15"/>
      <c r="X18" s="39"/>
      <c r="Y18" s="40"/>
      <c r="Z18" s="34"/>
      <c r="AA18" s="34"/>
      <c r="AB18" s="35"/>
      <c r="AC18" s="19">
        <f t="shared" si="4"/>
        <v>748.21450000000004</v>
      </c>
      <c r="AD18" s="11">
        <f t="shared" si="1"/>
        <v>0</v>
      </c>
      <c r="AE18" s="12" t="str">
        <f t="shared" si="8"/>
        <v xml:space="preserve"> </v>
      </c>
      <c r="AF18" s="31">
        <f t="shared" si="5"/>
        <v>748.21450000000004</v>
      </c>
      <c r="AG18" s="31"/>
      <c r="AH18" s="53">
        <v>748214.5</v>
      </c>
      <c r="AI18" s="43">
        <v>0.58199999999999996</v>
      </c>
      <c r="AJ18" s="43">
        <v>15</v>
      </c>
    </row>
    <row r="19" spans="1:36" ht="15.75" customHeight="1" x14ac:dyDescent="0.25">
      <c r="A19" s="1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7"/>
      <c r="O19" s="55">
        <v>8246</v>
      </c>
      <c r="P19" s="54">
        <v>34.520000000000003</v>
      </c>
      <c r="Q19" s="22">
        <f t="shared" si="9"/>
        <v>9.5888888888888903</v>
      </c>
      <c r="R19" s="55">
        <v>9136</v>
      </c>
      <c r="S19" s="54">
        <v>38.25</v>
      </c>
      <c r="T19" s="15">
        <f t="shared" ref="T19" si="13">IF(S19&gt;0,S19/3.6,"")</f>
        <v>10.625</v>
      </c>
      <c r="U19" s="38"/>
      <c r="V19" s="37"/>
      <c r="W19" s="15" t="str">
        <f t="shared" si="3"/>
        <v/>
      </c>
      <c r="X19" s="39"/>
      <c r="Y19" s="40"/>
      <c r="Z19" s="34"/>
      <c r="AA19" s="34"/>
      <c r="AB19" s="35"/>
      <c r="AC19" s="19">
        <f t="shared" si="4"/>
        <v>598.02029999999991</v>
      </c>
      <c r="AD19" s="11">
        <f t="shared" si="1"/>
        <v>0</v>
      </c>
      <c r="AE19" s="12" t="str">
        <f t="shared" si="8"/>
        <v xml:space="preserve"> </v>
      </c>
      <c r="AF19" s="31">
        <f t="shared" si="5"/>
        <v>598.02029999999991</v>
      </c>
      <c r="AG19" s="31"/>
      <c r="AH19" s="53">
        <v>598020.29999999993</v>
      </c>
      <c r="AI19" s="43"/>
      <c r="AJ19" s="43"/>
    </row>
    <row r="20" spans="1:36" ht="15.75" customHeight="1" x14ac:dyDescent="0.25">
      <c r="A20" s="1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7"/>
      <c r="O20" s="55">
        <v>8246</v>
      </c>
      <c r="P20" s="54">
        <v>34.520000000000003</v>
      </c>
      <c r="Q20" s="22">
        <f t="shared" si="9"/>
        <v>9.5888888888888903</v>
      </c>
      <c r="R20" s="55">
        <v>9136</v>
      </c>
      <c r="S20" s="54">
        <v>38.25</v>
      </c>
      <c r="T20" s="15">
        <f t="shared" ref="T20" si="14">IF(S20&gt;0,S20/3.6,"")</f>
        <v>10.625</v>
      </c>
      <c r="U20" s="38"/>
      <c r="V20" s="37"/>
      <c r="W20" s="15" t="str">
        <f t="shared" si="3"/>
        <v/>
      </c>
      <c r="X20" s="39"/>
      <c r="Y20" s="40"/>
      <c r="Z20" s="34"/>
      <c r="AA20" s="34"/>
      <c r="AB20" s="35"/>
      <c r="AC20" s="19">
        <f t="shared" si="4"/>
        <v>616.17090000000007</v>
      </c>
      <c r="AD20" s="11">
        <f t="shared" si="1"/>
        <v>0</v>
      </c>
      <c r="AE20" s="12" t="str">
        <f t="shared" si="8"/>
        <v xml:space="preserve"> </v>
      </c>
      <c r="AF20" s="31">
        <f t="shared" si="5"/>
        <v>616.17090000000007</v>
      </c>
      <c r="AG20" s="31"/>
      <c r="AH20" s="53">
        <v>616170.9</v>
      </c>
      <c r="AI20" s="43"/>
      <c r="AJ20" s="43"/>
    </row>
    <row r="21" spans="1:36" ht="15.75" customHeight="1" x14ac:dyDescent="0.25">
      <c r="A21" s="1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7"/>
      <c r="O21" s="55">
        <v>8246</v>
      </c>
      <c r="P21" s="54">
        <v>34.520000000000003</v>
      </c>
      <c r="Q21" s="22">
        <f t="shared" si="9"/>
        <v>9.5888888888888903</v>
      </c>
      <c r="R21" s="55">
        <v>9136</v>
      </c>
      <c r="S21" s="54">
        <v>38.25</v>
      </c>
      <c r="T21" s="15">
        <f t="shared" ref="T21" si="15">IF(S21&gt;0,S21/3.6,"")</f>
        <v>10.625</v>
      </c>
      <c r="U21" s="38"/>
      <c r="V21" s="37"/>
      <c r="W21" s="15" t="str">
        <f t="shared" si="3"/>
        <v/>
      </c>
      <c r="X21" s="39"/>
      <c r="Y21" s="40"/>
      <c r="Z21" s="34"/>
      <c r="AA21" s="34"/>
      <c r="AB21" s="35"/>
      <c r="AC21" s="19">
        <f t="shared" si="4"/>
        <v>566.72390000000007</v>
      </c>
      <c r="AD21" s="11">
        <f t="shared" si="1"/>
        <v>0</v>
      </c>
      <c r="AE21" s="12" t="str">
        <f t="shared" si="8"/>
        <v xml:space="preserve"> </v>
      </c>
      <c r="AF21" s="31">
        <f t="shared" si="5"/>
        <v>566.72390000000007</v>
      </c>
      <c r="AG21" s="31"/>
      <c r="AH21" s="53">
        <v>566723.9</v>
      </c>
      <c r="AI21" s="43">
        <v>0.58140000000000003</v>
      </c>
      <c r="AJ21" s="43">
        <v>25</v>
      </c>
    </row>
    <row r="22" spans="1:36" ht="15.75" customHeight="1" x14ac:dyDescent="0.25">
      <c r="A22" s="1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7"/>
      <c r="O22" s="55">
        <v>8246</v>
      </c>
      <c r="P22" s="54">
        <v>34.520000000000003</v>
      </c>
      <c r="Q22" s="22">
        <f t="shared" si="9"/>
        <v>9.5888888888888903</v>
      </c>
      <c r="R22" s="55">
        <v>9136</v>
      </c>
      <c r="S22" s="54">
        <v>38.25</v>
      </c>
      <c r="T22" s="15">
        <f t="shared" ref="T22" si="16">IF(S22&gt;0,S22/3.6,"")</f>
        <v>10.625</v>
      </c>
      <c r="U22" s="38"/>
      <c r="V22" s="37"/>
      <c r="W22" s="15" t="str">
        <f t="shared" si="3"/>
        <v/>
      </c>
      <c r="X22" s="39"/>
      <c r="Y22" s="40"/>
      <c r="Z22" s="34"/>
      <c r="AA22" s="34"/>
      <c r="AB22" s="35"/>
      <c r="AC22" s="19">
        <f t="shared" si="4"/>
        <v>609.17879999999991</v>
      </c>
      <c r="AD22" s="11">
        <f t="shared" si="1"/>
        <v>0</v>
      </c>
      <c r="AE22" s="12" t="str">
        <f t="shared" si="8"/>
        <v xml:space="preserve"> </v>
      </c>
      <c r="AF22" s="31">
        <f t="shared" si="5"/>
        <v>609.17879999999991</v>
      </c>
      <c r="AG22" s="31"/>
      <c r="AH22" s="53">
        <v>609178.79999999993</v>
      </c>
      <c r="AI22" s="43">
        <v>0.58089999999999997</v>
      </c>
      <c r="AJ22" s="43">
        <v>25</v>
      </c>
    </row>
    <row r="23" spans="1:36" ht="15.75" customHeight="1" x14ac:dyDescent="0.25">
      <c r="A23" s="1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7"/>
      <c r="O23" s="55">
        <v>8246</v>
      </c>
      <c r="P23" s="54">
        <v>34.520000000000003</v>
      </c>
      <c r="Q23" s="22">
        <f t="shared" si="9"/>
        <v>9.5888888888888903</v>
      </c>
      <c r="R23" s="55">
        <v>9136</v>
      </c>
      <c r="S23" s="54">
        <v>38.25</v>
      </c>
      <c r="T23" s="15">
        <f t="shared" ref="T23" si="17">IF(S23&gt;0,S23/3.6,"")</f>
        <v>10.625</v>
      </c>
      <c r="U23" s="38"/>
      <c r="V23" s="37"/>
      <c r="W23" s="15" t="str">
        <f t="shared" si="3"/>
        <v/>
      </c>
      <c r="X23" s="39"/>
      <c r="Y23" s="40"/>
      <c r="Z23" s="34"/>
      <c r="AA23" s="34"/>
      <c r="AB23" s="35"/>
      <c r="AC23" s="19">
        <f t="shared" si="4"/>
        <v>651.4135</v>
      </c>
      <c r="AD23" s="11">
        <f t="shared" si="1"/>
        <v>0</v>
      </c>
      <c r="AE23" s="12" t="str">
        <f t="shared" si="8"/>
        <v xml:space="preserve"> </v>
      </c>
      <c r="AF23" s="31">
        <f t="shared" si="5"/>
        <v>651.4135</v>
      </c>
      <c r="AG23" s="31"/>
      <c r="AH23" s="53">
        <v>651413.5</v>
      </c>
      <c r="AI23" s="43">
        <v>0.5806</v>
      </c>
      <c r="AJ23" s="43">
        <v>25</v>
      </c>
    </row>
    <row r="24" spans="1:36" ht="15.75" customHeight="1" x14ac:dyDescent="0.25">
      <c r="A24" s="18">
        <v>13</v>
      </c>
      <c r="B24" s="50">
        <v>91.418000000000006</v>
      </c>
      <c r="C24" s="50">
        <v>4.1719999999999997</v>
      </c>
      <c r="D24" s="50">
        <v>1.0660000000000001</v>
      </c>
      <c r="E24" s="50">
        <v>0.121</v>
      </c>
      <c r="F24" s="50">
        <v>0.19600000000000001</v>
      </c>
      <c r="G24" s="50">
        <v>4.0000000000000001E-3</v>
      </c>
      <c r="H24" s="50">
        <v>4.9000000000000002E-2</v>
      </c>
      <c r="I24" s="50">
        <v>0.04</v>
      </c>
      <c r="J24" s="50">
        <v>5.6000000000000001E-2</v>
      </c>
      <c r="K24" s="50">
        <v>1E-3</v>
      </c>
      <c r="L24" s="50">
        <v>1.49</v>
      </c>
      <c r="M24" s="50">
        <v>1.387</v>
      </c>
      <c r="N24" s="51">
        <v>0.73819999999999997</v>
      </c>
      <c r="O24" s="55">
        <v>8247</v>
      </c>
      <c r="P24" s="54">
        <v>34.53</v>
      </c>
      <c r="Q24" s="22">
        <f t="shared" ref="Q24" si="18">IF(P24&gt;0,P24/3.6,"")</f>
        <v>9.5916666666666668</v>
      </c>
      <c r="R24" s="55">
        <v>9137</v>
      </c>
      <c r="S24" s="54">
        <v>38.25</v>
      </c>
      <c r="T24" s="15">
        <f t="shared" si="10"/>
        <v>10.625</v>
      </c>
      <c r="U24" s="51" t="s">
        <v>65</v>
      </c>
      <c r="V24" s="51" t="s">
        <v>66</v>
      </c>
      <c r="W24" s="15">
        <f t="shared" si="3"/>
        <v>13.572222222222221</v>
      </c>
      <c r="X24" s="51" t="s">
        <v>64</v>
      </c>
      <c r="Y24" s="40"/>
      <c r="Z24" s="34"/>
      <c r="AA24" s="34"/>
      <c r="AB24" s="35"/>
      <c r="AC24" s="19">
        <f t="shared" si="4"/>
        <v>697.00760000000014</v>
      </c>
      <c r="AD24" s="11">
        <f t="shared" si="1"/>
        <v>100.00000000000001</v>
      </c>
      <c r="AE24" s="12" t="str">
        <f t="shared" si="8"/>
        <v>ОК</v>
      </c>
      <c r="AF24" s="31">
        <f t="shared" si="5"/>
        <v>697.00760000000014</v>
      </c>
      <c r="AG24" s="31"/>
      <c r="AH24" s="53">
        <v>697007.60000000009</v>
      </c>
      <c r="AI24" s="43">
        <v>0.58030000000000004</v>
      </c>
      <c r="AJ24" s="43">
        <v>25</v>
      </c>
    </row>
    <row r="25" spans="1:36" ht="15.75" customHeight="1" x14ac:dyDescent="0.25">
      <c r="A25" s="18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7"/>
      <c r="O25" s="55">
        <v>8247</v>
      </c>
      <c r="P25" s="54">
        <v>34.53</v>
      </c>
      <c r="Q25" s="22">
        <f t="shared" ref="Q25:Q26" si="19">IF(P25&gt;0,P25/3.6,"")</f>
        <v>9.5916666666666668</v>
      </c>
      <c r="R25" s="55">
        <v>9137</v>
      </c>
      <c r="S25" s="54">
        <v>38.25</v>
      </c>
      <c r="T25" s="15">
        <f t="shared" ref="T25:T26" si="20">IF(S25&gt;0,S25/3.6,"")</f>
        <v>10.625</v>
      </c>
      <c r="U25" s="38"/>
      <c r="V25" s="37"/>
      <c r="W25" s="15"/>
      <c r="X25" s="39"/>
      <c r="Y25" s="40"/>
      <c r="Z25" s="34"/>
      <c r="AA25" s="34"/>
      <c r="AB25" s="35"/>
      <c r="AC25" s="19">
        <f t="shared" si="4"/>
        <v>641.25599999999997</v>
      </c>
      <c r="AD25" s="11">
        <f t="shared" si="1"/>
        <v>0</v>
      </c>
      <c r="AE25" s="12" t="str">
        <f t="shared" si="8"/>
        <v xml:space="preserve"> </v>
      </c>
      <c r="AF25" s="31">
        <f t="shared" si="5"/>
        <v>641.25599999999997</v>
      </c>
      <c r="AG25" s="31"/>
      <c r="AH25" s="53">
        <v>641256</v>
      </c>
      <c r="AI25" s="43"/>
      <c r="AJ25" s="43"/>
    </row>
    <row r="26" spans="1:36" ht="15.75" customHeight="1" x14ac:dyDescent="0.25">
      <c r="A26" s="18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7"/>
      <c r="O26" s="55">
        <v>8247</v>
      </c>
      <c r="P26" s="54">
        <v>34.53</v>
      </c>
      <c r="Q26" s="22">
        <f t="shared" si="19"/>
        <v>9.5916666666666668</v>
      </c>
      <c r="R26" s="55">
        <v>9137</v>
      </c>
      <c r="S26" s="54">
        <v>38.25</v>
      </c>
      <c r="T26" s="15">
        <f t="shared" si="20"/>
        <v>10.625</v>
      </c>
      <c r="U26" s="38"/>
      <c r="V26" s="37"/>
      <c r="W26" s="15" t="str">
        <f t="shared" ref="W26:W27" si="21">IF(V26&gt;0,V26/3.6,"")</f>
        <v/>
      </c>
      <c r="X26" s="39"/>
      <c r="Y26" s="40"/>
      <c r="Z26" s="34"/>
      <c r="AA26" s="34"/>
      <c r="AB26" s="35"/>
      <c r="AC26" s="19">
        <f t="shared" si="4"/>
        <v>707.33269999999993</v>
      </c>
      <c r="AD26" s="11">
        <f t="shared" si="1"/>
        <v>0</v>
      </c>
      <c r="AE26" s="12" t="str">
        <f t="shared" ref="AE26:AE27" si="22">IF(AD26=100,"ОК"," ")</f>
        <v xml:space="preserve"> </v>
      </c>
      <c r="AF26" s="31">
        <f t="shared" si="5"/>
        <v>707.33269999999993</v>
      </c>
      <c r="AG26" s="31"/>
      <c r="AH26" s="53">
        <v>707332.7</v>
      </c>
      <c r="AI26" s="43"/>
      <c r="AJ26" s="43"/>
    </row>
    <row r="27" spans="1:36" ht="15.75" customHeight="1" x14ac:dyDescent="0.25">
      <c r="A27" s="18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7"/>
      <c r="O27" s="55">
        <v>8247</v>
      </c>
      <c r="P27" s="54">
        <v>34.53</v>
      </c>
      <c r="Q27" s="22">
        <f t="shared" ref="Q27:Q28" si="23">IF(P27&gt;0,P27/3.6,"")</f>
        <v>9.5916666666666668</v>
      </c>
      <c r="R27" s="55">
        <v>9137</v>
      </c>
      <c r="S27" s="54">
        <v>38.25</v>
      </c>
      <c r="T27" s="15">
        <f t="shared" ref="T27:T28" si="24">IF(S27&gt;0,S27/3.6,"")</f>
        <v>10.625</v>
      </c>
      <c r="U27" s="38"/>
      <c r="V27" s="37"/>
      <c r="W27" s="15" t="str">
        <f t="shared" si="21"/>
        <v/>
      </c>
      <c r="X27" s="39"/>
      <c r="Y27" s="40"/>
      <c r="Z27" s="34"/>
      <c r="AA27" s="34"/>
      <c r="AB27" s="35"/>
      <c r="AC27" s="19">
        <f t="shared" si="4"/>
        <v>703.68040000000008</v>
      </c>
      <c r="AD27" s="11">
        <f t="shared" si="1"/>
        <v>0</v>
      </c>
      <c r="AE27" s="12" t="str">
        <f t="shared" si="22"/>
        <v xml:space="preserve"> </v>
      </c>
      <c r="AF27" s="31">
        <f t="shared" si="5"/>
        <v>703.68040000000008</v>
      </c>
      <c r="AG27" s="31"/>
      <c r="AH27" s="53">
        <v>703680.4</v>
      </c>
      <c r="AI27" s="43"/>
      <c r="AJ27" s="43"/>
    </row>
    <row r="28" spans="1:36" ht="15.75" customHeight="1" x14ac:dyDescent="0.25">
      <c r="A28" s="18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7"/>
      <c r="O28" s="55">
        <v>8247</v>
      </c>
      <c r="P28" s="54">
        <v>34.53</v>
      </c>
      <c r="Q28" s="22">
        <f t="shared" si="23"/>
        <v>9.5916666666666668</v>
      </c>
      <c r="R28" s="55">
        <v>9137</v>
      </c>
      <c r="S28" s="54">
        <v>38.25</v>
      </c>
      <c r="T28" s="15">
        <f t="shared" si="24"/>
        <v>10.625</v>
      </c>
      <c r="U28" s="38"/>
      <c r="V28" s="37"/>
      <c r="W28" s="15" t="str">
        <f t="shared" si="3"/>
        <v/>
      </c>
      <c r="X28" s="39"/>
      <c r="Y28" s="40"/>
      <c r="Z28" s="34"/>
      <c r="AA28" s="34"/>
      <c r="AB28" s="35"/>
      <c r="AC28" s="19">
        <f t="shared" si="4"/>
        <v>655.05830000000003</v>
      </c>
      <c r="AD28" s="11">
        <f t="shared" si="1"/>
        <v>0</v>
      </c>
      <c r="AE28" s="12" t="str">
        <f t="shared" si="8"/>
        <v xml:space="preserve"> </v>
      </c>
      <c r="AF28" s="31">
        <f t="shared" si="5"/>
        <v>655.05830000000003</v>
      </c>
      <c r="AG28" s="31"/>
      <c r="AH28" s="53">
        <v>655058.30000000005</v>
      </c>
      <c r="AI28" s="43">
        <v>0.57979999999999998</v>
      </c>
      <c r="AJ28" s="43">
        <v>24</v>
      </c>
    </row>
    <row r="29" spans="1:36" ht="15.75" customHeight="1" x14ac:dyDescent="0.25">
      <c r="A29" s="18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7"/>
      <c r="O29" s="55">
        <v>8247</v>
      </c>
      <c r="P29" s="54">
        <v>34.53</v>
      </c>
      <c r="Q29" s="22">
        <f t="shared" ref="Q29" si="25">IF(P29&gt;0,P29/3.6,"")</f>
        <v>9.5916666666666668</v>
      </c>
      <c r="R29" s="55">
        <v>9137</v>
      </c>
      <c r="S29" s="54">
        <v>38.25</v>
      </c>
      <c r="T29" s="15">
        <f t="shared" ref="T29" si="26">IF(S29&gt;0,S29/3.6,"")</f>
        <v>10.625</v>
      </c>
      <c r="U29" s="38"/>
      <c r="V29" s="37"/>
      <c r="W29" s="15" t="str">
        <f t="shared" si="3"/>
        <v/>
      </c>
      <c r="X29" s="39"/>
      <c r="Y29" s="40"/>
      <c r="Z29" s="34"/>
      <c r="AA29" s="34"/>
      <c r="AB29" s="35"/>
      <c r="AC29" s="19">
        <f t="shared" si="4"/>
        <v>603.29009999999994</v>
      </c>
      <c r="AD29" s="11">
        <f t="shared" si="1"/>
        <v>0</v>
      </c>
      <c r="AE29" s="12" t="str">
        <f t="shared" si="8"/>
        <v xml:space="preserve"> </v>
      </c>
      <c r="AF29" s="31">
        <f t="shared" si="5"/>
        <v>603.29009999999994</v>
      </c>
      <c r="AG29" s="31"/>
      <c r="AH29" s="53">
        <v>603290.1</v>
      </c>
      <c r="AI29" s="43">
        <v>0.57999999999999996</v>
      </c>
      <c r="AJ29" s="43">
        <v>24</v>
      </c>
    </row>
    <row r="30" spans="1:36" ht="15.75" customHeight="1" x14ac:dyDescent="0.25">
      <c r="A30" s="18">
        <v>19</v>
      </c>
      <c r="B30" s="50">
        <v>91.222999999999999</v>
      </c>
      <c r="C30" s="50">
        <v>4.242</v>
      </c>
      <c r="D30" s="50">
        <v>1.095</v>
      </c>
      <c r="E30" s="50">
        <v>0.124</v>
      </c>
      <c r="F30" s="50">
        <v>0.20499999999999999</v>
      </c>
      <c r="G30" s="50">
        <v>4.0000000000000001E-3</v>
      </c>
      <c r="H30" s="50">
        <v>5.1999999999999998E-2</v>
      </c>
      <c r="I30" s="50">
        <v>4.3999999999999997E-2</v>
      </c>
      <c r="J30" s="50">
        <v>6.2E-2</v>
      </c>
      <c r="K30" s="50">
        <v>1E-3</v>
      </c>
      <c r="L30" s="50">
        <v>1.47</v>
      </c>
      <c r="M30" s="50">
        <v>1.478</v>
      </c>
      <c r="N30" s="51">
        <v>0.74050000000000005</v>
      </c>
      <c r="O30" s="55">
        <v>8255</v>
      </c>
      <c r="P30" s="54">
        <v>34.56</v>
      </c>
      <c r="Q30" s="22">
        <f t="shared" ref="Q30" si="27">IF(P30&gt;0,P30/3.6,"")</f>
        <v>9.6</v>
      </c>
      <c r="R30" s="55">
        <v>9145</v>
      </c>
      <c r="S30" s="54">
        <v>38.29</v>
      </c>
      <c r="T30" s="15">
        <f t="shared" si="10"/>
        <v>10.636111111111111</v>
      </c>
      <c r="U30" s="51" t="s">
        <v>68</v>
      </c>
      <c r="V30" s="51" t="s">
        <v>69</v>
      </c>
      <c r="W30" s="15">
        <f t="shared" si="3"/>
        <v>13.424999999999999</v>
      </c>
      <c r="X30" s="51" t="s">
        <v>67</v>
      </c>
      <c r="Y30" s="40"/>
      <c r="Z30" s="34"/>
      <c r="AA30" s="34"/>
      <c r="AB30" s="35"/>
      <c r="AC30" s="19">
        <f t="shared" si="4"/>
        <v>623.2478000000001</v>
      </c>
      <c r="AD30" s="11">
        <f t="shared" si="1"/>
        <v>100</v>
      </c>
      <c r="AE30" s="12" t="str">
        <f t="shared" si="8"/>
        <v>ОК</v>
      </c>
      <c r="AF30" s="31">
        <f t="shared" si="5"/>
        <v>623.2478000000001</v>
      </c>
      <c r="AG30" s="31"/>
      <c r="AH30" s="53">
        <v>623247.80000000005</v>
      </c>
      <c r="AI30" s="43">
        <v>0.58009999999999995</v>
      </c>
      <c r="AJ30" s="43">
        <v>24</v>
      </c>
    </row>
    <row r="31" spans="1:36" ht="15.75" customHeight="1" x14ac:dyDescent="0.25">
      <c r="A31" s="18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7"/>
      <c r="O31" s="55">
        <v>8255</v>
      </c>
      <c r="P31" s="54">
        <v>34.56</v>
      </c>
      <c r="Q31" s="22">
        <f t="shared" ref="Q31:Q32" si="28">IF(P31&gt;0,P31/3.6,"")</f>
        <v>9.6</v>
      </c>
      <c r="R31" s="55">
        <v>9145</v>
      </c>
      <c r="S31" s="54">
        <v>38.29</v>
      </c>
      <c r="T31" s="15">
        <f t="shared" ref="T31:T32" si="29">IF(S31&gt;0,S31/3.6,"")</f>
        <v>10.636111111111111</v>
      </c>
      <c r="U31" s="38"/>
      <c r="V31" s="37"/>
      <c r="W31" s="15" t="str">
        <f t="shared" si="3"/>
        <v/>
      </c>
      <c r="X31" s="39"/>
      <c r="Y31" s="40"/>
      <c r="Z31" s="34"/>
      <c r="AA31" s="34"/>
      <c r="AB31" s="35"/>
      <c r="AC31" s="19">
        <f t="shared" si="4"/>
        <v>674.09219999999993</v>
      </c>
      <c r="AD31" s="11">
        <f t="shared" si="1"/>
        <v>0</v>
      </c>
      <c r="AE31" s="12" t="str">
        <f t="shared" si="8"/>
        <v xml:space="preserve"> </v>
      </c>
      <c r="AF31" s="31">
        <f t="shared" si="5"/>
        <v>674.09219999999993</v>
      </c>
      <c r="AG31" s="31"/>
      <c r="AH31" s="53">
        <v>674092.2</v>
      </c>
      <c r="AI31" s="43">
        <v>0.57969999999999999</v>
      </c>
      <c r="AJ31" s="43">
        <v>24</v>
      </c>
    </row>
    <row r="32" spans="1:36" ht="15.75" customHeight="1" x14ac:dyDescent="0.25">
      <c r="A32" s="18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7"/>
      <c r="O32" s="55">
        <v>8255</v>
      </c>
      <c r="P32" s="54">
        <v>34.56</v>
      </c>
      <c r="Q32" s="22">
        <f t="shared" si="28"/>
        <v>9.6</v>
      </c>
      <c r="R32" s="55">
        <v>9145</v>
      </c>
      <c r="S32" s="54">
        <v>38.29</v>
      </c>
      <c r="T32" s="15">
        <f t="shared" si="29"/>
        <v>10.636111111111111</v>
      </c>
      <c r="U32" s="38"/>
      <c r="V32" s="37"/>
      <c r="W32" s="15" t="str">
        <f t="shared" si="3"/>
        <v/>
      </c>
      <c r="X32" s="39"/>
      <c r="Y32" s="40"/>
      <c r="Z32" s="34"/>
      <c r="AA32" s="34"/>
      <c r="AB32" s="35"/>
      <c r="AC32" s="19">
        <f t="shared" si="4"/>
        <v>718.21119999999996</v>
      </c>
      <c r="AD32" s="11">
        <f t="shared" si="1"/>
        <v>0</v>
      </c>
      <c r="AE32" s="12" t="str">
        <f t="shared" si="8"/>
        <v xml:space="preserve"> </v>
      </c>
      <c r="AF32" s="31">
        <f t="shared" si="5"/>
        <v>718.21119999999996</v>
      </c>
      <c r="AG32" s="31"/>
      <c r="AH32" s="53">
        <v>718211.2</v>
      </c>
      <c r="AI32" s="43">
        <v>0.57999999999999996</v>
      </c>
      <c r="AJ32" s="43">
        <v>24</v>
      </c>
    </row>
    <row r="33" spans="1:36" ht="15.75" customHeight="1" x14ac:dyDescent="0.25">
      <c r="A33" s="18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7"/>
      <c r="O33" s="55">
        <v>8255</v>
      </c>
      <c r="P33" s="54">
        <v>34.56</v>
      </c>
      <c r="Q33" s="22">
        <f t="shared" ref="Q33:Q34" si="30">IF(P33&gt;0,P33/3.6,"")</f>
        <v>9.6</v>
      </c>
      <c r="R33" s="55">
        <v>9145</v>
      </c>
      <c r="S33" s="54">
        <v>38.29</v>
      </c>
      <c r="T33" s="15">
        <f t="shared" ref="T33:T34" si="31">IF(S33&gt;0,S33/3.6,"")</f>
        <v>10.636111111111111</v>
      </c>
      <c r="U33" s="38"/>
      <c r="V33" s="37"/>
      <c r="W33" s="15"/>
      <c r="X33" s="39"/>
      <c r="Y33" s="40"/>
      <c r="Z33" s="34"/>
      <c r="AA33" s="34"/>
      <c r="AB33" s="35"/>
      <c r="AC33" s="19">
        <f t="shared" si="4"/>
        <v>695.1081999999999</v>
      </c>
      <c r="AD33" s="11">
        <f t="shared" si="1"/>
        <v>0</v>
      </c>
      <c r="AE33" s="12" t="str">
        <f t="shared" ref="AE33" si="32">IF(AD33=100,"ОК"," ")</f>
        <v xml:space="preserve"> </v>
      </c>
      <c r="AF33" s="31">
        <f t="shared" si="5"/>
        <v>695.1081999999999</v>
      </c>
      <c r="AG33" s="31"/>
      <c r="AH33" s="53">
        <v>695108.2</v>
      </c>
      <c r="AI33" s="43"/>
      <c r="AJ33" s="43"/>
    </row>
    <row r="34" spans="1:36" ht="15.75" customHeight="1" x14ac:dyDescent="0.25">
      <c r="A34" s="18">
        <v>23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7"/>
      <c r="O34" s="55">
        <v>8255</v>
      </c>
      <c r="P34" s="54">
        <v>34.56</v>
      </c>
      <c r="Q34" s="22">
        <f t="shared" si="30"/>
        <v>9.6</v>
      </c>
      <c r="R34" s="55">
        <v>9145</v>
      </c>
      <c r="S34" s="54">
        <v>38.29</v>
      </c>
      <c r="T34" s="15">
        <f t="shared" si="31"/>
        <v>10.636111111111111</v>
      </c>
      <c r="U34" s="38"/>
      <c r="V34" s="37"/>
      <c r="W34" s="15" t="str">
        <f t="shared" si="3"/>
        <v/>
      </c>
      <c r="X34" s="39"/>
      <c r="Y34" s="40"/>
      <c r="Z34" s="34"/>
      <c r="AA34" s="34"/>
      <c r="AB34" s="35"/>
      <c r="AC34" s="19">
        <f t="shared" si="4"/>
        <v>683.32849999999996</v>
      </c>
      <c r="AD34" s="11">
        <f t="shared" si="1"/>
        <v>0</v>
      </c>
      <c r="AE34" s="12" t="str">
        <f t="shared" si="8"/>
        <v xml:space="preserve"> </v>
      </c>
      <c r="AF34" s="31">
        <f t="shared" si="5"/>
        <v>683.32849999999996</v>
      </c>
      <c r="AG34" s="31"/>
      <c r="AH34" s="53">
        <v>683328.5</v>
      </c>
      <c r="AI34" s="43"/>
      <c r="AJ34" s="43"/>
    </row>
    <row r="35" spans="1:36" ht="15.75" customHeight="1" x14ac:dyDescent="0.25">
      <c r="A35" s="18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7"/>
      <c r="O35" s="55">
        <v>8255</v>
      </c>
      <c r="P35" s="54">
        <v>34.56</v>
      </c>
      <c r="Q35" s="22">
        <f t="shared" ref="Q35:Q37" si="33">IF(P35&gt;0,P35/3.6,"")</f>
        <v>9.6</v>
      </c>
      <c r="R35" s="55">
        <v>9145</v>
      </c>
      <c r="S35" s="54">
        <v>38.29</v>
      </c>
      <c r="T35" s="15">
        <f t="shared" si="10"/>
        <v>10.636111111111111</v>
      </c>
      <c r="U35" s="38"/>
      <c r="V35" s="37"/>
      <c r="W35" s="15" t="str">
        <f t="shared" si="3"/>
        <v/>
      </c>
      <c r="X35" s="39"/>
      <c r="Y35" s="40"/>
      <c r="Z35" s="34"/>
      <c r="AA35" s="34"/>
      <c r="AB35" s="35"/>
      <c r="AC35" s="19">
        <f t="shared" si="4"/>
        <v>595.98199999999997</v>
      </c>
      <c r="AD35" s="11">
        <f t="shared" si="1"/>
        <v>0</v>
      </c>
      <c r="AE35" s="12" t="str">
        <f t="shared" si="8"/>
        <v xml:space="preserve"> </v>
      </c>
      <c r="AF35" s="31">
        <f t="shared" si="5"/>
        <v>595.98199999999997</v>
      </c>
      <c r="AG35" s="31"/>
      <c r="AH35" s="53">
        <v>595982</v>
      </c>
      <c r="AI35" s="43">
        <v>0.57979999999999998</v>
      </c>
      <c r="AJ35" s="43">
        <v>23</v>
      </c>
    </row>
    <row r="36" spans="1:36" ht="15.75" customHeight="1" x14ac:dyDescent="0.25">
      <c r="A36" s="18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7"/>
      <c r="O36" s="55">
        <v>8255</v>
      </c>
      <c r="P36" s="54">
        <v>34.56</v>
      </c>
      <c r="Q36" s="22">
        <f t="shared" si="33"/>
        <v>9.6</v>
      </c>
      <c r="R36" s="55">
        <v>9145</v>
      </c>
      <c r="S36" s="54">
        <v>38.29</v>
      </c>
      <c r="T36" s="15">
        <f t="shared" si="10"/>
        <v>10.636111111111111</v>
      </c>
      <c r="U36" s="38"/>
      <c r="V36" s="37"/>
      <c r="W36" s="15" t="str">
        <f t="shared" si="3"/>
        <v/>
      </c>
      <c r="X36" s="39"/>
      <c r="Y36" s="40"/>
      <c r="Z36" s="34"/>
      <c r="AA36" s="34"/>
      <c r="AB36" s="35"/>
      <c r="AC36" s="19">
        <f t="shared" si="4"/>
        <v>593.85559999999998</v>
      </c>
      <c r="AD36" s="11">
        <f t="shared" si="1"/>
        <v>0</v>
      </c>
      <c r="AE36" s="12" t="str">
        <f>IF(AD36=100,"ОК"," ")</f>
        <v xml:space="preserve"> </v>
      </c>
      <c r="AF36" s="31">
        <f t="shared" si="5"/>
        <v>593.85559999999998</v>
      </c>
      <c r="AG36" s="31"/>
      <c r="AH36" s="53">
        <v>593855.6</v>
      </c>
      <c r="AI36" s="43">
        <v>0.5796</v>
      </c>
      <c r="AJ36" s="43">
        <v>23</v>
      </c>
    </row>
    <row r="37" spans="1:36" ht="15.75" customHeight="1" x14ac:dyDescent="0.25">
      <c r="A37" s="18">
        <v>26</v>
      </c>
      <c r="B37" s="50">
        <v>91.335999999999999</v>
      </c>
      <c r="C37" s="50">
        <v>4.1749999999999998</v>
      </c>
      <c r="D37" s="50">
        <v>1.1020000000000001</v>
      </c>
      <c r="E37" s="50">
        <v>0.123</v>
      </c>
      <c r="F37" s="50">
        <v>0.20599999999999999</v>
      </c>
      <c r="G37" s="50">
        <v>4.0000000000000001E-3</v>
      </c>
      <c r="H37" s="50">
        <v>0.05</v>
      </c>
      <c r="I37" s="50">
        <v>4.1000000000000002E-2</v>
      </c>
      <c r="J37" s="50">
        <v>5.0999999999999997E-2</v>
      </c>
      <c r="K37" s="50">
        <v>1E-3</v>
      </c>
      <c r="L37" s="50">
        <v>1.3680000000000001</v>
      </c>
      <c r="M37" s="50">
        <v>1.5429999999999999</v>
      </c>
      <c r="N37" s="52">
        <v>0.74</v>
      </c>
      <c r="O37" s="55">
        <v>8250</v>
      </c>
      <c r="P37" s="54">
        <v>34.54</v>
      </c>
      <c r="Q37" s="22">
        <f t="shared" si="33"/>
        <v>9.5944444444444432</v>
      </c>
      <c r="R37" s="55">
        <v>9140</v>
      </c>
      <c r="S37" s="54">
        <v>38.270000000000003</v>
      </c>
      <c r="T37" s="15">
        <f t="shared" si="10"/>
        <v>10.630555555555556</v>
      </c>
      <c r="U37" s="51" t="s">
        <v>71</v>
      </c>
      <c r="V37" s="51" t="s">
        <v>72</v>
      </c>
      <c r="W37" s="15">
        <f t="shared" si="3"/>
        <v>13.56111111111111</v>
      </c>
      <c r="X37" s="51" t="s">
        <v>70</v>
      </c>
      <c r="Y37" s="40"/>
      <c r="Z37" s="46">
        <v>1E-3</v>
      </c>
      <c r="AA37" s="46">
        <v>2E-3</v>
      </c>
      <c r="AB37" s="108" t="s">
        <v>73</v>
      </c>
      <c r="AC37" s="19">
        <f t="shared" si="4"/>
        <v>613.66150000000005</v>
      </c>
      <c r="AD37" s="11">
        <f t="shared" si="1"/>
        <v>100.00000000000001</v>
      </c>
      <c r="AE37" s="12" t="str">
        <f t="shared" si="8"/>
        <v>ОК</v>
      </c>
      <c r="AF37" s="31">
        <f t="shared" si="5"/>
        <v>613.66150000000005</v>
      </c>
      <c r="AG37" s="31"/>
      <c r="AH37" s="53">
        <v>613661.5</v>
      </c>
      <c r="AI37" s="43">
        <v>0.57969999999999999</v>
      </c>
      <c r="AJ37" s="43">
        <v>23</v>
      </c>
    </row>
    <row r="38" spans="1:36" ht="15.75" customHeight="1" x14ac:dyDescent="0.25">
      <c r="A38" s="18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7"/>
      <c r="O38" s="55">
        <v>8250</v>
      </c>
      <c r="P38" s="54">
        <v>34.54</v>
      </c>
      <c r="Q38" s="22">
        <f t="shared" ref="Q38" si="34">IF(P38&gt;0,P38/3.6,"")</f>
        <v>9.5944444444444432</v>
      </c>
      <c r="R38" s="55">
        <v>9140</v>
      </c>
      <c r="S38" s="54">
        <v>38.270000000000003</v>
      </c>
      <c r="T38" s="15">
        <f t="shared" ref="T38" si="35">IF(S38&gt;0,S38/3.6,"")</f>
        <v>10.630555555555556</v>
      </c>
      <c r="U38" s="38"/>
      <c r="V38" s="37"/>
      <c r="W38" s="15" t="str">
        <f t="shared" si="3"/>
        <v/>
      </c>
      <c r="X38" s="39"/>
      <c r="Y38" s="40"/>
      <c r="Z38" s="34"/>
      <c r="AA38" s="34"/>
      <c r="AB38" s="35"/>
      <c r="AC38" s="19">
        <f t="shared" si="4"/>
        <v>554.00290000000007</v>
      </c>
      <c r="AD38" s="11">
        <f t="shared" si="1"/>
        <v>0</v>
      </c>
      <c r="AE38" s="12" t="str">
        <f t="shared" si="8"/>
        <v xml:space="preserve"> </v>
      </c>
      <c r="AF38" s="31">
        <f t="shared" si="5"/>
        <v>554.00290000000007</v>
      </c>
      <c r="AG38" s="31"/>
      <c r="AH38" s="53">
        <v>554002.9</v>
      </c>
      <c r="AI38" s="43">
        <v>0.57799999999999996</v>
      </c>
      <c r="AJ38" s="43">
        <v>22</v>
      </c>
    </row>
    <row r="39" spans="1:36" ht="15.75" customHeight="1" x14ac:dyDescent="0.25">
      <c r="A39" s="18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7"/>
      <c r="O39" s="55">
        <v>8250</v>
      </c>
      <c r="P39" s="54">
        <v>34.54</v>
      </c>
      <c r="Q39" s="22">
        <f t="shared" ref="Q39" si="36">IF(P39&gt;0,P39/3.6,"")</f>
        <v>9.5944444444444432</v>
      </c>
      <c r="R39" s="55">
        <v>9140</v>
      </c>
      <c r="S39" s="54">
        <v>38.270000000000003</v>
      </c>
      <c r="T39" s="15">
        <f t="shared" ref="T39" si="37">IF(S39&gt;0,S39/3.6,"")</f>
        <v>10.630555555555556</v>
      </c>
      <c r="U39" s="38"/>
      <c r="V39" s="37"/>
      <c r="W39" s="15"/>
      <c r="X39" s="39"/>
      <c r="Y39" s="40"/>
      <c r="Z39" s="46"/>
      <c r="AA39" s="46"/>
      <c r="AB39" s="47"/>
      <c r="AC39" s="19">
        <f t="shared" si="4"/>
        <v>557.71699999999998</v>
      </c>
      <c r="AD39" s="11">
        <f t="shared" si="1"/>
        <v>0</v>
      </c>
      <c r="AE39" s="12" t="str">
        <f t="shared" si="8"/>
        <v xml:space="preserve"> </v>
      </c>
      <c r="AF39" s="31">
        <f t="shared" si="5"/>
        <v>557.71699999999998</v>
      </c>
      <c r="AG39" s="31"/>
      <c r="AH39" s="53">
        <v>557717</v>
      </c>
      <c r="AI39" s="43">
        <v>0.57820000000000005</v>
      </c>
      <c r="AJ39" s="43">
        <v>22</v>
      </c>
    </row>
    <row r="40" spans="1:36" ht="15.75" customHeight="1" x14ac:dyDescent="0.25">
      <c r="A40" s="18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7"/>
      <c r="O40" s="55">
        <v>8250</v>
      </c>
      <c r="P40" s="54">
        <v>34.54</v>
      </c>
      <c r="Q40" s="22">
        <f t="shared" ref="Q40" si="38">IF(P40&gt;0,P40/3.6,"")</f>
        <v>9.5944444444444432</v>
      </c>
      <c r="R40" s="55">
        <v>9140</v>
      </c>
      <c r="S40" s="54">
        <v>38.270000000000003</v>
      </c>
      <c r="T40" s="15">
        <f t="shared" ref="T40" si="39">IF(S40&gt;0,S40/3.6,"")</f>
        <v>10.630555555555556</v>
      </c>
      <c r="U40" s="38"/>
      <c r="V40" s="37"/>
      <c r="W40" s="15" t="str">
        <f t="shared" si="3"/>
        <v/>
      </c>
      <c r="X40" s="39"/>
      <c r="Y40" s="40"/>
      <c r="Z40" s="34"/>
      <c r="AA40" s="34"/>
      <c r="AB40" s="35"/>
      <c r="AC40" s="19">
        <f t="shared" si="4"/>
        <v>557.56449999999995</v>
      </c>
      <c r="AD40" s="11">
        <f t="shared" si="1"/>
        <v>0</v>
      </c>
      <c r="AE40" s="12" t="str">
        <f t="shared" si="8"/>
        <v xml:space="preserve"> </v>
      </c>
      <c r="AF40" s="31">
        <f t="shared" si="5"/>
        <v>557.56449999999995</v>
      </c>
      <c r="AG40" s="31"/>
      <c r="AH40" s="53">
        <v>557564.5</v>
      </c>
      <c r="AI40" s="43"/>
      <c r="AJ40" s="43"/>
    </row>
    <row r="41" spans="1:36" ht="15.75" customHeight="1" x14ac:dyDescent="0.25">
      <c r="A41" s="18">
        <v>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7"/>
      <c r="O41" s="55">
        <v>8250</v>
      </c>
      <c r="P41" s="54">
        <v>34.54</v>
      </c>
      <c r="Q41" s="22">
        <f t="shared" ref="Q41" si="40">IF(P41&gt;0,P41/3.6,"")</f>
        <v>9.5944444444444432</v>
      </c>
      <c r="R41" s="55">
        <v>9140</v>
      </c>
      <c r="S41" s="54">
        <v>38.270000000000003</v>
      </c>
      <c r="T41" s="15">
        <f t="shared" ref="T41" si="41">IF(S41&gt;0,S41/3.6,"")</f>
        <v>10.630555555555556</v>
      </c>
      <c r="U41" s="38"/>
      <c r="V41" s="37"/>
      <c r="W41" s="15" t="str">
        <f t="shared" si="3"/>
        <v/>
      </c>
      <c r="X41" s="39"/>
      <c r="Y41" s="40"/>
      <c r="Z41" s="34"/>
      <c r="AA41" s="34"/>
      <c r="AB41" s="35"/>
      <c r="AC41" s="19">
        <f t="shared" si="4"/>
        <v>760.8116</v>
      </c>
      <c r="AD41" s="11">
        <f t="shared" si="1"/>
        <v>0</v>
      </c>
      <c r="AE41" s="12" t="str">
        <f t="shared" si="8"/>
        <v xml:space="preserve"> </v>
      </c>
      <c r="AF41" s="31">
        <f t="shared" si="5"/>
        <v>760.8116</v>
      </c>
      <c r="AG41" s="31"/>
      <c r="AH41" s="53">
        <v>760811.6</v>
      </c>
      <c r="AI41" s="43"/>
      <c r="AJ41" s="43"/>
    </row>
    <row r="42" spans="1:36" ht="15.75" customHeight="1" thickBot="1" x14ac:dyDescent="0.3">
      <c r="A42" s="18">
        <v>31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7"/>
      <c r="O42" s="55">
        <v>8250</v>
      </c>
      <c r="P42" s="54">
        <v>34.54</v>
      </c>
      <c r="Q42" s="22">
        <f t="shared" ref="Q42" si="42">IF(P42&gt;0,P42/3.6,"")</f>
        <v>9.5944444444444432</v>
      </c>
      <c r="R42" s="55">
        <v>9140</v>
      </c>
      <c r="S42" s="54">
        <v>38.270000000000003</v>
      </c>
      <c r="T42" s="15">
        <f t="shared" ref="T42" si="43">IF(S42&gt;0,S42/3.6,"")</f>
        <v>10.630555555555556</v>
      </c>
      <c r="U42" s="38"/>
      <c r="V42" s="37"/>
      <c r="W42" s="15" t="str">
        <f t="shared" si="3"/>
        <v/>
      </c>
      <c r="X42" s="39"/>
      <c r="Y42" s="40"/>
      <c r="Z42" s="34"/>
      <c r="AA42" s="34"/>
      <c r="AB42" s="35"/>
      <c r="AC42" s="19">
        <f t="shared" si="4"/>
        <v>676.21370000000002</v>
      </c>
      <c r="AD42" s="11">
        <f t="shared" si="1"/>
        <v>0</v>
      </c>
      <c r="AE42" s="12" t="str">
        <f t="shared" si="8"/>
        <v xml:space="preserve"> </v>
      </c>
      <c r="AF42" s="31">
        <f t="shared" si="5"/>
        <v>676.21370000000002</v>
      </c>
      <c r="AG42" s="31"/>
      <c r="AH42" s="53">
        <v>676213.70000000007</v>
      </c>
      <c r="AI42" s="43">
        <v>0.57889999999999997</v>
      </c>
      <c r="AJ42" s="43">
        <v>22</v>
      </c>
    </row>
    <row r="43" spans="1:36" ht="15" customHeight="1" thickBot="1" x14ac:dyDescent="0.3">
      <c r="A43" s="56" t="s">
        <v>20</v>
      </c>
      <c r="B43" s="56"/>
      <c r="C43" s="56"/>
      <c r="D43" s="56"/>
      <c r="E43" s="56"/>
      <c r="F43" s="56"/>
      <c r="G43" s="56"/>
      <c r="H43" s="57"/>
      <c r="I43" s="71" t="s">
        <v>18</v>
      </c>
      <c r="J43" s="72"/>
      <c r="K43" s="20">
        <v>0</v>
      </c>
      <c r="L43" s="69" t="s">
        <v>19</v>
      </c>
      <c r="M43" s="70"/>
      <c r="N43" s="21">
        <v>0</v>
      </c>
      <c r="O43" s="64">
        <f t="shared" ref="O43:T43" si="44">(O42+O41+O40+O39+O38+O37+O36+O35+O34+O33+O32+O31+O30+O29+O28+O27+O26+O25+O24+O23+O22+O21+O20+O19+O18+O17+O16+O15+O14+O13+O12)/31</f>
        <v>8248.4838709677424</v>
      </c>
      <c r="P43" s="62">
        <f t="shared" si="44"/>
        <v>34.533548387096765</v>
      </c>
      <c r="Q43" s="62">
        <f t="shared" si="44"/>
        <v>9.5926523297491055</v>
      </c>
      <c r="R43" s="64">
        <f t="shared" si="44"/>
        <v>9138.354838709678</v>
      </c>
      <c r="S43" s="62">
        <f t="shared" si="44"/>
        <v>38.260322580645166</v>
      </c>
      <c r="T43" s="62">
        <f t="shared" si="44"/>
        <v>10.627867383512546</v>
      </c>
      <c r="U43" s="102" t="s">
        <v>60</v>
      </c>
      <c r="V43" s="103"/>
      <c r="W43" s="103"/>
      <c r="X43" s="103"/>
      <c r="Y43" s="103"/>
      <c r="Z43" s="103"/>
      <c r="AA43" s="103"/>
      <c r="AB43" s="103"/>
      <c r="AC43" s="49">
        <v>20048.244999999999</v>
      </c>
      <c r="AD43" s="11"/>
      <c r="AE43" s="12"/>
      <c r="AF43" s="8"/>
      <c r="AG43" s="8"/>
      <c r="AH43" s="8"/>
    </row>
    <row r="44" spans="1:36" ht="19.5" customHeight="1" thickBot="1" x14ac:dyDescent="0.3">
      <c r="A44" s="4"/>
      <c r="B44" s="5"/>
      <c r="C44" s="5"/>
      <c r="D44" s="5"/>
      <c r="E44" s="5"/>
      <c r="F44" s="5"/>
      <c r="G44" s="5"/>
      <c r="H44" s="66" t="s">
        <v>3</v>
      </c>
      <c r="I44" s="67"/>
      <c r="J44" s="67"/>
      <c r="K44" s="67"/>
      <c r="L44" s="67"/>
      <c r="M44" s="67"/>
      <c r="N44" s="68"/>
      <c r="O44" s="65"/>
      <c r="P44" s="63"/>
      <c r="Q44" s="63"/>
      <c r="R44" s="65"/>
      <c r="S44" s="63"/>
      <c r="T44" s="63"/>
      <c r="U44" s="13"/>
      <c r="V44" s="5"/>
      <c r="W44" s="5"/>
      <c r="X44" s="5"/>
      <c r="Y44" s="5"/>
      <c r="Z44" s="5"/>
      <c r="AA44" s="5"/>
      <c r="AB44" s="5"/>
      <c r="AC44" s="6"/>
    </row>
    <row r="45" spans="1:36" ht="18.75" customHeight="1" x14ac:dyDescent="0.25"/>
    <row r="46" spans="1:36" x14ac:dyDescent="0.25">
      <c r="B46" s="25" t="s">
        <v>49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45" t="s">
        <v>50</v>
      </c>
      <c r="O46" s="45"/>
      <c r="P46" s="45"/>
      <c r="Q46" s="45"/>
      <c r="R46" s="45"/>
      <c r="S46" s="45"/>
      <c r="T46" s="45"/>
      <c r="U46" s="60">
        <v>42738</v>
      </c>
      <c r="V46" s="60"/>
    </row>
    <row r="47" spans="1:36" x14ac:dyDescent="0.25">
      <c r="D47" s="7"/>
      <c r="N47" s="27"/>
      <c r="O47" s="32" t="s">
        <v>4</v>
      </c>
      <c r="P47" s="32"/>
      <c r="Q47" s="32"/>
      <c r="R47" s="32" t="s">
        <v>5</v>
      </c>
      <c r="S47" s="32"/>
      <c r="T47" s="32"/>
      <c r="U47" s="32"/>
      <c r="V47" s="32" t="s">
        <v>6</v>
      </c>
    </row>
    <row r="48" spans="1:36" x14ac:dyDescent="0.25">
      <c r="B48" s="25" t="s">
        <v>51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45" t="s">
        <v>52</v>
      </c>
      <c r="O48" s="45"/>
      <c r="P48" s="45"/>
      <c r="Q48" s="45"/>
      <c r="R48" s="45"/>
      <c r="S48" s="45"/>
      <c r="T48" s="45"/>
      <c r="U48" s="60">
        <v>42738</v>
      </c>
      <c r="V48" s="60"/>
    </row>
    <row r="49" spans="2:22" x14ac:dyDescent="0.25">
      <c r="E49" s="7"/>
      <c r="N49" s="27"/>
      <c r="O49" s="32" t="s">
        <v>4</v>
      </c>
      <c r="P49" s="32"/>
      <c r="Q49" s="32"/>
      <c r="R49" s="32" t="s">
        <v>5</v>
      </c>
      <c r="S49" s="32"/>
      <c r="T49" s="32"/>
      <c r="U49" s="32"/>
      <c r="V49" s="32" t="s">
        <v>6</v>
      </c>
    </row>
    <row r="50" spans="2:22" x14ac:dyDescent="0.25">
      <c r="B50" s="25" t="s">
        <v>53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45" t="s">
        <v>54</v>
      </c>
      <c r="O50" s="45"/>
      <c r="P50" s="45"/>
      <c r="Q50" s="45"/>
      <c r="R50" s="45"/>
      <c r="S50" s="45"/>
      <c r="T50" s="45"/>
      <c r="U50" s="60">
        <v>42738</v>
      </c>
      <c r="V50" s="60"/>
    </row>
    <row r="51" spans="2:22" x14ac:dyDescent="0.25">
      <c r="E51" s="7"/>
      <c r="O51" s="32" t="s">
        <v>4</v>
      </c>
      <c r="P51" s="33"/>
      <c r="Q51" s="33"/>
      <c r="R51" s="32" t="s">
        <v>5</v>
      </c>
      <c r="S51" s="33"/>
      <c r="T51" s="33"/>
      <c r="U51" s="33"/>
      <c r="V51" s="32" t="s">
        <v>6</v>
      </c>
    </row>
  </sheetData>
  <mergeCells count="49"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Z8:Z11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L10:L11"/>
    <mergeCell ref="AA8:AA11"/>
    <mergeCell ref="M10:M11"/>
    <mergeCell ref="U43:AB43"/>
    <mergeCell ref="A43:H43"/>
    <mergeCell ref="V10:V11"/>
    <mergeCell ref="U46:V46"/>
    <mergeCell ref="U48:V48"/>
    <mergeCell ref="U50:V50"/>
    <mergeCell ref="A8:A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ПАТ "Кременчукгаз"</vt:lpstr>
      <vt:lpstr>'ПАТ "Кременчукгаз"'!Print_Area</vt:lpstr>
      <vt:lpstr>'ПАТ "Кременчукгаз"'!Область_печати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Кучерук Наталия Николаевна</cp:lastModifiedBy>
  <cp:lastPrinted>2016-11-08T08:53:29Z</cp:lastPrinted>
  <dcterms:created xsi:type="dcterms:W3CDTF">2016-10-07T07:24:19Z</dcterms:created>
  <dcterms:modified xsi:type="dcterms:W3CDTF">2017-01-05T10:54:26Z</dcterms:modified>
</cp:coreProperties>
</file>