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7995" activeTab="1"/>
  </bookViews>
  <sheets>
    <sheet name="09.2016" sheetId="2" r:id="rId1"/>
    <sheet name="12.2016" sheetId="1" r:id="rId2"/>
    <sheet name="11.2016" sheetId="3" r:id="rId3"/>
  </sheets>
  <definedNames>
    <definedName name="_xlnm.Print_Area" localSheetId="1">'12.2016'!$A$1:$AC$50</definedName>
  </definedNames>
  <calcPr calcId="145621"/>
</workbook>
</file>

<file path=xl/calcChain.xml><?xml version="1.0" encoding="utf-8"?>
<calcChain xmlns="http://schemas.openxmlformats.org/spreadsheetml/2006/main">
  <c r="AD39" i="1" l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3" i="1"/>
  <c r="AE33" i="1"/>
  <c r="AD34" i="1"/>
  <c r="AE34" i="1"/>
  <c r="AD35" i="1"/>
  <c r="AE35" i="1"/>
  <c r="AD36" i="1"/>
  <c r="AE36" i="1"/>
  <c r="AD37" i="1"/>
  <c r="AE37" i="1"/>
  <c r="AD38" i="1"/>
  <c r="AE38" i="1"/>
  <c r="AD40" i="1"/>
  <c r="AE40" i="1"/>
  <c r="AD41" i="1"/>
  <c r="AE41" i="1"/>
  <c r="W39" i="1" l="1"/>
  <c r="U39" i="1"/>
  <c r="T39" i="1"/>
  <c r="Q39" i="1"/>
  <c r="AC41" i="3" l="1"/>
  <c r="S41" i="3"/>
  <c r="R41" i="3"/>
  <c r="P41" i="3"/>
  <c r="O41" i="3"/>
  <c r="AD40" i="3"/>
  <c r="AE40" i="3" s="1"/>
  <c r="W40" i="3"/>
  <c r="U40" i="3"/>
  <c r="T40" i="3"/>
  <c r="Q40" i="3"/>
  <c r="AD39" i="3"/>
  <c r="AE39" i="3" s="1"/>
  <c r="W39" i="3"/>
  <c r="U39" i="3"/>
  <c r="T39" i="3"/>
  <c r="Q39" i="3"/>
  <c r="AD38" i="3"/>
  <c r="AE38" i="3" s="1"/>
  <c r="W38" i="3"/>
  <c r="U38" i="3"/>
  <c r="T38" i="3"/>
  <c r="Q38" i="3"/>
  <c r="AD37" i="3"/>
  <c r="AE37" i="3" s="1"/>
  <c r="W37" i="3"/>
  <c r="U37" i="3"/>
  <c r="T37" i="3"/>
  <c r="Q37" i="3"/>
  <c r="AD36" i="3"/>
  <c r="AE36" i="3" s="1"/>
  <c r="W36" i="3"/>
  <c r="U36" i="3"/>
  <c r="T36" i="3"/>
  <c r="Q36" i="3"/>
  <c r="AD35" i="3"/>
  <c r="AE35" i="3" s="1"/>
  <c r="W35" i="3"/>
  <c r="U35" i="3"/>
  <c r="T35" i="3"/>
  <c r="Q35" i="3"/>
  <c r="AD34" i="3"/>
  <c r="AE34" i="3" s="1"/>
  <c r="W34" i="3"/>
  <c r="U34" i="3"/>
  <c r="T34" i="3"/>
  <c r="Q34" i="3"/>
  <c r="AD33" i="3"/>
  <c r="AE33" i="3" s="1"/>
  <c r="W33" i="3"/>
  <c r="U33" i="3"/>
  <c r="T33" i="3"/>
  <c r="Q33" i="3"/>
  <c r="AD32" i="3"/>
  <c r="AE32" i="3" s="1"/>
  <c r="W32" i="3"/>
  <c r="U32" i="3"/>
  <c r="T32" i="3"/>
  <c r="Q32" i="3"/>
  <c r="AD31" i="3"/>
  <c r="AE31" i="3" s="1"/>
  <c r="W31" i="3"/>
  <c r="U31" i="3"/>
  <c r="T31" i="3"/>
  <c r="Q31" i="3"/>
  <c r="AD30" i="3"/>
  <c r="AE30" i="3" s="1"/>
  <c r="W30" i="3"/>
  <c r="U30" i="3"/>
  <c r="T30" i="3"/>
  <c r="Q30" i="3"/>
  <c r="AD29" i="3"/>
  <c r="AE29" i="3" s="1"/>
  <c r="W29" i="3"/>
  <c r="U29" i="3"/>
  <c r="T29" i="3"/>
  <c r="Q29" i="3"/>
  <c r="AD28" i="3"/>
  <c r="AE28" i="3" s="1"/>
  <c r="W28" i="3"/>
  <c r="U28" i="3"/>
  <c r="T28" i="3"/>
  <c r="Q28" i="3"/>
  <c r="AD27" i="3"/>
  <c r="AE27" i="3" s="1"/>
  <c r="W27" i="3"/>
  <c r="U27" i="3"/>
  <c r="T27" i="3"/>
  <c r="Q27" i="3"/>
  <c r="AD26" i="3"/>
  <c r="AE26" i="3" s="1"/>
  <c r="W26" i="3"/>
  <c r="U26" i="3"/>
  <c r="T26" i="3"/>
  <c r="Q26" i="3"/>
  <c r="AD25" i="3"/>
  <c r="AE25" i="3" s="1"/>
  <c r="W25" i="3"/>
  <c r="U25" i="3"/>
  <c r="T25" i="3"/>
  <c r="Q25" i="3"/>
  <c r="AD24" i="3"/>
  <c r="AE24" i="3" s="1"/>
  <c r="W24" i="3"/>
  <c r="U24" i="3"/>
  <c r="T24" i="3"/>
  <c r="Q24" i="3"/>
  <c r="AD23" i="3"/>
  <c r="AE23" i="3" s="1"/>
  <c r="W23" i="3"/>
  <c r="U23" i="3"/>
  <c r="T23" i="3"/>
  <c r="Q23" i="3"/>
  <c r="AD22" i="3"/>
  <c r="AE22" i="3" s="1"/>
  <c r="W22" i="3"/>
  <c r="U22" i="3"/>
  <c r="T22" i="3"/>
  <c r="Q22" i="3"/>
  <c r="AD21" i="3"/>
  <c r="AE21" i="3" s="1"/>
  <c r="W21" i="3"/>
  <c r="U21" i="3"/>
  <c r="T21" i="3"/>
  <c r="Q21" i="3"/>
  <c r="AD20" i="3"/>
  <c r="AE20" i="3" s="1"/>
  <c r="W20" i="3"/>
  <c r="U20" i="3"/>
  <c r="T20" i="3"/>
  <c r="Q20" i="3"/>
  <c r="AD19" i="3"/>
  <c r="AE19" i="3" s="1"/>
  <c r="W19" i="3"/>
  <c r="U19" i="3"/>
  <c r="T19" i="3"/>
  <c r="Q19" i="3"/>
  <c r="AD18" i="3"/>
  <c r="AE18" i="3" s="1"/>
  <c r="W18" i="3"/>
  <c r="U18" i="3"/>
  <c r="T18" i="3"/>
  <c r="Q18" i="3"/>
  <c r="AD17" i="3"/>
  <c r="AE17" i="3" s="1"/>
  <c r="W17" i="3"/>
  <c r="U17" i="3"/>
  <c r="T17" i="3"/>
  <c r="Q17" i="3"/>
  <c r="AD16" i="3"/>
  <c r="AE16" i="3" s="1"/>
  <c r="W16" i="3"/>
  <c r="U16" i="3"/>
  <c r="T16" i="3"/>
  <c r="Q16" i="3"/>
  <c r="AD15" i="3"/>
  <c r="AE15" i="3" s="1"/>
  <c r="W15" i="3"/>
  <c r="U15" i="3"/>
  <c r="T15" i="3"/>
  <c r="Q15" i="3"/>
  <c r="AD14" i="3"/>
  <c r="AE14" i="3" s="1"/>
  <c r="W14" i="3"/>
  <c r="U14" i="3"/>
  <c r="T14" i="3"/>
  <c r="Q14" i="3"/>
  <c r="AD13" i="3"/>
  <c r="AE13" i="3" s="1"/>
  <c r="W13" i="3"/>
  <c r="U13" i="3"/>
  <c r="T13" i="3"/>
  <c r="Q13" i="3"/>
  <c r="AD12" i="3"/>
  <c r="AE12" i="3" s="1"/>
  <c r="W12" i="3"/>
  <c r="U12" i="3"/>
  <c r="T12" i="3"/>
  <c r="Q12" i="3"/>
  <c r="AD11" i="3"/>
  <c r="AE11" i="3" s="1"/>
  <c r="W11" i="3"/>
  <c r="U11" i="3"/>
  <c r="T11" i="3"/>
  <c r="Q11" i="3"/>
  <c r="T41" i="3" l="1"/>
  <c r="Q41" i="3"/>
  <c r="Q12" i="1" l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40" i="1"/>
  <c r="Q41" i="1"/>
  <c r="Q11" i="1"/>
  <c r="T12" i="1" l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40" i="1"/>
  <c r="T41" i="1"/>
  <c r="T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40" i="1"/>
  <c r="W41" i="1"/>
  <c r="W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40" i="1"/>
  <c r="U41" i="1"/>
  <c r="U11" i="1"/>
  <c r="S41" i="2"/>
  <c r="R41" i="2"/>
  <c r="P41" i="2"/>
  <c r="O41" i="2"/>
  <c r="AD40" i="2"/>
  <c r="AE40" i="2" s="1"/>
  <c r="AD39" i="2"/>
  <c r="AE39" i="2" s="1"/>
  <c r="AD38" i="2"/>
  <c r="AE38" i="2" s="1"/>
  <c r="AD37" i="2"/>
  <c r="AE37" i="2" s="1"/>
  <c r="AD36" i="2"/>
  <c r="AE36" i="2" s="1"/>
  <c r="AD35" i="2"/>
  <c r="AE35" i="2" s="1"/>
  <c r="AD34" i="2"/>
  <c r="AE34" i="2" s="1"/>
  <c r="AD33" i="2"/>
  <c r="AE33" i="2" s="1"/>
  <c r="AD32" i="2"/>
  <c r="AE32" i="2" s="1"/>
  <c r="AD31" i="2"/>
  <c r="AE31" i="2" s="1"/>
  <c r="AD30" i="2"/>
  <c r="AE30" i="2" s="1"/>
  <c r="AD29" i="2"/>
  <c r="AE29" i="2" s="1"/>
  <c r="AD28" i="2"/>
  <c r="AE28" i="2" s="1"/>
  <c r="AD27" i="2"/>
  <c r="AE27" i="2" s="1"/>
  <c r="AD26" i="2"/>
  <c r="AE26" i="2" s="1"/>
  <c r="AD25" i="2"/>
  <c r="AE25" i="2" s="1"/>
  <c r="AD24" i="2"/>
  <c r="AE24" i="2" s="1"/>
  <c r="AD23" i="2"/>
  <c r="AE23" i="2" s="1"/>
  <c r="AD22" i="2"/>
  <c r="AE22" i="2" s="1"/>
  <c r="AD21" i="2"/>
  <c r="AE21" i="2" s="1"/>
  <c r="AD20" i="2"/>
  <c r="AE20" i="2" s="1"/>
  <c r="AD19" i="2"/>
  <c r="AE19" i="2" s="1"/>
  <c r="AD18" i="2"/>
  <c r="AE18" i="2" s="1"/>
  <c r="AD17" i="2"/>
  <c r="AE17" i="2" s="1"/>
  <c r="AD16" i="2"/>
  <c r="AE16" i="2" s="1"/>
  <c r="W16" i="2"/>
  <c r="T16" i="2"/>
  <c r="Q16" i="2"/>
  <c r="AD15" i="2"/>
  <c r="AE15" i="2" s="1"/>
  <c r="W15" i="2"/>
  <c r="T15" i="2"/>
  <c r="Q15" i="2"/>
  <c r="AD14" i="2"/>
  <c r="AE14" i="2" s="1"/>
  <c r="AD13" i="2"/>
  <c r="AE13" i="2" s="1"/>
  <c r="AD12" i="2"/>
  <c r="AE12" i="2" s="1"/>
  <c r="Q12" i="2"/>
  <c r="AD11" i="2"/>
  <c r="AE11" i="2" s="1"/>
  <c r="Q11" i="2"/>
  <c r="Q41" i="2" l="1"/>
  <c r="T41" i="2"/>
  <c r="S42" i="1" l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<sst xmlns="http://schemas.openxmlformats.org/spreadsheetml/2006/main" count="179" uniqueCount="89">
  <si>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</si>
  <si>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</si>
  <si>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</si>
  <si>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</si>
  <si>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</si>
  <si>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</si>
  <si>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</si>
  <si>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</si>
  <si>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</si>
  <si>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</si>
  <si>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</si>
  <si>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</si>
  <si>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</si>
  <si>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</si>
  <si>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</si>
  <si>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</si>
  <si>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</si>
  <si>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Керівник _____________________________________________________________________________________________________________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</si>
  <si>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</si>
  <si>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</si>
  <si>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</si>
  <si>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</si>
  <si>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</si>
  <si>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Гелій</t>
  </si>
  <si>
    <t>Водень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</si>
  <si>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</si>
  <si>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</si>
  <si>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</si>
  <si>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</si>
  <si>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</si>
  <si>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</si>
  <si>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</si>
  <si>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</si>
  <si>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</si>
  <si>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</si>
  <si>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</si>
  <si>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</si>
  <si>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</si>
  <si>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</si>
  <si>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</si>
  <si>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</si>
  <si>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</si>
  <si>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</si>
  <si>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відс.</t>
  </si>
  <si>
    <t>Умовно постійні компоненти, мол. % від 01.03.2016 р.</t>
  </si>
  <si>
    <t>Філія УМГ "Львівтрансгаз"</t>
  </si>
  <si>
    <t>Комарнівський п/м Бібрське ЛВУМГ</t>
  </si>
  <si>
    <t>Вимірювальна хіміко-аналітична лабораторія ГВС Дроздовичі</t>
  </si>
  <si>
    <t>Свідоцтво № РЛ 155/15, чинне до 14.12.2020 р.</t>
  </si>
  <si>
    <t>ФХП газу обчислені на основі компонентного складу, 101,325 кПа</t>
  </si>
  <si>
    <t>по</t>
  </si>
  <si>
    <t>за період</t>
  </si>
  <si>
    <t>переданого Бібрським ЛВУМГ УМГ "ЛЬВІВТРАНСГАЗ" та прийнятого ПАТ "Львівгаз" Самбірським УЕГГ</t>
  </si>
  <si>
    <t>на ГРС Дроздовичі по газопроводу Комарно - держкордон, Ду700</t>
  </si>
  <si>
    <t>Температура вимірювання/згоряння</t>
  </si>
  <si>
    <t>при</t>
  </si>
  <si>
    <t>ºС</t>
  </si>
  <si>
    <t>20/25</t>
  </si>
  <si>
    <t>ФХП газу обчислені на основі компонентного складу  (при 101,325 кПа)</t>
  </si>
  <si>
    <t>ккал/м3</t>
  </si>
  <si>
    <t>Теплота згоряння    нижча</t>
  </si>
  <si>
    <t>МДж/м3</t>
  </si>
  <si>
    <t>Начальник Бібрського ЛВУМГ</t>
  </si>
  <si>
    <t>Хімік ГВС Дроздовичі</t>
  </si>
  <si>
    <t>Саловський Б.Й.</t>
  </si>
  <si>
    <t>Книшик У.П.</t>
  </si>
  <si>
    <t>Філія УМГ "ЛЬВІВТРАНСГАЗ"</t>
  </si>
  <si>
    <t>за період   з</t>
  </si>
  <si>
    <t>Умовно постійні компоненти, мол. % від 01.04.2016 р.</t>
  </si>
  <si>
    <t>Начальник служби ГВ і М</t>
  </si>
  <si>
    <t>Кузьмін Т.Б.</t>
  </si>
  <si>
    <t>р.</t>
  </si>
  <si>
    <r>
      <t>Масова концентрація 
сірководню, мг/м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</si>
  <si>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</si>
  <si>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</si>
  <si>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Обсяг газу, тис. 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</si>
  <si>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Густина абсолютна, кг/м</t>
    </r>
    <r>
      <rPr>
        <vertAlign val="superscript"/>
        <sz val="10"/>
        <color theme="1"/>
        <rFont val="Times New Roman"/>
        <family val="1"/>
        <charset val="204"/>
      </rPr>
      <t xml:space="preserve">3  </t>
    </r>
    <r>
      <rPr>
        <sz val="10"/>
        <color theme="1"/>
        <rFont val="Times New Roman"/>
        <family val="1"/>
        <charset val="204"/>
      </rPr>
      <t>(при 20 ºС)</t>
    </r>
    <r>
      <rPr>
        <vertAlign val="superscript"/>
        <sz val="10"/>
        <color theme="1"/>
        <rFont val="Times New Roman"/>
        <family val="1"/>
        <charset val="204"/>
      </rPr>
      <t xml:space="preserve"> </t>
    </r>
  </si>
  <si>
    <r>
      <t>Теплота згоряння</t>
    </r>
    <r>
      <rPr>
        <sz val="10"/>
        <color rgb="FFFF0000"/>
        <rFont val="Times New Roman"/>
        <family val="1"/>
        <charset val="204"/>
      </rPr>
      <t xml:space="preserve"> </t>
    </r>
    <r>
      <rPr>
        <b/>
        <sz val="10"/>
        <color rgb="FFFF0000"/>
        <rFont val="Times New Roman"/>
        <family val="1"/>
        <charset val="204"/>
      </rPr>
      <t>нижча</t>
    </r>
    <r>
      <rPr>
        <sz val="10"/>
        <color rgb="FFFF0000"/>
        <rFont val="Times New Roman"/>
        <family val="1"/>
        <charset val="204"/>
      </rPr>
      <t>,</t>
    </r>
    <r>
      <rPr>
        <sz val="10"/>
        <color theme="1"/>
        <rFont val="Times New Roman"/>
        <family val="1"/>
        <charset val="204"/>
      </rPr>
      <t xml:space="preserve"> ккал/м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</si>
  <si>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Теплота згоряння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FF0000"/>
        <rFont val="Times New Roman"/>
        <family val="1"/>
        <charset val="204"/>
      </rPr>
      <t>нижча</t>
    </r>
    <r>
      <rPr>
        <sz val="10"/>
        <color theme="1"/>
        <rFont val="Times New Roman"/>
        <family val="1"/>
        <charset val="204"/>
      </rPr>
      <t>, МДж/м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</si>
  <si>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 xml:space="preserve">Теплота згоряння </t>
    </r>
    <r>
      <rPr>
        <b/>
        <sz val="10"/>
        <color rgb="FFFF0000"/>
        <rFont val="Times New Roman"/>
        <family val="1"/>
        <charset val="204"/>
      </rPr>
      <t>нижча</t>
    </r>
    <r>
      <rPr>
        <sz val="10"/>
        <color theme="1"/>
        <rFont val="Times New Roman"/>
        <family val="1"/>
        <charset val="204"/>
      </rPr>
      <t>, кВт⋅год/м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</si>
  <si>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 xml:space="preserve">Теплота згоряння </t>
    </r>
    <r>
      <rPr>
        <b/>
        <sz val="10"/>
        <color rgb="FF00B0F0"/>
        <rFont val="Times New Roman"/>
        <family val="1"/>
        <charset val="204"/>
      </rPr>
      <t>вища</t>
    </r>
    <r>
      <rPr>
        <sz val="10"/>
        <color theme="1"/>
        <rFont val="Times New Roman"/>
        <family val="1"/>
        <charset val="204"/>
      </rPr>
      <t>, ккал/м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</si>
  <si>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 xml:space="preserve">Теплота згоряння </t>
    </r>
    <r>
      <rPr>
        <b/>
        <sz val="10"/>
        <color rgb="FF00B0F0"/>
        <rFont val="Times New Roman"/>
        <family val="1"/>
        <charset val="204"/>
      </rPr>
      <t>вища</t>
    </r>
    <r>
      <rPr>
        <sz val="10"/>
        <color theme="1"/>
        <rFont val="Times New Roman"/>
        <family val="1"/>
        <charset val="204"/>
      </rPr>
      <t>, МДж/м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</si>
  <si>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Теплота згоряння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00B0F0"/>
        <rFont val="Times New Roman"/>
        <family val="1"/>
        <charset val="204"/>
      </rPr>
      <t>вища</t>
    </r>
    <r>
      <rPr>
        <sz val="10"/>
        <color theme="1"/>
        <rFont val="Times New Roman"/>
        <family val="1"/>
        <charset val="204"/>
      </rPr>
      <t>, кВт⋅год/м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</si>
  <si>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 xml:space="preserve">Число Воббе </t>
    </r>
    <r>
      <rPr>
        <b/>
        <sz val="10"/>
        <color rgb="FFFF0000"/>
        <rFont val="Times New Roman"/>
        <family val="1"/>
        <charset val="204"/>
      </rPr>
      <t>вище</t>
    </r>
    <r>
      <rPr>
        <sz val="10"/>
        <color theme="1"/>
        <rFont val="Times New Roman"/>
        <family val="1"/>
        <charset val="204"/>
      </rPr>
      <t>,
ккал/м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</si>
  <si>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 xml:space="preserve">Число Воббе </t>
    </r>
    <r>
      <rPr>
        <b/>
        <sz val="10"/>
        <color rgb="FFFF0000"/>
        <rFont val="Times New Roman"/>
        <family val="1"/>
        <charset val="204"/>
      </rPr>
      <t>вище</t>
    </r>
    <r>
      <rPr>
        <sz val="10"/>
        <color theme="1"/>
        <rFont val="Times New Roman"/>
        <family val="1"/>
        <charset val="204"/>
      </rPr>
      <t>,
МДж/м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</si>
  <si>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 xml:space="preserve">Число Воббе </t>
    </r>
    <r>
      <rPr>
        <b/>
        <sz val="10"/>
        <color rgb="FFFF0000"/>
        <rFont val="Times New Roman"/>
        <family val="1"/>
        <charset val="204"/>
      </rPr>
      <t>вище</t>
    </r>
    <r>
      <rPr>
        <sz val="10"/>
        <color theme="1"/>
        <rFont val="Times New Roman"/>
        <family val="1"/>
        <charset val="204"/>
      </rPr>
      <t>,
кВт⋅год/м</t>
    </r>
    <r>
      <rPr>
        <vertAlign val="superscript"/>
        <sz val="10"/>
        <color theme="1"/>
        <rFont val="Times New Roman"/>
        <family val="1"/>
        <charset val="204"/>
      </rPr>
      <t>3</t>
    </r>
  </si>
  <si>
    <t>Комарнівський ПМ, Бібрське ЛВУМГ</t>
  </si>
  <si>
    <t>на ГРС Дроздовичі по газопроводу Комарно - держкордон, Ду700 (маршрут транспортування газу №220)</t>
  </si>
  <si>
    <t>не виявл.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</si>
</sst>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#,##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B0F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164" fontId="1" fillId="0" borderId="5" xfId="0" applyNumberFormat="1" applyFont="1" applyBorder="1" applyAlignment="1" applyProtection="1">
      <alignment horizontal="center" vertical="center" wrapText="1"/>
      <protection locked="0"/>
    </xf>
    <xf numFmtId="2" fontId="0" fillId="0" borderId="5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2" fontId="1" fillId="0" borderId="5" xfId="0" applyNumberFormat="1" applyFont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165" fontId="1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165" fontId="1" fillId="0" borderId="4" xfId="0" applyNumberFormat="1" applyFont="1" applyBorder="1" applyAlignment="1" applyProtection="1">
      <alignment horizontal="center" vertical="center" wrapText="1"/>
      <protection locked="0"/>
    </xf>
    <xf numFmtId="165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14" fontId="10" fillId="0" borderId="0" xfId="0" applyNumberFormat="1" applyFont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center" textRotation="90" wrapText="1"/>
      <protection locked="0"/>
    </xf>
    <xf numFmtId="14" fontId="10" fillId="0" borderId="0" xfId="0" applyNumberFormat="1" applyFont="1" applyAlignment="1" applyProtection="1">
      <protection locked="0"/>
    </xf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0" fillId="2" borderId="0" xfId="0" applyFont="1" applyFill="1" applyAlignment="1" applyProtection="1">
      <protection locked="0"/>
    </xf>
    <xf numFmtId="0" fontId="10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Protection="1"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horizontal="right"/>
      <protection locked="0"/>
    </xf>
    <xf numFmtId="14" fontId="11" fillId="2" borderId="0" xfId="0" applyNumberFormat="1" applyFont="1" applyFill="1" applyAlignment="1" applyProtection="1">
      <protection locked="0"/>
    </xf>
    <xf numFmtId="0" fontId="11" fillId="2" borderId="0" xfId="0" applyFont="1" applyFill="1" applyAlignment="1" applyProtection="1">
      <protection locked="0"/>
    </xf>
    <xf numFmtId="14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164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2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1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8" fillId="2" borderId="5" xfId="0" applyNumberFormat="1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165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/>
    <xf numFmtId="0" fontId="13" fillId="2" borderId="0" xfId="0" applyFont="1" applyFill="1" applyProtection="1"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right"/>
      <protection locked="0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167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167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14" fontId="11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13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left" vertical="center" textRotation="90" wrapText="1"/>
      <protection locked="0"/>
    </xf>
    <xf numFmtId="0" fontId="2" fillId="0" borderId="1" xfId="0" applyFont="1" applyBorder="1" applyAlignment="1" applyProtection="1">
      <alignment horizontal="right" vertical="center" textRotation="90" wrapText="1"/>
      <protection locked="0"/>
    </xf>
    <xf numFmtId="0" fontId="2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1" xfId="0" applyFont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center" vertical="center" textRotation="90" wrapText="1"/>
      <protection locked="0"/>
    </xf>
    <xf numFmtId="2" fontId="2" fillId="0" borderId="7" xfId="0" applyNumberFormat="1" applyFont="1" applyBorder="1" applyAlignment="1" applyProtection="1">
      <alignment horizontal="center" vertical="center" wrapText="1"/>
      <protection locked="0"/>
    </xf>
    <xf numFmtId="2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10" fillId="2" borderId="0" xfId="0" applyFont="1" applyFill="1" applyAlignment="1" applyProtection="1">
      <alignment horizontal="right"/>
      <protection locked="0"/>
    </xf>
    <xf numFmtId="14" fontId="12" fillId="2" borderId="0" xfId="0" applyNumberFormat="1" applyFont="1" applyFill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right"/>
      <protection locked="0"/>
    </xf>
    <xf numFmtId="14" fontId="11" fillId="2" borderId="0" xfId="0" applyNumberFormat="1" applyFont="1" applyFill="1" applyAlignment="1" applyProtection="1">
      <alignment horizontal="right"/>
      <protection locked="0"/>
    </xf>
    <xf numFmtId="0" fontId="11" fillId="2" borderId="0" xfId="0" applyFont="1" applyFill="1" applyAlignment="1" applyProtection="1">
      <alignment horizontal="right"/>
      <protection locked="0"/>
    </xf>
    <xf numFmtId="0" fontId="11" fillId="2" borderId="0" xfId="0" applyFont="1" applyFill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49"/>
  <sheetViews>
    <sheetView topLeftCell="B1" workbookViewId="0">
      <selection activeCell="E20" sqref="E20"/>
    </sheetView>
  </sheetViews>
  <sheetFormatPr defaultRowHeight="15" x14ac:dyDescent="0.25"/>
  <cols>
    <col min="1" max="1" width="4.85546875" style="1" customWidth="1"/>
    <col min="2" max="2" width="10.7109375" style="1" customWidth="1"/>
    <col min="3" max="14" width="8.7109375" style="1" customWidth="1"/>
    <col min="15" max="15" width="7.7109375" style="1" customWidth="1"/>
    <col min="16" max="16" width="8.42578125" style="1" customWidth="1"/>
    <col min="17" max="23" width="7.7109375" style="1" customWidth="1"/>
    <col min="24" max="24" width="6.7109375" style="1" customWidth="1"/>
    <col min="25" max="25" width="5.7109375" style="1" customWidth="1"/>
    <col min="26" max="28" width="6.7109375" style="1" customWidth="1"/>
    <col min="29" max="29" width="8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customHeight="1" x14ac:dyDescent="0.25">
      <c r="A1" s="34" t="s">
        <v>22</v>
      </c>
      <c r="B1" s="35"/>
      <c r="C1" s="35"/>
      <c r="D1" s="35"/>
      <c r="E1" s="7"/>
      <c r="F1" s="7"/>
      <c r="G1" s="7"/>
      <c r="J1" s="105" t="s">
        <v>4</v>
      </c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38"/>
      <c r="Y1" s="38"/>
      <c r="Z1" s="36"/>
      <c r="AA1" s="36"/>
      <c r="AB1" s="36"/>
      <c r="AC1" s="36"/>
    </row>
    <row r="2" spans="1:34" ht="15.75" customHeight="1" x14ac:dyDescent="0.25">
      <c r="A2" s="34" t="s">
        <v>45</v>
      </c>
      <c r="B2" s="35"/>
      <c r="C2" s="6"/>
      <c r="D2" s="35"/>
      <c r="E2" s="7"/>
      <c r="F2" s="35"/>
      <c r="G2" s="35"/>
      <c r="H2" s="2"/>
      <c r="I2" s="2"/>
      <c r="J2" s="106" t="s">
        <v>52</v>
      </c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37"/>
      <c r="Y2" s="37"/>
      <c r="Z2" s="36"/>
      <c r="AA2" s="36"/>
      <c r="AB2" s="36"/>
      <c r="AC2" s="36"/>
    </row>
    <row r="3" spans="1:34" ht="15.75" customHeight="1" x14ac:dyDescent="0.25">
      <c r="A3" s="34" t="s">
        <v>46</v>
      </c>
      <c r="B3" s="7"/>
      <c r="C3" s="3"/>
      <c r="D3" s="7"/>
      <c r="E3" s="7"/>
      <c r="F3" s="35"/>
      <c r="G3" s="35"/>
      <c r="H3" s="2"/>
      <c r="I3" s="2"/>
      <c r="J3" s="106" t="s">
        <v>53</v>
      </c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37"/>
      <c r="Y3" s="37"/>
      <c r="Z3" s="36"/>
      <c r="AA3" s="36"/>
      <c r="AB3" s="36"/>
      <c r="AC3" s="36"/>
    </row>
    <row r="4" spans="1:34" ht="15.75" customHeight="1" x14ac:dyDescent="0.25">
      <c r="A4" s="34" t="s">
        <v>47</v>
      </c>
      <c r="B4" s="35"/>
      <c r="C4" s="35"/>
      <c r="D4" s="35"/>
      <c r="E4" s="35"/>
      <c r="F4" s="35"/>
      <c r="G4" s="35"/>
      <c r="H4" s="2"/>
      <c r="I4" s="2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</row>
    <row r="5" spans="1:34" ht="15.75" customHeight="1" x14ac:dyDescent="0.25">
      <c r="A5" s="34" t="s">
        <v>48</v>
      </c>
      <c r="B5" s="35"/>
      <c r="C5" s="35"/>
      <c r="D5" s="35"/>
      <c r="E5" s="35"/>
      <c r="F5" s="35"/>
      <c r="G5" s="35"/>
      <c r="H5" s="2"/>
      <c r="K5" s="37"/>
      <c r="L5" s="36"/>
      <c r="M5" s="105" t="s">
        <v>51</v>
      </c>
      <c r="N5" s="105"/>
      <c r="O5" s="107">
        <v>42675</v>
      </c>
      <c r="P5" s="108"/>
      <c r="Q5" s="39" t="s">
        <v>50</v>
      </c>
      <c r="R5" s="107">
        <v>42704</v>
      </c>
      <c r="S5" s="107"/>
      <c r="T5" s="38"/>
      <c r="U5" s="36"/>
      <c r="V5" s="36"/>
      <c r="W5" s="37"/>
      <c r="X5" s="36"/>
      <c r="Y5" s="36"/>
      <c r="Z5" s="36"/>
      <c r="AA5" s="36"/>
      <c r="AB5" s="36"/>
      <c r="AC5" s="36"/>
    </row>
    <row r="6" spans="1:34" ht="7.5" customHeight="1" x14ac:dyDescent="0.25"/>
    <row r="7" spans="1:34" ht="18" customHeight="1" x14ac:dyDescent="0.25">
      <c r="A7" s="111" t="s">
        <v>0</v>
      </c>
      <c r="B7" s="112" t="s">
        <v>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  <c r="N7" s="123" t="s">
        <v>49</v>
      </c>
      <c r="O7" s="124"/>
      <c r="P7" s="124"/>
      <c r="Q7" s="124"/>
      <c r="R7" s="124"/>
      <c r="S7" s="124"/>
      <c r="T7" s="124"/>
      <c r="U7" s="124"/>
      <c r="V7" s="124"/>
      <c r="W7" s="125"/>
      <c r="X7" s="111" t="s">
        <v>25</v>
      </c>
      <c r="Y7" s="126" t="s">
        <v>2</v>
      </c>
      <c r="Z7" s="118" t="s">
        <v>19</v>
      </c>
      <c r="AA7" s="118" t="s">
        <v>20</v>
      </c>
      <c r="AB7" s="111" t="s">
        <v>21</v>
      </c>
      <c r="AC7" s="111" t="s">
        <v>15</v>
      </c>
    </row>
    <row r="8" spans="1:34" ht="18" customHeight="1" x14ac:dyDescent="0.25">
      <c r="A8" s="111"/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7"/>
      <c r="N8" s="109" t="s">
        <v>26</v>
      </c>
      <c r="O8" s="121" t="s">
        <v>28</v>
      </c>
      <c r="P8" s="122"/>
      <c r="Q8" s="122"/>
      <c r="R8" s="122"/>
      <c r="S8" s="122"/>
      <c r="T8" s="122"/>
      <c r="U8" s="122"/>
      <c r="V8" s="15" t="s">
        <v>29</v>
      </c>
      <c r="W8" s="15"/>
      <c r="X8" s="111"/>
      <c r="Y8" s="126"/>
      <c r="Z8" s="118"/>
      <c r="AA8" s="118"/>
      <c r="AB8" s="111"/>
      <c r="AC8" s="119"/>
    </row>
    <row r="9" spans="1:34" ht="92.25" customHeight="1" x14ac:dyDescent="0.25">
      <c r="A9" s="111"/>
      <c r="B9" s="109" t="s">
        <v>31</v>
      </c>
      <c r="C9" s="109" t="s">
        <v>32</v>
      </c>
      <c r="D9" s="109" t="s">
        <v>33</v>
      </c>
      <c r="E9" s="109" t="s">
        <v>38</v>
      </c>
      <c r="F9" s="109" t="s">
        <v>39</v>
      </c>
      <c r="G9" s="109" t="s">
        <v>36</v>
      </c>
      <c r="H9" s="109" t="s">
        <v>40</v>
      </c>
      <c r="I9" s="109" t="s">
        <v>37</v>
      </c>
      <c r="J9" s="109" t="s">
        <v>35</v>
      </c>
      <c r="K9" s="109" t="s">
        <v>34</v>
      </c>
      <c r="L9" s="109" t="s">
        <v>41</v>
      </c>
      <c r="M9" s="109" t="s">
        <v>42</v>
      </c>
      <c r="N9" s="120"/>
      <c r="O9" s="130" t="s">
        <v>60</v>
      </c>
      <c r="P9" s="131"/>
      <c r="Q9" s="132"/>
      <c r="R9" s="140" t="s">
        <v>30</v>
      </c>
      <c r="S9" s="109" t="s">
        <v>11</v>
      </c>
      <c r="T9" s="142" t="s">
        <v>12</v>
      </c>
      <c r="U9" s="109" t="s">
        <v>27</v>
      </c>
      <c r="V9" s="109" t="s">
        <v>13</v>
      </c>
      <c r="W9" s="109" t="s">
        <v>14</v>
      </c>
      <c r="X9" s="111"/>
      <c r="Y9" s="126"/>
      <c r="Z9" s="118"/>
      <c r="AA9" s="118"/>
      <c r="AB9" s="111"/>
      <c r="AC9" s="119"/>
    </row>
    <row r="10" spans="1:34" ht="15.75" customHeight="1" x14ac:dyDescent="0.25">
      <c r="A10" s="109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22" t="s">
        <v>59</v>
      </c>
      <c r="P10" s="22" t="s">
        <v>61</v>
      </c>
      <c r="Q10" s="46"/>
      <c r="R10" s="141"/>
      <c r="S10" s="110"/>
      <c r="T10" s="143"/>
      <c r="U10" s="110"/>
      <c r="V10" s="110"/>
      <c r="W10" s="110"/>
      <c r="X10" s="111"/>
      <c r="Y10" s="126"/>
      <c r="Z10" s="118"/>
      <c r="AA10" s="118"/>
      <c r="AB10" s="111"/>
      <c r="AC10" s="119"/>
    </row>
    <row r="11" spans="1:34" ht="15" customHeight="1" x14ac:dyDescent="0.25">
      <c r="A11" s="24">
        <v>1</v>
      </c>
      <c r="B11" s="2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29"/>
      <c r="N11" s="31"/>
      <c r="O11" s="30">
        <v>8250</v>
      </c>
      <c r="P11" s="20"/>
      <c r="Q11" s="18">
        <f>O11/859.8453</f>
        <v>9.5947491950005439</v>
      </c>
      <c r="R11" s="19"/>
      <c r="S11" s="20"/>
      <c r="T11" s="20"/>
      <c r="U11" s="32"/>
      <c r="V11" s="24"/>
      <c r="W11" s="41"/>
      <c r="X11" s="40"/>
      <c r="Y11" s="24"/>
      <c r="Z11" s="24"/>
      <c r="AA11" s="24"/>
      <c r="AB11" s="24"/>
      <c r="AC11" s="25">
        <v>1.111</v>
      </c>
      <c r="AD11" s="8">
        <f t="shared" ref="AD11:AD40" si="0">SUM(B11:M11)+$K$41+$N$41</f>
        <v>2.4E-2</v>
      </c>
      <c r="AE11" s="9" t="str">
        <f>IF(AD11=100,"ОК"," ")</f>
        <v xml:space="preserve"> </v>
      </c>
      <c r="AF11" s="5"/>
      <c r="AG11" s="5"/>
      <c r="AH11" s="5"/>
    </row>
    <row r="12" spans="1:34" x14ac:dyDescent="0.25">
      <c r="A12" s="19">
        <v>2</v>
      </c>
      <c r="B12" s="21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29"/>
      <c r="N12" s="16"/>
      <c r="O12" s="23"/>
      <c r="P12" s="17">
        <v>32.200000000000003</v>
      </c>
      <c r="Q12" s="18">
        <f>P12/3.6</f>
        <v>8.9444444444444446</v>
      </c>
      <c r="R12" s="19"/>
      <c r="S12" s="20"/>
      <c r="T12" s="20"/>
      <c r="U12" s="19"/>
      <c r="V12" s="19"/>
      <c r="W12" s="33"/>
      <c r="X12" s="26"/>
      <c r="Y12" s="19"/>
      <c r="Z12" s="19"/>
      <c r="AA12" s="19"/>
      <c r="AB12" s="19"/>
      <c r="AC12" s="27">
        <v>2.1110000000000002</v>
      </c>
      <c r="AD12" s="8">
        <f t="shared" si="0"/>
        <v>2.4E-2</v>
      </c>
      <c r="AE12" s="9" t="str">
        <f>IF(AD12=100,"ОК"," ")</f>
        <v xml:space="preserve"> </v>
      </c>
      <c r="AF12" s="5"/>
      <c r="AG12" s="5"/>
      <c r="AH12" s="5"/>
    </row>
    <row r="13" spans="1:34" x14ac:dyDescent="0.25">
      <c r="A13" s="19">
        <v>3</v>
      </c>
      <c r="B13" s="21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29"/>
      <c r="N13" s="16"/>
      <c r="O13" s="23"/>
      <c r="P13" s="20"/>
      <c r="Q13" s="18"/>
      <c r="R13" s="19"/>
      <c r="S13" s="20"/>
      <c r="T13" s="20"/>
      <c r="U13" s="19"/>
      <c r="V13" s="19"/>
      <c r="W13" s="33"/>
      <c r="X13" s="26"/>
      <c r="Y13" s="19"/>
      <c r="Z13" s="19"/>
      <c r="AA13" s="19"/>
      <c r="AB13" s="19"/>
      <c r="AC13" s="27">
        <v>3.1110000000000002</v>
      </c>
      <c r="AD13" s="8">
        <f t="shared" si="0"/>
        <v>2.4E-2</v>
      </c>
      <c r="AE13" s="9" t="str">
        <f>IF(AD13=100,"ОК"," ")</f>
        <v xml:space="preserve"> </v>
      </c>
      <c r="AF13" s="5"/>
      <c r="AG13" s="5"/>
      <c r="AH13" s="5"/>
    </row>
    <row r="14" spans="1:34" x14ac:dyDescent="0.25">
      <c r="A14" s="19">
        <v>4</v>
      </c>
      <c r="B14" s="21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29"/>
      <c r="N14" s="16"/>
      <c r="O14" s="23"/>
      <c r="P14" s="20"/>
      <c r="Q14" s="18"/>
      <c r="R14" s="19"/>
      <c r="S14" s="20"/>
      <c r="T14" s="20"/>
      <c r="U14" s="19"/>
      <c r="V14" s="19"/>
      <c r="W14" s="33"/>
      <c r="X14" s="26"/>
      <c r="Y14" s="19"/>
      <c r="Z14" s="19"/>
      <c r="AA14" s="19"/>
      <c r="AB14" s="19"/>
      <c r="AC14" s="27">
        <v>4.1109999999999998</v>
      </c>
      <c r="AD14" s="8">
        <f t="shared" si="0"/>
        <v>2.4E-2</v>
      </c>
      <c r="AE14" s="9" t="str">
        <f t="shared" ref="AE14:AE40" si="1">IF(AD14=100,"ОК"," ")</f>
        <v xml:space="preserve"> </v>
      </c>
      <c r="AF14" s="5"/>
      <c r="AG14" s="5"/>
      <c r="AH14" s="5"/>
    </row>
    <row r="15" spans="1:34" x14ac:dyDescent="0.25">
      <c r="A15" s="19">
        <v>5</v>
      </c>
      <c r="B15" s="21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29"/>
      <c r="N15" s="16">
        <v>0.69769999999999999</v>
      </c>
      <c r="O15" s="23">
        <v>8171</v>
      </c>
      <c r="P15" s="20">
        <v>34.200000000000003</v>
      </c>
      <c r="Q15" s="18">
        <f>P15/3.6</f>
        <v>9.5</v>
      </c>
      <c r="R15" s="19">
        <v>9567</v>
      </c>
      <c r="S15" s="20">
        <v>39.56</v>
      </c>
      <c r="T15" s="20">
        <f>S15/3.6</f>
        <v>10.988888888888889</v>
      </c>
      <c r="U15" s="19">
        <v>11911</v>
      </c>
      <c r="V15" s="19">
        <v>49.82</v>
      </c>
      <c r="W15" s="33">
        <f>V15/3.6</f>
        <v>13.838888888888889</v>
      </c>
      <c r="X15" s="26">
        <v>-12.1</v>
      </c>
      <c r="Y15" s="19"/>
      <c r="Z15" s="19">
        <v>0.05</v>
      </c>
      <c r="AA15" s="19">
        <v>0.18</v>
      </c>
      <c r="AB15" s="19" t="s">
        <v>43</v>
      </c>
      <c r="AC15" s="27">
        <v>5.1109999999999998</v>
      </c>
      <c r="AD15" s="8">
        <f t="shared" si="0"/>
        <v>2.4E-2</v>
      </c>
      <c r="AE15" s="9" t="str">
        <f t="shared" si="1"/>
        <v xml:space="preserve"> </v>
      </c>
      <c r="AF15" s="5"/>
      <c r="AG15" s="5"/>
      <c r="AH15" s="5"/>
    </row>
    <row r="16" spans="1:34" x14ac:dyDescent="0.25">
      <c r="A16" s="19">
        <v>6</v>
      </c>
      <c r="B16" s="2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29"/>
      <c r="N16" s="16">
        <v>0.69740000000000002</v>
      </c>
      <c r="O16" s="23">
        <v>8175</v>
      </c>
      <c r="P16" s="20">
        <v>34.22</v>
      </c>
      <c r="Q16" s="18">
        <f>P16/3.6</f>
        <v>9.5055555555555546</v>
      </c>
      <c r="R16" s="19">
        <v>9569</v>
      </c>
      <c r="S16" s="20">
        <v>39.590000000000003</v>
      </c>
      <c r="T16" s="20">
        <f>S16/3.6</f>
        <v>10.997222222222224</v>
      </c>
      <c r="U16" s="19">
        <v>11912</v>
      </c>
      <c r="V16" s="19">
        <v>49.85</v>
      </c>
      <c r="W16" s="33">
        <f>V16/3.6</f>
        <v>13.847222222222221</v>
      </c>
      <c r="X16" s="26">
        <v>-12.5</v>
      </c>
      <c r="Y16" s="19"/>
      <c r="Z16" s="19"/>
      <c r="AA16" s="19"/>
      <c r="AB16" s="19"/>
      <c r="AC16" s="27">
        <v>1.222</v>
      </c>
      <c r="AD16" s="8">
        <f t="shared" si="0"/>
        <v>2.4E-2</v>
      </c>
      <c r="AE16" s="9" t="str">
        <f t="shared" si="1"/>
        <v xml:space="preserve"> </v>
      </c>
      <c r="AF16" s="5"/>
      <c r="AG16" s="5"/>
      <c r="AH16" s="5"/>
    </row>
    <row r="17" spans="1:34" x14ac:dyDescent="0.25">
      <c r="A17" s="19">
        <v>7</v>
      </c>
      <c r="B17" s="21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29"/>
      <c r="N17" s="16"/>
      <c r="O17" s="23"/>
      <c r="P17" s="20"/>
      <c r="Q17" s="18"/>
      <c r="R17" s="19"/>
      <c r="S17" s="20"/>
      <c r="T17" s="20"/>
      <c r="U17" s="19"/>
      <c r="V17" s="19"/>
      <c r="W17" s="33"/>
      <c r="X17" s="26"/>
      <c r="Y17" s="19"/>
      <c r="Z17" s="19"/>
      <c r="AA17" s="19"/>
      <c r="AB17" s="19"/>
      <c r="AC17" s="27">
        <v>2.222</v>
      </c>
      <c r="AD17" s="8">
        <f t="shared" si="0"/>
        <v>2.4E-2</v>
      </c>
      <c r="AE17" s="9" t="str">
        <f t="shared" si="1"/>
        <v xml:space="preserve"> </v>
      </c>
      <c r="AF17" s="5"/>
      <c r="AG17" s="5"/>
      <c r="AH17" s="5"/>
    </row>
    <row r="18" spans="1:34" x14ac:dyDescent="0.25">
      <c r="A18" s="19">
        <v>8</v>
      </c>
      <c r="B18" s="21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29"/>
      <c r="N18" s="16"/>
      <c r="O18" s="23"/>
      <c r="P18" s="20"/>
      <c r="Q18" s="18"/>
      <c r="R18" s="19"/>
      <c r="S18" s="20"/>
      <c r="T18" s="20"/>
      <c r="U18" s="19"/>
      <c r="V18" s="19"/>
      <c r="W18" s="33"/>
      <c r="X18" s="26"/>
      <c r="Y18" s="19"/>
      <c r="Z18" s="19"/>
      <c r="AA18" s="19"/>
      <c r="AB18" s="19"/>
      <c r="AC18" s="27">
        <v>3.3330000000000002</v>
      </c>
      <c r="AD18" s="8">
        <f t="shared" si="0"/>
        <v>2.4E-2</v>
      </c>
      <c r="AE18" s="9" t="str">
        <f t="shared" si="1"/>
        <v xml:space="preserve"> </v>
      </c>
      <c r="AF18" s="5"/>
      <c r="AG18" s="5"/>
      <c r="AH18" s="5"/>
    </row>
    <row r="19" spans="1:34" x14ac:dyDescent="0.25">
      <c r="A19" s="19">
        <v>9</v>
      </c>
      <c r="B19" s="21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29"/>
      <c r="N19" s="16"/>
      <c r="O19" s="23"/>
      <c r="P19" s="20"/>
      <c r="Q19" s="18"/>
      <c r="R19" s="19"/>
      <c r="S19" s="20"/>
      <c r="T19" s="20"/>
      <c r="U19" s="19"/>
      <c r="V19" s="19"/>
      <c r="W19" s="33"/>
      <c r="X19" s="26"/>
      <c r="Y19" s="19"/>
      <c r="Z19" s="19"/>
      <c r="AA19" s="19"/>
      <c r="AB19" s="19"/>
      <c r="AC19" s="27">
        <v>4.444</v>
      </c>
      <c r="AD19" s="8">
        <f t="shared" si="0"/>
        <v>2.4E-2</v>
      </c>
      <c r="AE19" s="9" t="str">
        <f t="shared" si="1"/>
        <v xml:space="preserve"> </v>
      </c>
      <c r="AF19" s="5"/>
      <c r="AG19" s="5"/>
      <c r="AH19" s="5"/>
    </row>
    <row r="20" spans="1:34" ht="15" customHeight="1" x14ac:dyDescent="0.25">
      <c r="A20" s="19">
        <v>10</v>
      </c>
      <c r="B20" s="2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29"/>
      <c r="N20" s="16"/>
      <c r="O20" s="23"/>
      <c r="P20" s="20"/>
      <c r="Q20" s="18"/>
      <c r="R20" s="19"/>
      <c r="S20" s="20"/>
      <c r="T20" s="20"/>
      <c r="U20" s="19"/>
      <c r="V20" s="19"/>
      <c r="W20" s="33"/>
      <c r="X20" s="26"/>
      <c r="Y20" s="19"/>
      <c r="Z20" s="19"/>
      <c r="AA20" s="19"/>
      <c r="AB20" s="19"/>
      <c r="AC20" s="27">
        <v>5.5549999999999997</v>
      </c>
      <c r="AD20" s="8">
        <f t="shared" si="0"/>
        <v>2.4E-2</v>
      </c>
      <c r="AE20" s="9" t="str">
        <f t="shared" si="1"/>
        <v xml:space="preserve"> </v>
      </c>
      <c r="AF20" s="5"/>
      <c r="AG20" s="5"/>
      <c r="AH20" s="5"/>
    </row>
    <row r="21" spans="1:34" x14ac:dyDescent="0.25">
      <c r="A21" s="19">
        <v>11</v>
      </c>
      <c r="B21" s="2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29"/>
      <c r="N21" s="16"/>
      <c r="O21" s="23"/>
      <c r="P21" s="20"/>
      <c r="Q21" s="18"/>
      <c r="R21" s="19"/>
      <c r="S21" s="20"/>
      <c r="T21" s="20"/>
      <c r="U21" s="19"/>
      <c r="V21" s="19"/>
      <c r="W21" s="33"/>
      <c r="X21" s="26"/>
      <c r="Y21" s="19"/>
      <c r="Z21" s="19"/>
      <c r="AA21" s="19"/>
      <c r="AB21" s="19"/>
      <c r="AC21" s="27">
        <v>1.333</v>
      </c>
      <c r="AD21" s="8">
        <f t="shared" si="0"/>
        <v>2.4E-2</v>
      </c>
      <c r="AE21" s="9" t="str">
        <f t="shared" si="1"/>
        <v xml:space="preserve"> </v>
      </c>
      <c r="AF21" s="5"/>
      <c r="AG21" s="5"/>
      <c r="AH21" s="5"/>
    </row>
    <row r="22" spans="1:34" x14ac:dyDescent="0.25">
      <c r="A22" s="19">
        <v>12</v>
      </c>
      <c r="B22" s="2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29"/>
      <c r="N22" s="16"/>
      <c r="O22" s="23"/>
      <c r="P22" s="20"/>
      <c r="Q22" s="18"/>
      <c r="R22" s="19"/>
      <c r="S22" s="20"/>
      <c r="T22" s="20"/>
      <c r="U22" s="19"/>
      <c r="V22" s="19"/>
      <c r="W22" s="33"/>
      <c r="X22" s="26"/>
      <c r="Y22" s="19"/>
      <c r="Z22" s="19"/>
      <c r="AA22" s="19"/>
      <c r="AB22" s="19"/>
      <c r="AC22" s="27">
        <v>2.3330000000000002</v>
      </c>
      <c r="AD22" s="8">
        <f t="shared" si="0"/>
        <v>2.4E-2</v>
      </c>
      <c r="AE22" s="9" t="str">
        <f t="shared" si="1"/>
        <v xml:space="preserve"> </v>
      </c>
      <c r="AF22" s="5"/>
      <c r="AG22" s="5"/>
      <c r="AH22" s="5"/>
    </row>
    <row r="23" spans="1:34" x14ac:dyDescent="0.25">
      <c r="A23" s="19">
        <v>13</v>
      </c>
      <c r="B23" s="2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9"/>
      <c r="N23" s="16"/>
      <c r="O23" s="23"/>
      <c r="P23" s="20"/>
      <c r="Q23" s="18"/>
      <c r="R23" s="19"/>
      <c r="S23" s="20"/>
      <c r="T23" s="20"/>
      <c r="U23" s="19"/>
      <c r="V23" s="19"/>
      <c r="W23" s="33"/>
      <c r="X23" s="26"/>
      <c r="Y23" s="19"/>
      <c r="Z23" s="19"/>
      <c r="AA23" s="19"/>
      <c r="AB23" s="19"/>
      <c r="AC23" s="27">
        <v>4.3330000000000002</v>
      </c>
      <c r="AD23" s="8">
        <f t="shared" si="0"/>
        <v>2.4E-2</v>
      </c>
      <c r="AE23" s="9" t="str">
        <f t="shared" si="1"/>
        <v xml:space="preserve"> </v>
      </c>
      <c r="AF23" s="5"/>
      <c r="AG23" s="5"/>
      <c r="AH23" s="5"/>
    </row>
    <row r="24" spans="1:34" x14ac:dyDescent="0.25">
      <c r="A24" s="19">
        <v>14</v>
      </c>
      <c r="B24" s="2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29"/>
      <c r="N24" s="16"/>
      <c r="O24" s="23"/>
      <c r="P24" s="20"/>
      <c r="Q24" s="18"/>
      <c r="R24" s="19"/>
      <c r="S24" s="20"/>
      <c r="T24" s="20"/>
      <c r="U24" s="19"/>
      <c r="V24" s="19"/>
      <c r="W24" s="33"/>
      <c r="X24" s="26"/>
      <c r="Y24" s="19"/>
      <c r="Z24" s="19"/>
      <c r="AA24" s="19"/>
      <c r="AB24" s="19"/>
      <c r="AC24" s="27">
        <v>5.3330000000000002</v>
      </c>
      <c r="AD24" s="8">
        <f t="shared" si="0"/>
        <v>2.4E-2</v>
      </c>
      <c r="AE24" s="9" t="str">
        <f t="shared" si="1"/>
        <v xml:space="preserve"> </v>
      </c>
      <c r="AF24" s="5"/>
      <c r="AG24" s="5"/>
      <c r="AH24" s="5"/>
    </row>
    <row r="25" spans="1:34" x14ac:dyDescent="0.25">
      <c r="A25" s="19">
        <v>15</v>
      </c>
      <c r="B25" s="2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9"/>
      <c r="N25" s="16"/>
      <c r="O25" s="23"/>
      <c r="P25" s="20"/>
      <c r="Q25" s="18"/>
      <c r="R25" s="19"/>
      <c r="S25" s="20"/>
      <c r="T25" s="20"/>
      <c r="U25" s="19"/>
      <c r="V25" s="19"/>
      <c r="W25" s="33"/>
      <c r="X25" s="26"/>
      <c r="Y25" s="19"/>
      <c r="Z25" s="19"/>
      <c r="AA25" s="19"/>
      <c r="AB25" s="19"/>
      <c r="AC25" s="27">
        <v>1.444</v>
      </c>
      <c r="AD25" s="8">
        <f t="shared" si="0"/>
        <v>2.4E-2</v>
      </c>
      <c r="AE25" s="9" t="str">
        <f t="shared" si="1"/>
        <v xml:space="preserve"> </v>
      </c>
      <c r="AF25" s="5"/>
      <c r="AG25" s="5"/>
      <c r="AH25" s="5"/>
    </row>
    <row r="26" spans="1:34" x14ac:dyDescent="0.25">
      <c r="A26" s="19">
        <v>16</v>
      </c>
      <c r="B26" s="2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29"/>
      <c r="N26" s="16"/>
      <c r="O26" s="23"/>
      <c r="P26" s="20"/>
      <c r="Q26" s="18"/>
      <c r="R26" s="19"/>
      <c r="S26" s="20"/>
      <c r="T26" s="20"/>
      <c r="U26" s="19"/>
      <c r="V26" s="19"/>
      <c r="W26" s="33"/>
      <c r="X26" s="26"/>
      <c r="Y26" s="19"/>
      <c r="Z26" s="19"/>
      <c r="AA26" s="19"/>
      <c r="AB26" s="19"/>
      <c r="AC26" s="27">
        <v>2.444</v>
      </c>
      <c r="AD26" s="8">
        <f t="shared" si="0"/>
        <v>2.4E-2</v>
      </c>
      <c r="AE26" s="9" t="str">
        <f t="shared" si="1"/>
        <v xml:space="preserve"> </v>
      </c>
      <c r="AF26" s="5"/>
      <c r="AG26" s="5"/>
      <c r="AH26" s="5"/>
    </row>
    <row r="27" spans="1:34" x14ac:dyDescent="0.25">
      <c r="A27" s="19">
        <v>17</v>
      </c>
      <c r="B27" s="2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9"/>
      <c r="N27" s="16"/>
      <c r="O27" s="23"/>
      <c r="P27" s="20"/>
      <c r="Q27" s="18"/>
      <c r="R27" s="19"/>
      <c r="S27" s="20"/>
      <c r="T27" s="20"/>
      <c r="U27" s="19"/>
      <c r="V27" s="19"/>
      <c r="W27" s="33"/>
      <c r="X27" s="26"/>
      <c r="Y27" s="19"/>
      <c r="Z27" s="19"/>
      <c r="AA27" s="19"/>
      <c r="AB27" s="19"/>
      <c r="AC27" s="27">
        <v>3.444</v>
      </c>
      <c r="AD27" s="8">
        <f t="shared" si="0"/>
        <v>2.4E-2</v>
      </c>
      <c r="AE27" s="9" t="str">
        <f t="shared" si="1"/>
        <v xml:space="preserve"> </v>
      </c>
      <c r="AF27" s="5"/>
      <c r="AG27" s="5"/>
      <c r="AH27" s="5"/>
    </row>
    <row r="28" spans="1:34" x14ac:dyDescent="0.25">
      <c r="A28" s="19">
        <v>18</v>
      </c>
      <c r="B28" s="21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29"/>
      <c r="N28" s="16"/>
      <c r="O28" s="23"/>
      <c r="P28" s="20"/>
      <c r="Q28" s="18"/>
      <c r="R28" s="19"/>
      <c r="S28" s="20"/>
      <c r="T28" s="20"/>
      <c r="U28" s="19"/>
      <c r="V28" s="19"/>
      <c r="W28" s="33"/>
      <c r="X28" s="26"/>
      <c r="Y28" s="19"/>
      <c r="Z28" s="19"/>
      <c r="AA28" s="19"/>
      <c r="AB28" s="19"/>
      <c r="AC28" s="27">
        <v>5.444</v>
      </c>
      <c r="AD28" s="8">
        <f t="shared" si="0"/>
        <v>2.4E-2</v>
      </c>
      <c r="AE28" s="9" t="str">
        <f t="shared" si="1"/>
        <v xml:space="preserve"> </v>
      </c>
      <c r="AF28" s="5"/>
      <c r="AG28" s="5"/>
      <c r="AH28" s="5"/>
    </row>
    <row r="29" spans="1:34" x14ac:dyDescent="0.25">
      <c r="A29" s="19">
        <v>19</v>
      </c>
      <c r="B29" s="2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29"/>
      <c r="N29" s="16"/>
      <c r="O29" s="23"/>
      <c r="P29" s="20"/>
      <c r="Q29" s="18"/>
      <c r="R29" s="19"/>
      <c r="S29" s="20"/>
      <c r="T29" s="20"/>
      <c r="U29" s="19"/>
      <c r="V29" s="19"/>
      <c r="W29" s="33"/>
      <c r="X29" s="26"/>
      <c r="Y29" s="19"/>
      <c r="Z29" s="19"/>
      <c r="AA29" s="19"/>
      <c r="AB29" s="19"/>
      <c r="AC29" s="27">
        <v>1.222</v>
      </c>
      <c r="AD29" s="8">
        <f t="shared" si="0"/>
        <v>2.4E-2</v>
      </c>
      <c r="AE29" s="9" t="str">
        <f t="shared" si="1"/>
        <v xml:space="preserve"> </v>
      </c>
      <c r="AF29" s="5"/>
      <c r="AG29" s="5"/>
      <c r="AH29" s="5"/>
    </row>
    <row r="30" spans="1:34" x14ac:dyDescent="0.25">
      <c r="A30" s="19">
        <v>20</v>
      </c>
      <c r="B30" s="21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9"/>
      <c r="N30" s="16"/>
      <c r="O30" s="23"/>
      <c r="P30" s="20"/>
      <c r="Q30" s="18"/>
      <c r="R30" s="19"/>
      <c r="S30" s="20"/>
      <c r="T30" s="20"/>
      <c r="U30" s="19"/>
      <c r="V30" s="19"/>
      <c r="W30" s="33"/>
      <c r="X30" s="26"/>
      <c r="Y30" s="19"/>
      <c r="Z30" s="19"/>
      <c r="AA30" s="19"/>
      <c r="AB30" s="19"/>
      <c r="AC30" s="27">
        <v>2.222</v>
      </c>
      <c r="AD30" s="8">
        <f t="shared" si="0"/>
        <v>2.4E-2</v>
      </c>
      <c r="AE30" s="9" t="str">
        <f t="shared" si="1"/>
        <v xml:space="preserve"> </v>
      </c>
      <c r="AF30" s="5"/>
      <c r="AG30" s="5"/>
      <c r="AH30" s="5"/>
    </row>
    <row r="31" spans="1:34" x14ac:dyDescent="0.25">
      <c r="A31" s="19">
        <v>21</v>
      </c>
      <c r="B31" s="2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29"/>
      <c r="N31" s="16"/>
      <c r="O31" s="23"/>
      <c r="P31" s="20"/>
      <c r="Q31" s="18"/>
      <c r="R31" s="19"/>
      <c r="S31" s="20"/>
      <c r="T31" s="20"/>
      <c r="U31" s="19"/>
      <c r="V31" s="19"/>
      <c r="W31" s="33"/>
      <c r="X31" s="26"/>
      <c r="Y31" s="19"/>
      <c r="Z31" s="19"/>
      <c r="AA31" s="19"/>
      <c r="AB31" s="19"/>
      <c r="AC31" s="27">
        <v>3.3330000000000002</v>
      </c>
      <c r="AD31" s="8">
        <f t="shared" si="0"/>
        <v>2.4E-2</v>
      </c>
      <c r="AE31" s="9" t="str">
        <f t="shared" si="1"/>
        <v xml:space="preserve"> </v>
      </c>
      <c r="AF31" s="5"/>
      <c r="AG31" s="5"/>
      <c r="AH31" s="5"/>
    </row>
    <row r="32" spans="1:34" x14ac:dyDescent="0.25">
      <c r="A32" s="19">
        <v>22</v>
      </c>
      <c r="B32" s="2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29"/>
      <c r="N32" s="16"/>
      <c r="O32" s="23"/>
      <c r="P32" s="20"/>
      <c r="Q32" s="18"/>
      <c r="R32" s="19"/>
      <c r="S32" s="20"/>
      <c r="T32" s="20"/>
      <c r="U32" s="19"/>
      <c r="V32" s="19"/>
      <c r="W32" s="33"/>
      <c r="X32" s="26"/>
      <c r="Y32" s="19"/>
      <c r="Z32" s="19"/>
      <c r="AA32" s="19"/>
      <c r="AB32" s="19"/>
      <c r="AC32" s="27">
        <v>4.444</v>
      </c>
      <c r="AD32" s="8">
        <f t="shared" si="0"/>
        <v>2.4E-2</v>
      </c>
      <c r="AE32" s="9" t="str">
        <f t="shared" si="1"/>
        <v xml:space="preserve"> </v>
      </c>
      <c r="AF32" s="5"/>
      <c r="AG32" s="5"/>
      <c r="AH32" s="5"/>
    </row>
    <row r="33" spans="1:34" x14ac:dyDescent="0.25">
      <c r="A33" s="19">
        <v>23</v>
      </c>
      <c r="B33" s="2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29"/>
      <c r="N33" s="16"/>
      <c r="O33" s="23"/>
      <c r="P33" s="20"/>
      <c r="Q33" s="18"/>
      <c r="R33" s="19"/>
      <c r="S33" s="20"/>
      <c r="T33" s="20"/>
      <c r="U33" s="19"/>
      <c r="V33" s="19"/>
      <c r="W33" s="33"/>
      <c r="X33" s="26"/>
      <c r="Y33" s="19"/>
      <c r="Z33" s="19"/>
      <c r="AA33" s="19"/>
      <c r="AB33" s="19"/>
      <c r="AC33" s="27">
        <v>5.5549999999999997</v>
      </c>
      <c r="AD33" s="8">
        <f t="shared" si="0"/>
        <v>2.4E-2</v>
      </c>
      <c r="AE33" s="9" t="str">
        <f>IF(AD33=100,"ОК"," ")</f>
        <v xml:space="preserve"> </v>
      </c>
      <c r="AF33" s="5"/>
      <c r="AG33" s="5"/>
      <c r="AH33" s="5"/>
    </row>
    <row r="34" spans="1:34" x14ac:dyDescent="0.25">
      <c r="A34" s="19">
        <v>24</v>
      </c>
      <c r="B34" s="2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29"/>
      <c r="N34" s="16"/>
      <c r="O34" s="23"/>
      <c r="P34" s="20"/>
      <c r="Q34" s="18"/>
      <c r="R34" s="19"/>
      <c r="S34" s="20"/>
      <c r="T34" s="20"/>
      <c r="U34" s="19"/>
      <c r="V34" s="19"/>
      <c r="W34" s="33"/>
      <c r="X34" s="26"/>
      <c r="Y34" s="19"/>
      <c r="Z34" s="19"/>
      <c r="AA34" s="19"/>
      <c r="AB34" s="19"/>
      <c r="AC34" s="27">
        <v>1.222</v>
      </c>
      <c r="AD34" s="8">
        <f t="shared" si="0"/>
        <v>2.4E-2</v>
      </c>
      <c r="AE34" s="9" t="str">
        <f t="shared" si="1"/>
        <v xml:space="preserve"> </v>
      </c>
      <c r="AF34" s="5"/>
      <c r="AG34" s="5"/>
      <c r="AH34" s="5"/>
    </row>
    <row r="35" spans="1:34" x14ac:dyDescent="0.25">
      <c r="A35" s="19">
        <v>25</v>
      </c>
      <c r="B35" s="2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29"/>
      <c r="N35" s="16"/>
      <c r="O35" s="23"/>
      <c r="P35" s="20"/>
      <c r="Q35" s="18"/>
      <c r="R35" s="19"/>
      <c r="S35" s="20"/>
      <c r="T35" s="20"/>
      <c r="U35" s="19"/>
      <c r="V35" s="19"/>
      <c r="W35" s="33"/>
      <c r="X35" s="26"/>
      <c r="Y35" s="19"/>
      <c r="Z35" s="19"/>
      <c r="AA35" s="19"/>
      <c r="AB35" s="19"/>
      <c r="AC35" s="27">
        <v>2.222</v>
      </c>
      <c r="AD35" s="8">
        <f t="shared" si="0"/>
        <v>2.4E-2</v>
      </c>
      <c r="AE35" s="9" t="str">
        <f t="shared" si="1"/>
        <v xml:space="preserve"> </v>
      </c>
      <c r="AF35" s="5"/>
      <c r="AG35" s="5"/>
      <c r="AH35" s="5"/>
    </row>
    <row r="36" spans="1:34" x14ac:dyDescent="0.25">
      <c r="A36" s="19">
        <v>26</v>
      </c>
      <c r="B36" s="2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29"/>
      <c r="N36" s="16"/>
      <c r="O36" s="23"/>
      <c r="P36" s="20"/>
      <c r="Q36" s="18"/>
      <c r="R36" s="19"/>
      <c r="S36" s="20"/>
      <c r="T36" s="20"/>
      <c r="U36" s="19"/>
      <c r="V36" s="19"/>
      <c r="W36" s="33"/>
      <c r="X36" s="26"/>
      <c r="Y36" s="19"/>
      <c r="Z36" s="19"/>
      <c r="AA36" s="19"/>
      <c r="AB36" s="19"/>
      <c r="AC36" s="27">
        <v>3.3330000000000002</v>
      </c>
      <c r="AD36" s="8">
        <f t="shared" si="0"/>
        <v>2.4E-2</v>
      </c>
      <c r="AE36" s="9" t="str">
        <f t="shared" si="1"/>
        <v xml:space="preserve"> </v>
      </c>
      <c r="AF36" s="5"/>
      <c r="AG36" s="5"/>
      <c r="AH36" s="5"/>
    </row>
    <row r="37" spans="1:34" x14ac:dyDescent="0.25">
      <c r="A37" s="19">
        <v>27</v>
      </c>
      <c r="B37" s="2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29"/>
      <c r="N37" s="16"/>
      <c r="O37" s="23"/>
      <c r="P37" s="20"/>
      <c r="Q37" s="18"/>
      <c r="R37" s="19"/>
      <c r="S37" s="20"/>
      <c r="T37" s="20"/>
      <c r="U37" s="19"/>
      <c r="V37" s="19"/>
      <c r="W37" s="33"/>
      <c r="X37" s="26"/>
      <c r="Y37" s="19"/>
      <c r="Z37" s="19"/>
      <c r="AA37" s="19"/>
      <c r="AB37" s="19"/>
      <c r="AC37" s="27">
        <v>4.444</v>
      </c>
      <c r="AD37" s="8">
        <f t="shared" si="0"/>
        <v>2.4E-2</v>
      </c>
      <c r="AE37" s="9" t="str">
        <f t="shared" si="1"/>
        <v xml:space="preserve"> </v>
      </c>
      <c r="AF37" s="5"/>
      <c r="AG37" s="5"/>
      <c r="AH37" s="5"/>
    </row>
    <row r="38" spans="1:34" x14ac:dyDescent="0.25">
      <c r="A38" s="19">
        <v>28</v>
      </c>
      <c r="B38" s="2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9"/>
      <c r="N38" s="16"/>
      <c r="O38" s="23"/>
      <c r="P38" s="20"/>
      <c r="Q38" s="18"/>
      <c r="R38" s="19"/>
      <c r="S38" s="20"/>
      <c r="T38" s="20"/>
      <c r="U38" s="19"/>
      <c r="V38" s="19"/>
      <c r="W38" s="33"/>
      <c r="X38" s="26"/>
      <c r="Y38" s="19"/>
      <c r="Z38" s="19"/>
      <c r="AA38" s="19"/>
      <c r="AB38" s="19"/>
      <c r="AC38" s="27">
        <v>5.5549999999999997</v>
      </c>
      <c r="AD38" s="8">
        <f t="shared" si="0"/>
        <v>2.4E-2</v>
      </c>
      <c r="AE38" s="9" t="str">
        <f t="shared" si="1"/>
        <v xml:space="preserve"> </v>
      </c>
      <c r="AF38" s="5"/>
      <c r="AG38" s="5"/>
      <c r="AH38" s="5"/>
    </row>
    <row r="39" spans="1:34" x14ac:dyDescent="0.25">
      <c r="A39" s="19">
        <v>29</v>
      </c>
      <c r="B39" s="2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29"/>
      <c r="N39" s="16"/>
      <c r="O39" s="23"/>
      <c r="P39" s="20"/>
      <c r="Q39" s="18"/>
      <c r="R39" s="19"/>
      <c r="S39" s="20"/>
      <c r="T39" s="20"/>
      <c r="U39" s="19"/>
      <c r="V39" s="19"/>
      <c r="W39" s="33"/>
      <c r="X39" s="26"/>
      <c r="Y39" s="19"/>
      <c r="Z39" s="19"/>
      <c r="AA39" s="19"/>
      <c r="AB39" s="19"/>
      <c r="AC39" s="27">
        <v>1</v>
      </c>
      <c r="AD39" s="8">
        <f t="shared" si="0"/>
        <v>2.4E-2</v>
      </c>
      <c r="AE39" s="9" t="str">
        <f t="shared" si="1"/>
        <v xml:space="preserve"> </v>
      </c>
      <c r="AF39" s="5"/>
      <c r="AG39" s="5"/>
      <c r="AH39" s="5"/>
    </row>
    <row r="40" spans="1:34" x14ac:dyDescent="0.25">
      <c r="A40" s="22">
        <v>30</v>
      </c>
      <c r="B40" s="2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9"/>
      <c r="N40" s="16"/>
      <c r="O40" s="23"/>
      <c r="P40" s="20"/>
      <c r="Q40" s="18"/>
      <c r="R40" s="19"/>
      <c r="S40" s="20"/>
      <c r="T40" s="20"/>
      <c r="U40" s="22"/>
      <c r="V40" s="22"/>
      <c r="W40" s="43"/>
      <c r="X40" s="42"/>
      <c r="Y40" s="22"/>
      <c r="Z40" s="22"/>
      <c r="AA40" s="22"/>
      <c r="AB40" s="22"/>
      <c r="AC40" s="28">
        <v>2</v>
      </c>
      <c r="AD40" s="8">
        <f t="shared" si="0"/>
        <v>2.4E-2</v>
      </c>
      <c r="AE40" s="9" t="str">
        <f t="shared" si="1"/>
        <v xml:space="preserve"> </v>
      </c>
      <c r="AF40" s="5"/>
      <c r="AG40" s="5"/>
      <c r="AH40" s="5"/>
    </row>
    <row r="41" spans="1:34" ht="15" customHeight="1" x14ac:dyDescent="0.25">
      <c r="A41" s="133" t="s">
        <v>44</v>
      </c>
      <c r="B41" s="134"/>
      <c r="C41" s="134"/>
      <c r="D41" s="134"/>
      <c r="E41" s="134"/>
      <c r="F41" s="134"/>
      <c r="G41" s="134"/>
      <c r="H41" s="135"/>
      <c r="I41" s="136" t="s">
        <v>23</v>
      </c>
      <c r="J41" s="137"/>
      <c r="K41" s="44">
        <v>2.3E-2</v>
      </c>
      <c r="L41" s="138" t="s">
        <v>24</v>
      </c>
      <c r="M41" s="139"/>
      <c r="N41" s="45">
        <v>1E-3</v>
      </c>
      <c r="O41" s="127">
        <f>SUMPRODUCT(O11:O40,AC11:AC40)/SUM(AC11:AC40)</f>
        <v>641.29844932677838</v>
      </c>
      <c r="P41" s="127">
        <f>SUMPRODUCT(P11:P40,AC11:AC40)/SUM(AC11:AC40)</f>
        <v>2.9959389836931924</v>
      </c>
      <c r="Q41" s="127">
        <f>SUMPRODUCT(Q11:Q40,AC11:AC40)/SUM(AC11:AC40)</f>
        <v>0.94442397139472922</v>
      </c>
      <c r="R41" s="127">
        <f>SUMPRODUCT(R11:R40,AC11:AC40)/SUM(AC11:AC40)</f>
        <v>637.85258603446653</v>
      </c>
      <c r="S41" s="127">
        <f>SUMPRODUCT(S11:S40,AC11:AC40)/SUM(AC11:AC40)</f>
        <v>2.6378303207672311</v>
      </c>
      <c r="T41" s="127">
        <f>SUMPRODUCT(T11:T40,AC11:AC40)/SUM(AC11:AC40)</f>
        <v>0.73273064465756421</v>
      </c>
      <c r="U41" s="10"/>
      <c r="V41" s="11"/>
      <c r="W41" s="11"/>
      <c r="X41" s="11"/>
      <c r="Y41" s="11"/>
      <c r="Z41" s="11"/>
      <c r="AA41" s="11"/>
      <c r="AB41" s="11"/>
      <c r="AC41" s="11"/>
      <c r="AD41" s="8"/>
      <c r="AE41" s="9"/>
      <c r="AF41" s="5"/>
      <c r="AG41" s="5"/>
      <c r="AH41" s="5"/>
    </row>
    <row r="42" spans="1:34" ht="19.5" customHeight="1" x14ac:dyDescent="0.25">
      <c r="A42" s="12"/>
      <c r="B42" s="13"/>
      <c r="C42" s="13"/>
      <c r="D42" s="13"/>
      <c r="E42" s="13"/>
      <c r="F42" s="13"/>
      <c r="G42" s="13"/>
      <c r="H42" s="129" t="s">
        <v>3</v>
      </c>
      <c r="I42" s="129"/>
      <c r="J42" s="129"/>
      <c r="K42" s="129"/>
      <c r="L42" s="129"/>
      <c r="M42" s="129"/>
      <c r="N42" s="129"/>
      <c r="O42" s="128"/>
      <c r="P42" s="128"/>
      <c r="Q42" s="128"/>
      <c r="R42" s="128"/>
      <c r="S42" s="128"/>
      <c r="T42" s="128"/>
      <c r="U42" s="10"/>
      <c r="V42" s="13"/>
      <c r="W42" s="13"/>
      <c r="X42" s="13"/>
      <c r="Y42" s="13"/>
      <c r="Z42" s="13"/>
      <c r="AA42" s="13"/>
      <c r="AB42" s="13"/>
      <c r="AC42" s="14"/>
    </row>
    <row r="43" spans="1:34" ht="4.5" customHeight="1" x14ac:dyDescent="0.25"/>
    <row r="44" spans="1:34" x14ac:dyDescent="0.25">
      <c r="B44" s="3" t="s">
        <v>17</v>
      </c>
    </row>
    <row r="45" spans="1:34" x14ac:dyDescent="0.25">
      <c r="D45" s="4" t="s">
        <v>5</v>
      </c>
      <c r="O45" s="4" t="s">
        <v>6</v>
      </c>
      <c r="R45" s="4" t="s">
        <v>7</v>
      </c>
      <c r="V45" s="4" t="s">
        <v>8</v>
      </c>
    </row>
    <row r="46" spans="1:34" x14ac:dyDescent="0.25">
      <c r="B46" s="3" t="s">
        <v>10</v>
      </c>
    </row>
    <row r="47" spans="1:34" x14ac:dyDescent="0.25">
      <c r="E47" s="4" t="s">
        <v>9</v>
      </c>
      <c r="O47" s="4" t="s">
        <v>6</v>
      </c>
      <c r="R47" s="4" t="s">
        <v>7</v>
      </c>
      <c r="V47" s="4" t="s">
        <v>8</v>
      </c>
    </row>
    <row r="48" spans="1:34" x14ac:dyDescent="0.25">
      <c r="B48" s="3" t="s">
        <v>16</v>
      </c>
    </row>
    <row r="49" spans="5:22" x14ac:dyDescent="0.25">
      <c r="E49" s="4" t="s">
        <v>18</v>
      </c>
      <c r="O49" s="4" t="s">
        <v>6</v>
      </c>
      <c r="R49" s="4" t="s">
        <v>7</v>
      </c>
      <c r="V49" s="4" t="s">
        <v>8</v>
      </c>
    </row>
  </sheetData>
  <mergeCells count="46">
    <mergeCell ref="R41:R42"/>
    <mergeCell ref="S41:S42"/>
    <mergeCell ref="T41:T42"/>
    <mergeCell ref="H42:N42"/>
    <mergeCell ref="O9:Q9"/>
    <mergeCell ref="A41:H41"/>
    <mergeCell ref="I41:J41"/>
    <mergeCell ref="L41:M41"/>
    <mergeCell ref="O41:O42"/>
    <mergeCell ref="P41:P42"/>
    <mergeCell ref="Q41:Q42"/>
    <mergeCell ref="R9:R10"/>
    <mergeCell ref="S9:S10"/>
    <mergeCell ref="T9:T10"/>
    <mergeCell ref="B9:B10"/>
    <mergeCell ref="C9:C10"/>
    <mergeCell ref="AA7:AA10"/>
    <mergeCell ref="AB7:AB10"/>
    <mergeCell ref="AC7:AC10"/>
    <mergeCell ref="N8:N10"/>
    <mergeCell ref="O8:U8"/>
    <mergeCell ref="N7:W7"/>
    <mergeCell ref="X7:X10"/>
    <mergeCell ref="Y7:Y10"/>
    <mergeCell ref="Z7:Z10"/>
    <mergeCell ref="U9:U10"/>
    <mergeCell ref="V9:V10"/>
    <mergeCell ref="W9:W10"/>
    <mergeCell ref="D9:D10"/>
    <mergeCell ref="E9:E10"/>
    <mergeCell ref="F9:F10"/>
    <mergeCell ref="A7:A10"/>
    <mergeCell ref="B7:M8"/>
    <mergeCell ref="G9:G10"/>
    <mergeCell ref="H9:H10"/>
    <mergeCell ref="I9:I10"/>
    <mergeCell ref="J9:J10"/>
    <mergeCell ref="K9:K10"/>
    <mergeCell ref="L9:L10"/>
    <mergeCell ref="M9:M10"/>
    <mergeCell ref="J1:W1"/>
    <mergeCell ref="J2:W2"/>
    <mergeCell ref="J3:W3"/>
    <mergeCell ref="M5:N5"/>
    <mergeCell ref="O5:P5"/>
    <mergeCell ref="R5:S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50"/>
  <sheetViews>
    <sheetView tabSelected="1" view="pageBreakPreview" topLeftCell="A11" zoomScale="70" zoomScaleNormal="100" zoomScaleSheetLayoutView="70" workbookViewId="0">
      <selection activeCell="AG37" sqref="AG37"/>
    </sheetView>
  </sheetViews>
  <sheetFormatPr defaultRowHeight="15" x14ac:dyDescent="0.25"/>
  <cols>
    <col min="1" max="1" width="4.85546875" style="1" customWidth="1"/>
    <col min="2" max="2" width="10.7109375" style="1" customWidth="1"/>
    <col min="3" max="14" width="8.7109375" style="1" customWidth="1"/>
    <col min="15" max="23" width="7.7109375" style="1" customWidth="1"/>
    <col min="24" max="24" width="6.7109375" style="1" customWidth="1"/>
    <col min="25" max="25" width="5.7109375" style="1" customWidth="1"/>
    <col min="26" max="27" width="6.7109375" style="1" customWidth="1"/>
    <col min="28" max="28" width="7.140625" style="1" customWidth="1"/>
    <col min="29" max="29" width="8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6" ht="15.75" customHeight="1" x14ac:dyDescent="0.25">
      <c r="A1" s="91" t="s">
        <v>22</v>
      </c>
      <c r="B1" s="48"/>
      <c r="C1" s="48"/>
      <c r="D1" s="48"/>
      <c r="E1" s="49"/>
      <c r="F1" s="49"/>
      <c r="G1" s="49"/>
      <c r="H1" s="50"/>
      <c r="I1" s="158" t="s">
        <v>4</v>
      </c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51"/>
      <c r="Y1" s="51"/>
      <c r="Z1" s="52"/>
      <c r="AA1" s="52"/>
      <c r="AB1" s="52"/>
      <c r="AC1" s="52"/>
    </row>
    <row r="2" spans="1:36" ht="15.75" customHeight="1" x14ac:dyDescent="0.25">
      <c r="A2" s="91" t="s">
        <v>66</v>
      </c>
      <c r="B2" s="48"/>
      <c r="C2" s="53"/>
      <c r="D2" s="48"/>
      <c r="E2" s="49"/>
      <c r="F2" s="48"/>
      <c r="G2" s="48"/>
      <c r="H2" s="54"/>
      <c r="I2" s="170" t="s">
        <v>52</v>
      </c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55"/>
      <c r="Y2" s="55"/>
      <c r="Z2" s="52"/>
      <c r="AA2" s="52"/>
      <c r="AB2" s="52"/>
      <c r="AC2" s="52"/>
    </row>
    <row r="3" spans="1:36" ht="15.75" customHeight="1" x14ac:dyDescent="0.25">
      <c r="A3" s="91" t="s">
        <v>86</v>
      </c>
      <c r="B3" s="49"/>
      <c r="C3" s="56"/>
      <c r="D3" s="49"/>
      <c r="E3" s="49"/>
      <c r="F3" s="48"/>
      <c r="G3" s="48"/>
      <c r="H3" s="54"/>
      <c r="I3" s="159" t="s">
        <v>87</v>
      </c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55"/>
      <c r="Y3" s="55"/>
      <c r="Z3" s="52"/>
      <c r="AA3" s="52"/>
      <c r="AB3" s="52"/>
      <c r="AC3" s="52"/>
    </row>
    <row r="4" spans="1:36" ht="15.75" customHeight="1" x14ac:dyDescent="0.25">
      <c r="A4" s="91" t="s">
        <v>47</v>
      </c>
      <c r="B4" s="92"/>
      <c r="C4" s="92"/>
      <c r="D4" s="92"/>
      <c r="E4" s="92"/>
      <c r="F4" s="92"/>
      <c r="G4" s="48"/>
      <c r="H4" s="54"/>
      <c r="I4" s="54"/>
      <c r="J4" s="50"/>
      <c r="K4" s="52"/>
      <c r="L4" s="165" t="s">
        <v>67</v>
      </c>
      <c r="M4" s="165"/>
      <c r="N4" s="166">
        <v>42705</v>
      </c>
      <c r="O4" s="167"/>
      <c r="P4" s="57" t="s">
        <v>50</v>
      </c>
      <c r="Q4" s="168">
        <v>42735</v>
      </c>
      <c r="R4" s="169"/>
      <c r="S4" s="61" t="s">
        <v>71</v>
      </c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36" ht="15.75" customHeight="1" x14ac:dyDescent="0.25">
      <c r="A5" s="91" t="s">
        <v>48</v>
      </c>
      <c r="B5" s="48"/>
      <c r="C5" s="48"/>
      <c r="D5" s="48"/>
      <c r="E5" s="48"/>
      <c r="F5" s="48"/>
      <c r="G5" s="48"/>
      <c r="H5" s="54"/>
      <c r="I5" s="50"/>
      <c r="J5" s="50"/>
      <c r="K5" s="55"/>
      <c r="L5" s="158"/>
      <c r="M5" s="158"/>
      <c r="N5" s="51"/>
      <c r="O5" s="58"/>
      <c r="P5" s="59"/>
      <c r="Q5" s="60"/>
      <c r="R5" s="58"/>
      <c r="S5" s="58"/>
      <c r="T5" s="51"/>
      <c r="U5" s="52"/>
      <c r="V5" s="52"/>
      <c r="W5" s="55"/>
      <c r="X5" s="52"/>
      <c r="Y5" s="52"/>
      <c r="Z5" s="52"/>
      <c r="AA5" s="52"/>
      <c r="AB5" s="52"/>
      <c r="AC5" s="52"/>
    </row>
    <row r="6" spans="1:36" ht="6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1:36" ht="15.95" customHeight="1" x14ac:dyDescent="0.25">
      <c r="A7" s="144" t="s">
        <v>0</v>
      </c>
      <c r="B7" s="135" t="s">
        <v>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  <c r="N7" s="123" t="s">
        <v>58</v>
      </c>
      <c r="O7" s="124"/>
      <c r="P7" s="124"/>
      <c r="Q7" s="124"/>
      <c r="R7" s="124"/>
      <c r="S7" s="124"/>
      <c r="T7" s="124"/>
      <c r="U7" s="124"/>
      <c r="V7" s="124"/>
      <c r="W7" s="125"/>
      <c r="X7" s="144" t="s">
        <v>25</v>
      </c>
      <c r="Y7" s="147" t="s">
        <v>2</v>
      </c>
      <c r="Z7" s="146" t="s">
        <v>72</v>
      </c>
      <c r="AA7" s="146" t="s">
        <v>73</v>
      </c>
      <c r="AB7" s="144" t="s">
        <v>74</v>
      </c>
      <c r="AC7" s="144" t="s">
        <v>75</v>
      </c>
    </row>
    <row r="8" spans="1:36" ht="15.95" customHeight="1" x14ac:dyDescent="0.25">
      <c r="A8" s="144"/>
      <c r="B8" s="160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2"/>
      <c r="N8" s="145" t="s">
        <v>76</v>
      </c>
      <c r="O8" s="154" t="s">
        <v>54</v>
      </c>
      <c r="P8" s="155"/>
      <c r="Q8" s="155"/>
      <c r="R8" s="155"/>
      <c r="S8" s="155"/>
      <c r="T8" s="155"/>
      <c r="U8" s="62" t="s">
        <v>55</v>
      </c>
      <c r="V8" s="63" t="s">
        <v>57</v>
      </c>
      <c r="W8" s="64" t="s">
        <v>56</v>
      </c>
      <c r="X8" s="144"/>
      <c r="Y8" s="147"/>
      <c r="Z8" s="146"/>
      <c r="AA8" s="146"/>
      <c r="AB8" s="144"/>
      <c r="AC8" s="144"/>
    </row>
    <row r="9" spans="1:36" ht="15.75" customHeight="1" x14ac:dyDescent="0.25">
      <c r="A9" s="144"/>
      <c r="B9" s="145" t="s">
        <v>31</v>
      </c>
      <c r="C9" s="145" t="s">
        <v>32</v>
      </c>
      <c r="D9" s="145" t="s">
        <v>33</v>
      </c>
      <c r="E9" s="145" t="s">
        <v>38</v>
      </c>
      <c r="F9" s="145" t="s">
        <v>39</v>
      </c>
      <c r="G9" s="145" t="s">
        <v>36</v>
      </c>
      <c r="H9" s="145" t="s">
        <v>40</v>
      </c>
      <c r="I9" s="145" t="s">
        <v>37</v>
      </c>
      <c r="J9" s="145" t="s">
        <v>35</v>
      </c>
      <c r="K9" s="145" t="s">
        <v>34</v>
      </c>
      <c r="L9" s="145" t="s">
        <v>41</v>
      </c>
      <c r="M9" s="145" t="s">
        <v>42</v>
      </c>
      <c r="N9" s="151"/>
      <c r="O9" s="144" t="s">
        <v>77</v>
      </c>
      <c r="P9" s="144" t="s">
        <v>78</v>
      </c>
      <c r="Q9" s="144" t="s">
        <v>79</v>
      </c>
      <c r="R9" s="163" t="s">
        <v>80</v>
      </c>
      <c r="S9" s="145" t="s">
        <v>81</v>
      </c>
      <c r="T9" s="149" t="s">
        <v>82</v>
      </c>
      <c r="U9" s="145" t="s">
        <v>83</v>
      </c>
      <c r="V9" s="145" t="s">
        <v>84</v>
      </c>
      <c r="W9" s="145" t="s">
        <v>85</v>
      </c>
      <c r="X9" s="144"/>
      <c r="Y9" s="147"/>
      <c r="Z9" s="146"/>
      <c r="AA9" s="146"/>
      <c r="AB9" s="144"/>
      <c r="AC9" s="144"/>
    </row>
    <row r="10" spans="1:36" ht="92.25" customHeight="1" x14ac:dyDescent="0.25">
      <c r="A10" s="145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4"/>
      <c r="P10" s="144"/>
      <c r="Q10" s="144"/>
      <c r="R10" s="164"/>
      <c r="S10" s="148"/>
      <c r="T10" s="150"/>
      <c r="U10" s="151"/>
      <c r="V10" s="148"/>
      <c r="W10" s="151"/>
      <c r="X10" s="144"/>
      <c r="Y10" s="147"/>
      <c r="Z10" s="146"/>
      <c r="AA10" s="146"/>
      <c r="AB10" s="144"/>
      <c r="AC10" s="144"/>
    </row>
    <row r="11" spans="1:36" ht="15" customHeight="1" x14ac:dyDescent="0.25">
      <c r="A11" s="65">
        <v>1</v>
      </c>
      <c r="B11" s="66">
        <v>94.520200000000003</v>
      </c>
      <c r="C11" s="67">
        <v>2.7909000000000002</v>
      </c>
      <c r="D11" s="67">
        <v>0.76180000000000003</v>
      </c>
      <c r="E11" s="67">
        <v>0.1084</v>
      </c>
      <c r="F11" s="67">
        <v>0.12989999999999999</v>
      </c>
      <c r="G11" s="67">
        <v>8.0000000000000004E-4</v>
      </c>
      <c r="H11" s="67">
        <v>3.0200000000000001E-2</v>
      </c>
      <c r="I11" s="67">
        <v>2.2800000000000001E-2</v>
      </c>
      <c r="J11" s="67">
        <v>3.5700000000000003E-2</v>
      </c>
      <c r="K11" s="67">
        <v>0</v>
      </c>
      <c r="L11" s="67">
        <v>0.95069999999999999</v>
      </c>
      <c r="M11" s="68">
        <v>0.62439999999999996</v>
      </c>
      <c r="N11" s="69">
        <v>0.71179999999999999</v>
      </c>
      <c r="O11" s="70">
        <v>8195.7304700000004</v>
      </c>
      <c r="P11" s="71">
        <v>34.313879999999997</v>
      </c>
      <c r="Q11" s="72">
        <f>P11/3.6</f>
        <v>9.5316333333333318</v>
      </c>
      <c r="R11" s="73">
        <v>9081.4990199999993</v>
      </c>
      <c r="S11" s="71">
        <v>38.022420096935996</v>
      </c>
      <c r="T11" s="74">
        <f>S11/3.6</f>
        <v>10.561783360259998</v>
      </c>
      <c r="U11" s="75">
        <f>V11/0.0041868</f>
        <v>11811.283080156682</v>
      </c>
      <c r="V11" s="76">
        <v>49.451479999999997</v>
      </c>
      <c r="W11" s="77">
        <f>V11/3.6</f>
        <v>13.73652222222222</v>
      </c>
      <c r="X11" s="78">
        <v>-20</v>
      </c>
      <c r="Y11" s="65"/>
      <c r="Z11" s="65"/>
      <c r="AA11" s="65"/>
      <c r="AB11" s="96"/>
      <c r="AC11" s="101">
        <v>6.5149999999999997</v>
      </c>
      <c r="AD11" s="8">
        <f t="shared" ref="AD11:AD41" si="0">SUM(B11:M11)+$K$42+$N$42</f>
        <v>99.999799999999993</v>
      </c>
      <c r="AE11" s="9" t="str">
        <f>IF(AD11=100,"ОК"," ")</f>
        <v xml:space="preserve"> </v>
      </c>
      <c r="AF11" s="5"/>
      <c r="AG11" s="5"/>
      <c r="AH11" s="5"/>
    </row>
    <row r="12" spans="1:36" x14ac:dyDescent="0.25">
      <c r="A12" s="80">
        <v>2</v>
      </c>
      <c r="B12" s="66">
        <v>94.522800000000004</v>
      </c>
      <c r="C12" s="67">
        <v>2.7923</v>
      </c>
      <c r="D12" s="67">
        <v>0.76200000000000001</v>
      </c>
      <c r="E12" s="67">
        <v>0.1079</v>
      </c>
      <c r="F12" s="67">
        <v>0.128</v>
      </c>
      <c r="G12" s="67">
        <v>8.0000000000000004E-4</v>
      </c>
      <c r="H12" s="67">
        <v>3.04E-2</v>
      </c>
      <c r="I12" s="67">
        <v>2.3199999999999998E-2</v>
      </c>
      <c r="J12" s="67">
        <v>3.5200000000000002E-2</v>
      </c>
      <c r="K12" s="67">
        <v>0</v>
      </c>
      <c r="L12" s="67">
        <v>0.95179999999999998</v>
      </c>
      <c r="M12" s="68">
        <v>0.62180000000000002</v>
      </c>
      <c r="N12" s="67">
        <v>0.7117</v>
      </c>
      <c r="O12" s="81">
        <v>8195.4804700000004</v>
      </c>
      <c r="P12" s="82">
        <v>34.312840000000001</v>
      </c>
      <c r="Q12" s="72">
        <f t="shared" ref="Q12:Q41" si="1">P12/3.6</f>
        <v>9.5313444444444446</v>
      </c>
      <c r="R12" s="73">
        <v>9081.2382799999996</v>
      </c>
      <c r="S12" s="71">
        <v>38.021328430703996</v>
      </c>
      <c r="T12" s="74">
        <f t="shared" ref="T12:T41" si="2">S12/3.6</f>
        <v>10.561480119639999</v>
      </c>
      <c r="U12" s="73">
        <f t="shared" ref="U12:U41" si="3">V12/0.0041868</f>
        <v>11811.457437661222</v>
      </c>
      <c r="V12" s="72">
        <v>49.452210000000001</v>
      </c>
      <c r="W12" s="71">
        <f t="shared" ref="W12:W41" si="4">V12/3.6</f>
        <v>13.736725</v>
      </c>
      <c r="X12" s="83">
        <v>-19.7</v>
      </c>
      <c r="Y12" s="80"/>
      <c r="Z12" s="80"/>
      <c r="AA12" s="80"/>
      <c r="AB12" s="97"/>
      <c r="AC12" s="102">
        <v>6.3186999999999998</v>
      </c>
      <c r="AD12" s="8">
        <f t="shared" si="0"/>
        <v>100.00020000000001</v>
      </c>
      <c r="AE12" s="9" t="str">
        <f>IF(AD12=100,"ОК"," ")</f>
        <v xml:space="preserve"> </v>
      </c>
      <c r="AF12" s="5"/>
      <c r="AG12" s="5"/>
      <c r="AH12" s="5"/>
    </row>
    <row r="13" spans="1:36" x14ac:dyDescent="0.25">
      <c r="A13" s="80">
        <v>3</v>
      </c>
      <c r="B13" s="66">
        <v>94.552499999999995</v>
      </c>
      <c r="C13" s="67">
        <v>2.7717000000000001</v>
      </c>
      <c r="D13" s="67">
        <v>0.75129999999999997</v>
      </c>
      <c r="E13" s="67">
        <v>0.10630000000000001</v>
      </c>
      <c r="F13" s="67">
        <v>0.12759999999999999</v>
      </c>
      <c r="G13" s="67">
        <v>8.9999999999999998E-4</v>
      </c>
      <c r="H13" s="67">
        <v>2.9700000000000001E-2</v>
      </c>
      <c r="I13" s="67">
        <v>2.2800000000000001E-2</v>
      </c>
      <c r="J13" s="67">
        <v>3.5200000000000002E-2</v>
      </c>
      <c r="K13" s="67">
        <v>0</v>
      </c>
      <c r="L13" s="67">
        <v>0.95820000000000005</v>
      </c>
      <c r="M13" s="68">
        <v>0.61990000000000001</v>
      </c>
      <c r="N13" s="67">
        <v>0.71140000000000003</v>
      </c>
      <c r="O13" s="81">
        <v>8191.9101600000004</v>
      </c>
      <c r="P13" s="71">
        <v>34.297890000000002</v>
      </c>
      <c r="Q13" s="72">
        <f t="shared" si="1"/>
        <v>9.5271916666666669</v>
      </c>
      <c r="R13" s="73">
        <v>9077.3974600000001</v>
      </c>
      <c r="S13" s="71">
        <v>38.005247685527998</v>
      </c>
      <c r="T13" s="74">
        <f t="shared" si="2"/>
        <v>10.557013245979999</v>
      </c>
      <c r="U13" s="73">
        <f t="shared" si="3"/>
        <v>11808.882678895576</v>
      </c>
      <c r="V13" s="72">
        <v>49.441429999999997</v>
      </c>
      <c r="W13" s="71">
        <f t="shared" si="4"/>
        <v>13.733730555555555</v>
      </c>
      <c r="X13" s="83">
        <v>-19.3</v>
      </c>
      <c r="Y13" s="80"/>
      <c r="Z13" s="80"/>
      <c r="AA13" s="80"/>
      <c r="AB13" s="97"/>
      <c r="AC13" s="102">
        <v>6.1251000000000007</v>
      </c>
      <c r="AD13" s="8">
        <f t="shared" si="0"/>
        <v>100.00010000000002</v>
      </c>
      <c r="AE13" s="9" t="str">
        <f>IF(AD13=100,"ОК"," ")</f>
        <v xml:space="preserve"> </v>
      </c>
      <c r="AF13" s="5"/>
      <c r="AG13" s="5"/>
      <c r="AH13" s="5"/>
      <c r="AI13" s="99"/>
      <c r="AJ13" s="100"/>
    </row>
    <row r="14" spans="1:36" x14ac:dyDescent="0.25">
      <c r="A14" s="80">
        <v>4</v>
      </c>
      <c r="B14" s="66">
        <v>94.536900000000003</v>
      </c>
      <c r="C14" s="67">
        <v>2.7856000000000001</v>
      </c>
      <c r="D14" s="67">
        <v>0.75590000000000002</v>
      </c>
      <c r="E14" s="67">
        <v>0.1077</v>
      </c>
      <c r="F14" s="67">
        <v>0.1285</v>
      </c>
      <c r="G14" s="67">
        <v>1.1000000000000001E-3</v>
      </c>
      <c r="H14" s="67">
        <v>3.0099999999999998E-2</v>
      </c>
      <c r="I14" s="67">
        <v>2.2599999999999999E-2</v>
      </c>
      <c r="J14" s="67">
        <v>3.5400000000000001E-2</v>
      </c>
      <c r="K14" s="67">
        <v>0</v>
      </c>
      <c r="L14" s="67">
        <v>0.9526</v>
      </c>
      <c r="M14" s="68">
        <v>0.61960000000000004</v>
      </c>
      <c r="N14" s="67">
        <v>0.71160000000000001</v>
      </c>
      <c r="O14" s="81">
        <v>8194.3759800000007</v>
      </c>
      <c r="P14" s="71">
        <v>34.308210000000003</v>
      </c>
      <c r="Q14" s="72">
        <f t="shared" si="1"/>
        <v>9.5300583333333346</v>
      </c>
      <c r="R14" s="73">
        <v>9080.0644499999999</v>
      </c>
      <c r="S14" s="71">
        <v>38.016413839259997</v>
      </c>
      <c r="T14" s="74">
        <f t="shared" si="2"/>
        <v>10.560114955349999</v>
      </c>
      <c r="U14" s="73">
        <f t="shared" si="3"/>
        <v>11811.037068883155</v>
      </c>
      <c r="V14" s="72">
        <v>49.450449999999996</v>
      </c>
      <c r="W14" s="71">
        <f t="shared" si="4"/>
        <v>13.73623611111111</v>
      </c>
      <c r="X14" s="83">
        <v>-19.100000000000001</v>
      </c>
      <c r="Y14" s="80"/>
      <c r="Z14" s="80"/>
      <c r="AA14" s="80"/>
      <c r="AB14" s="97"/>
      <c r="AC14" s="102">
        <v>6.6061000000000005</v>
      </c>
      <c r="AD14" s="8">
        <f t="shared" si="0"/>
        <v>100</v>
      </c>
      <c r="AE14" s="9" t="str">
        <f t="shared" ref="AE14:AE41" si="5">IF(AD14=100,"ОК"," ")</f>
        <v>ОК</v>
      </c>
      <c r="AF14" s="5"/>
      <c r="AG14" s="5"/>
      <c r="AH14" s="5"/>
      <c r="AI14" s="99"/>
      <c r="AJ14" s="100"/>
    </row>
    <row r="15" spans="1:36" x14ac:dyDescent="0.25">
      <c r="A15" s="80">
        <v>5</v>
      </c>
      <c r="B15" s="66">
        <v>94.532399999999996</v>
      </c>
      <c r="C15" s="67">
        <v>2.7919999999999998</v>
      </c>
      <c r="D15" s="67">
        <v>0.75800000000000001</v>
      </c>
      <c r="E15" s="67">
        <v>0.108</v>
      </c>
      <c r="F15" s="67">
        <v>0.12909999999999999</v>
      </c>
      <c r="G15" s="67">
        <v>1.1000000000000001E-3</v>
      </c>
      <c r="H15" s="67">
        <v>3.0300000000000001E-2</v>
      </c>
      <c r="I15" s="67">
        <v>2.3099999999999999E-2</v>
      </c>
      <c r="J15" s="67">
        <v>3.5400000000000001E-2</v>
      </c>
      <c r="K15" s="67">
        <v>0</v>
      </c>
      <c r="L15" s="67">
        <v>0.94840000000000002</v>
      </c>
      <c r="M15" s="68">
        <v>0.61809999999999998</v>
      </c>
      <c r="N15" s="67">
        <v>0.71160000000000001</v>
      </c>
      <c r="O15" s="81">
        <v>8195.8203099999992</v>
      </c>
      <c r="P15" s="71">
        <v>34.314259999999997</v>
      </c>
      <c r="Q15" s="72">
        <f t="shared" si="1"/>
        <v>9.5317388888888885</v>
      </c>
      <c r="R15" s="73">
        <v>9081.6220699999994</v>
      </c>
      <c r="S15" s="71">
        <v>38.022935282675995</v>
      </c>
      <c r="T15" s="74">
        <f t="shared" si="2"/>
        <v>10.561926467409998</v>
      </c>
      <c r="U15" s="73">
        <f t="shared" si="3"/>
        <v>11812.625394095729</v>
      </c>
      <c r="V15" s="72">
        <v>49.457099999999997</v>
      </c>
      <c r="W15" s="71">
        <f t="shared" si="4"/>
        <v>13.738083333333332</v>
      </c>
      <c r="X15" s="83">
        <v>-19</v>
      </c>
      <c r="Y15" s="80"/>
      <c r="Z15" s="80"/>
      <c r="AA15" s="80"/>
      <c r="AB15" s="97"/>
      <c r="AC15" s="102">
        <v>7.0741000000000005</v>
      </c>
      <c r="AD15" s="8">
        <f t="shared" si="0"/>
        <v>99.999899999999982</v>
      </c>
      <c r="AE15" s="9" t="str">
        <f t="shared" si="5"/>
        <v xml:space="preserve"> </v>
      </c>
      <c r="AF15" s="5"/>
      <c r="AG15" s="5"/>
      <c r="AH15" s="5"/>
      <c r="AI15" s="99"/>
      <c r="AJ15" s="100"/>
    </row>
    <row r="16" spans="1:36" x14ac:dyDescent="0.25">
      <c r="A16" s="80">
        <v>6</v>
      </c>
      <c r="B16" s="66">
        <v>94.551100000000005</v>
      </c>
      <c r="C16" s="67">
        <v>2.7850000000000001</v>
      </c>
      <c r="D16" s="67">
        <v>0.75490000000000002</v>
      </c>
      <c r="E16" s="67">
        <v>0.1066</v>
      </c>
      <c r="F16" s="67">
        <v>0.12570000000000001</v>
      </c>
      <c r="G16" s="67">
        <v>8.0000000000000004E-4</v>
      </c>
      <c r="H16" s="67">
        <v>3.0099999999999998E-2</v>
      </c>
      <c r="I16" s="67">
        <v>2.3400000000000001E-2</v>
      </c>
      <c r="J16" s="67">
        <v>3.5000000000000003E-2</v>
      </c>
      <c r="K16" s="67">
        <v>0</v>
      </c>
      <c r="L16" s="67">
        <v>0.94899999999999995</v>
      </c>
      <c r="M16" s="68">
        <v>0.61450000000000005</v>
      </c>
      <c r="N16" s="67">
        <v>0.71140000000000003</v>
      </c>
      <c r="O16" s="81">
        <v>8194.1933599999993</v>
      </c>
      <c r="P16" s="71">
        <v>34.307450000000003</v>
      </c>
      <c r="Q16" s="72">
        <f t="shared" si="1"/>
        <v>9.529847222222223</v>
      </c>
      <c r="R16" s="73">
        <v>9079.8916000000008</v>
      </c>
      <c r="S16" s="71">
        <v>38.015690150880005</v>
      </c>
      <c r="T16" s="74">
        <f t="shared" si="2"/>
        <v>10.559913930800001</v>
      </c>
      <c r="U16" s="73">
        <f t="shared" si="3"/>
        <v>11812.164421515239</v>
      </c>
      <c r="V16" s="72">
        <v>49.455170000000003</v>
      </c>
      <c r="W16" s="71">
        <f t="shared" si="4"/>
        <v>13.737547222222222</v>
      </c>
      <c r="X16" s="83">
        <v>-18.7</v>
      </c>
      <c r="Y16" s="80"/>
      <c r="Z16" s="80"/>
      <c r="AA16" s="80"/>
      <c r="AB16" s="97"/>
      <c r="AC16" s="102">
        <v>6.9638</v>
      </c>
      <c r="AD16" s="8">
        <f t="shared" si="0"/>
        <v>100.0001</v>
      </c>
      <c r="AE16" s="9" t="str">
        <f t="shared" si="5"/>
        <v xml:space="preserve"> </v>
      </c>
      <c r="AF16" s="5"/>
      <c r="AG16" s="5"/>
      <c r="AH16" s="5"/>
      <c r="AI16" s="99"/>
      <c r="AJ16" s="100"/>
    </row>
    <row r="17" spans="1:36" x14ac:dyDescent="0.25">
      <c r="A17" s="80">
        <v>7</v>
      </c>
      <c r="B17" s="66">
        <v>94.573499999999996</v>
      </c>
      <c r="C17" s="67">
        <v>2.7717000000000001</v>
      </c>
      <c r="D17" s="67">
        <v>0.74780000000000002</v>
      </c>
      <c r="E17" s="67">
        <v>0.10630000000000001</v>
      </c>
      <c r="F17" s="67">
        <v>0.1263</v>
      </c>
      <c r="G17" s="67">
        <v>8.0000000000000004E-4</v>
      </c>
      <c r="H17" s="67">
        <v>2.98E-2</v>
      </c>
      <c r="I17" s="67">
        <v>2.2700000000000001E-2</v>
      </c>
      <c r="J17" s="67">
        <v>3.5200000000000002E-2</v>
      </c>
      <c r="K17" s="67">
        <v>0</v>
      </c>
      <c r="L17" s="67">
        <v>0.95199999999999996</v>
      </c>
      <c r="M17" s="68">
        <v>0.60980000000000001</v>
      </c>
      <c r="N17" s="67">
        <v>0.71120000000000005</v>
      </c>
      <c r="O17" s="81">
        <v>8192.4980500000001</v>
      </c>
      <c r="P17" s="71">
        <v>34.300350000000002</v>
      </c>
      <c r="Q17" s="72">
        <f t="shared" si="1"/>
        <v>9.5278749999999999</v>
      </c>
      <c r="R17" s="73">
        <v>9078.0781299999999</v>
      </c>
      <c r="S17" s="71">
        <v>38.008097514684003</v>
      </c>
      <c r="T17" s="74">
        <f t="shared" si="2"/>
        <v>10.55780486519</v>
      </c>
      <c r="U17" s="73">
        <f t="shared" si="3"/>
        <v>11811.560141396771</v>
      </c>
      <c r="V17" s="72">
        <v>49.452640000000002</v>
      </c>
      <c r="W17" s="71">
        <f t="shared" si="4"/>
        <v>13.736844444444445</v>
      </c>
      <c r="X17" s="83">
        <v>-18.399999999999999</v>
      </c>
      <c r="Y17" s="80"/>
      <c r="Z17" s="80">
        <v>7.0000000000000007E-2</v>
      </c>
      <c r="AA17" s="80">
        <v>0.06</v>
      </c>
      <c r="AB17" s="97"/>
      <c r="AC17" s="102">
        <v>6.8666</v>
      </c>
      <c r="AD17" s="8">
        <f t="shared" si="0"/>
        <v>99.999899999999997</v>
      </c>
      <c r="AE17" s="9" t="str">
        <f t="shared" si="5"/>
        <v xml:space="preserve"> </v>
      </c>
      <c r="AF17" s="5"/>
      <c r="AG17" s="5"/>
      <c r="AH17" s="5"/>
      <c r="AI17" s="99"/>
      <c r="AJ17" s="100"/>
    </row>
    <row r="18" spans="1:36" ht="15" customHeight="1" x14ac:dyDescent="0.25">
      <c r="A18" s="80">
        <v>8</v>
      </c>
      <c r="B18" s="66">
        <v>94.557500000000005</v>
      </c>
      <c r="C18" s="67">
        <v>2.7566999999999999</v>
      </c>
      <c r="D18" s="67">
        <v>0.74529999999999996</v>
      </c>
      <c r="E18" s="67">
        <v>0.1045</v>
      </c>
      <c r="F18" s="67">
        <v>0.1265</v>
      </c>
      <c r="G18" s="67">
        <v>6.9999999999999999E-4</v>
      </c>
      <c r="H18" s="67">
        <v>2.9100000000000001E-2</v>
      </c>
      <c r="I18" s="67">
        <v>2.1899999999999999E-2</v>
      </c>
      <c r="J18" s="67">
        <v>3.4200000000000001E-2</v>
      </c>
      <c r="K18" s="67">
        <v>0</v>
      </c>
      <c r="L18" s="67">
        <v>0.97289999999999999</v>
      </c>
      <c r="M18" s="68">
        <v>0.62660000000000005</v>
      </c>
      <c r="N18" s="67">
        <v>0.71130000000000004</v>
      </c>
      <c r="O18" s="81">
        <v>8187.1821300000001</v>
      </c>
      <c r="P18" s="71">
        <v>34.278089999999999</v>
      </c>
      <c r="Q18" s="72">
        <f t="shared" si="1"/>
        <v>9.5216916666666656</v>
      </c>
      <c r="R18" s="73">
        <v>9072.2675799999997</v>
      </c>
      <c r="S18" s="71">
        <v>37.983769903944001</v>
      </c>
      <c r="T18" s="74">
        <f t="shared" si="2"/>
        <v>10.551047195540001</v>
      </c>
      <c r="U18" s="73">
        <f t="shared" si="3"/>
        <v>11803.33428871692</v>
      </c>
      <c r="V18" s="72">
        <v>49.418199999999999</v>
      </c>
      <c r="W18" s="71">
        <f t="shared" si="4"/>
        <v>13.727277777777777</v>
      </c>
      <c r="X18" s="83">
        <v>-18</v>
      </c>
      <c r="Y18" s="80"/>
      <c r="Z18" s="80"/>
      <c r="AA18" s="80"/>
      <c r="AB18" s="97" t="s">
        <v>88</v>
      </c>
      <c r="AC18" s="102">
        <v>6.8333999999999993</v>
      </c>
      <c r="AD18" s="8">
        <f t="shared" si="0"/>
        <v>99.999899999999982</v>
      </c>
      <c r="AE18" s="9" t="str">
        <f t="shared" si="5"/>
        <v xml:space="preserve"> </v>
      </c>
      <c r="AF18" s="5"/>
      <c r="AG18" s="5"/>
      <c r="AH18" s="5"/>
      <c r="AI18" s="99"/>
      <c r="AJ18" s="100"/>
    </row>
    <row r="19" spans="1:36" x14ac:dyDescent="0.25">
      <c r="A19" s="80">
        <v>9</v>
      </c>
      <c r="B19" s="66">
        <v>94.406800000000004</v>
      </c>
      <c r="C19" s="67">
        <v>2.8252999999999999</v>
      </c>
      <c r="D19" s="67">
        <v>0.755</v>
      </c>
      <c r="E19" s="67">
        <v>0.1041</v>
      </c>
      <c r="F19" s="67">
        <v>0.1263</v>
      </c>
      <c r="G19" s="67">
        <v>1.1000000000000001E-3</v>
      </c>
      <c r="H19" s="67">
        <v>3.0300000000000001E-2</v>
      </c>
      <c r="I19" s="67">
        <v>2.29E-2</v>
      </c>
      <c r="J19" s="67">
        <v>3.61E-2</v>
      </c>
      <c r="K19" s="67">
        <v>0</v>
      </c>
      <c r="L19" s="67">
        <v>0.99560000000000004</v>
      </c>
      <c r="M19" s="68">
        <v>0.67249999999999999</v>
      </c>
      <c r="N19" s="67">
        <v>0.71260000000000001</v>
      </c>
      <c r="O19" s="81">
        <v>8188.4262699999999</v>
      </c>
      <c r="P19" s="71">
        <v>34.283299999999997</v>
      </c>
      <c r="Q19" s="72">
        <f t="shared" si="1"/>
        <v>9.5231388888888873</v>
      </c>
      <c r="R19" s="73">
        <v>9073.3847700000006</v>
      </c>
      <c r="S19" s="71">
        <v>37.988447355036001</v>
      </c>
      <c r="T19" s="74">
        <f t="shared" si="2"/>
        <v>10.55234648751</v>
      </c>
      <c r="U19" s="73">
        <f t="shared" si="3"/>
        <v>11794.186490876087</v>
      </c>
      <c r="V19" s="72">
        <v>49.379899999999999</v>
      </c>
      <c r="W19" s="71">
        <f t="shared" si="4"/>
        <v>13.716638888888887</v>
      </c>
      <c r="X19" s="83">
        <v>-20.2</v>
      </c>
      <c r="Y19" s="80"/>
      <c r="Z19" s="80"/>
      <c r="AA19" s="80"/>
      <c r="AB19" s="97"/>
      <c r="AC19" s="102">
        <v>6.0537999999999998</v>
      </c>
      <c r="AD19" s="8">
        <f t="shared" si="0"/>
        <v>100</v>
      </c>
      <c r="AE19" s="9" t="str">
        <f t="shared" si="5"/>
        <v>ОК</v>
      </c>
      <c r="AF19" s="5"/>
      <c r="AG19" s="5"/>
      <c r="AH19" s="5"/>
      <c r="AI19" s="99"/>
      <c r="AJ19" s="100"/>
    </row>
    <row r="20" spans="1:36" ht="15" customHeight="1" x14ac:dyDescent="0.25">
      <c r="A20" s="80">
        <v>10</v>
      </c>
      <c r="B20" s="66">
        <v>94.301000000000002</v>
      </c>
      <c r="C20" s="67">
        <v>2.8826999999999998</v>
      </c>
      <c r="D20" s="67">
        <v>0.7651</v>
      </c>
      <c r="E20" s="67">
        <v>0.10639999999999999</v>
      </c>
      <c r="F20" s="67">
        <v>0.13150000000000001</v>
      </c>
      <c r="G20" s="67">
        <v>1.1000000000000001E-3</v>
      </c>
      <c r="H20" s="67">
        <v>3.15E-2</v>
      </c>
      <c r="I20" s="67">
        <v>2.35E-2</v>
      </c>
      <c r="J20" s="67">
        <v>3.8600000000000002E-2</v>
      </c>
      <c r="K20" s="67">
        <v>0</v>
      </c>
      <c r="L20" s="67">
        <v>0.99960000000000004</v>
      </c>
      <c r="M20" s="68">
        <v>0.69489999999999996</v>
      </c>
      <c r="N20" s="67">
        <v>0.71360000000000001</v>
      </c>
      <c r="O20" s="81">
        <v>8193.8525399999999</v>
      </c>
      <c r="P20" s="71">
        <v>34.306019999999997</v>
      </c>
      <c r="Q20" s="72">
        <f t="shared" si="1"/>
        <v>9.5294499999999989</v>
      </c>
      <c r="R20" s="73">
        <v>9079.1162100000001</v>
      </c>
      <c r="S20" s="71">
        <v>38.012443748027998</v>
      </c>
      <c r="T20" s="74">
        <f t="shared" si="2"/>
        <v>10.559012152229998</v>
      </c>
      <c r="U20" s="73">
        <f t="shared" si="3"/>
        <v>11793.415018629979</v>
      </c>
      <c r="V20" s="72">
        <v>49.376669999999997</v>
      </c>
      <c r="W20" s="71">
        <f t="shared" si="4"/>
        <v>13.715741666666666</v>
      </c>
      <c r="X20" s="83">
        <v>-18.399999999999999</v>
      </c>
      <c r="Y20" s="80"/>
      <c r="Z20" s="80"/>
      <c r="AA20" s="80"/>
      <c r="AB20" s="97"/>
      <c r="AC20" s="102">
        <v>5.3703000000000003</v>
      </c>
      <c r="AD20" s="8">
        <f t="shared" si="0"/>
        <v>99.999899999999997</v>
      </c>
      <c r="AE20" s="9" t="str">
        <f t="shared" si="5"/>
        <v xml:space="preserve"> </v>
      </c>
      <c r="AF20" s="5"/>
      <c r="AG20" s="5"/>
      <c r="AH20" s="5"/>
      <c r="AI20" s="99"/>
      <c r="AJ20" s="100"/>
    </row>
    <row r="21" spans="1:36" x14ac:dyDescent="0.25">
      <c r="A21" s="80">
        <v>11</v>
      </c>
      <c r="B21" s="66">
        <v>94.407499999999999</v>
      </c>
      <c r="C21" s="67">
        <v>2.8327</v>
      </c>
      <c r="D21" s="67">
        <v>0.75609999999999999</v>
      </c>
      <c r="E21" s="67">
        <v>0.1051</v>
      </c>
      <c r="F21" s="67">
        <v>0.1283</v>
      </c>
      <c r="G21" s="67">
        <v>8.9999999999999998E-4</v>
      </c>
      <c r="H21" s="67">
        <v>3.0800000000000001E-2</v>
      </c>
      <c r="I21" s="67">
        <v>2.3300000000000001E-2</v>
      </c>
      <c r="J21" s="67">
        <v>3.78E-2</v>
      </c>
      <c r="K21" s="67">
        <v>0</v>
      </c>
      <c r="L21" s="67">
        <v>0.9879</v>
      </c>
      <c r="M21" s="68">
        <v>0.66539999999999999</v>
      </c>
      <c r="N21" s="67">
        <v>0.71260000000000001</v>
      </c>
      <c r="O21" s="81">
        <v>8181.5209999999997</v>
      </c>
      <c r="P21" s="71">
        <v>34.296259999999997</v>
      </c>
      <c r="Q21" s="72">
        <f t="shared" si="1"/>
        <v>9.5267388888888878</v>
      </c>
      <c r="R21" s="73">
        <v>9076.7480500000001</v>
      </c>
      <c r="S21" s="71">
        <v>38.00252873574</v>
      </c>
      <c r="T21" s="74">
        <f t="shared" si="2"/>
        <v>10.556257982149999</v>
      </c>
      <c r="U21" s="73">
        <f t="shared" si="3"/>
        <v>11798.053405942486</v>
      </c>
      <c r="V21" s="72">
        <v>49.396090000000001</v>
      </c>
      <c r="W21" s="71">
        <f t="shared" si="4"/>
        <v>13.721136111111111</v>
      </c>
      <c r="X21" s="83">
        <v>-18</v>
      </c>
      <c r="Y21" s="80"/>
      <c r="Z21" s="80"/>
      <c r="AA21" s="80"/>
      <c r="AB21" s="97"/>
      <c r="AC21" s="102">
        <v>5.4080000000000004</v>
      </c>
      <c r="AD21" s="8">
        <f t="shared" si="0"/>
        <v>99.999800000000008</v>
      </c>
      <c r="AE21" s="9" t="str">
        <f t="shared" si="5"/>
        <v xml:space="preserve"> </v>
      </c>
      <c r="AF21" s="5"/>
      <c r="AG21" s="5"/>
      <c r="AH21" s="5"/>
      <c r="AI21" s="99"/>
      <c r="AJ21" s="100"/>
    </row>
    <row r="22" spans="1:36" x14ac:dyDescent="0.25">
      <c r="A22" s="80">
        <v>12</v>
      </c>
      <c r="B22" s="66">
        <v>94.401300000000006</v>
      </c>
      <c r="C22" s="67">
        <v>2.8249</v>
      </c>
      <c r="D22" s="67">
        <v>0.75560000000000005</v>
      </c>
      <c r="E22" s="67">
        <v>0.1047</v>
      </c>
      <c r="F22" s="67">
        <v>0.12790000000000001</v>
      </c>
      <c r="G22" s="67">
        <v>1E-3</v>
      </c>
      <c r="H22" s="67">
        <v>3.1E-2</v>
      </c>
      <c r="I22" s="67">
        <v>2.3900000000000001E-2</v>
      </c>
      <c r="J22" s="67">
        <v>3.6299999999999999E-2</v>
      </c>
      <c r="K22" s="67">
        <v>0</v>
      </c>
      <c r="L22" s="67">
        <v>0.99680000000000002</v>
      </c>
      <c r="M22" s="68">
        <v>0.67279999999999995</v>
      </c>
      <c r="N22" s="67">
        <v>0.7127</v>
      </c>
      <c r="O22" s="81">
        <v>8189.2421899999999</v>
      </c>
      <c r="P22" s="71">
        <v>34.286720000000003</v>
      </c>
      <c r="Q22" s="72">
        <f t="shared" si="1"/>
        <v>9.5240888888888886</v>
      </c>
      <c r="R22" s="73">
        <v>9074.25684</v>
      </c>
      <c r="S22" s="71">
        <v>37.992098537712003</v>
      </c>
      <c r="T22" s="74">
        <f t="shared" si="2"/>
        <v>10.553360704920001</v>
      </c>
      <c r="U22" s="73">
        <f t="shared" si="3"/>
        <v>11794.487436705838</v>
      </c>
      <c r="V22" s="72">
        <v>49.381160000000001</v>
      </c>
      <c r="W22" s="71">
        <f t="shared" si="4"/>
        <v>13.716988888888888</v>
      </c>
      <c r="X22" s="83">
        <v>-17.5</v>
      </c>
      <c r="Y22" s="80"/>
      <c r="Z22" s="80"/>
      <c r="AA22" s="80"/>
      <c r="AB22" s="97"/>
      <c r="AC22" s="102">
        <v>6.2862999999999998</v>
      </c>
      <c r="AD22" s="8">
        <f t="shared" si="0"/>
        <v>100.00019999999999</v>
      </c>
      <c r="AE22" s="9" t="str">
        <f t="shared" si="5"/>
        <v xml:space="preserve"> </v>
      </c>
      <c r="AF22" s="5"/>
      <c r="AG22" s="5"/>
      <c r="AH22" s="5"/>
      <c r="AI22" s="99"/>
      <c r="AJ22" s="100"/>
    </row>
    <row r="23" spans="1:36" x14ac:dyDescent="0.25">
      <c r="A23" s="80">
        <v>13</v>
      </c>
      <c r="B23" s="66">
        <v>94.046899999999994</v>
      </c>
      <c r="C23" s="67">
        <v>2.9864999999999999</v>
      </c>
      <c r="D23" s="67">
        <v>0.78490000000000004</v>
      </c>
      <c r="E23" s="67">
        <v>0.1055</v>
      </c>
      <c r="F23" s="67">
        <v>0.13270000000000001</v>
      </c>
      <c r="G23" s="67">
        <v>1.6000000000000001E-3</v>
      </c>
      <c r="H23" s="67">
        <v>3.3000000000000002E-2</v>
      </c>
      <c r="I23" s="67">
        <v>2.53E-2</v>
      </c>
      <c r="J23" s="67">
        <v>4.0800000000000003E-2</v>
      </c>
      <c r="K23" s="67">
        <v>0</v>
      </c>
      <c r="L23" s="67">
        <v>1.0513999999999999</v>
      </c>
      <c r="M23" s="68">
        <v>0.76729999999999998</v>
      </c>
      <c r="N23" s="67">
        <v>0.7157</v>
      </c>
      <c r="O23" s="81">
        <v>8194.6386700000003</v>
      </c>
      <c r="P23" s="71">
        <v>34.309310000000004</v>
      </c>
      <c r="Q23" s="72">
        <f t="shared" si="1"/>
        <v>9.5303638888888891</v>
      </c>
      <c r="R23" s="73">
        <v>9079.5761700000003</v>
      </c>
      <c r="S23" s="71">
        <v>38.014369508556001</v>
      </c>
      <c r="T23" s="74">
        <f t="shared" si="2"/>
        <v>10.559547085709999</v>
      </c>
      <c r="U23" s="73">
        <f t="shared" si="3"/>
        <v>11776.652813604662</v>
      </c>
      <c r="V23" s="72">
        <v>49.306489999999997</v>
      </c>
      <c r="W23" s="71">
        <f t="shared" si="4"/>
        <v>13.696247222222221</v>
      </c>
      <c r="X23" s="83">
        <v>-17.399999999999999</v>
      </c>
      <c r="Y23" s="80"/>
      <c r="Z23" s="80"/>
      <c r="AA23" s="80"/>
      <c r="AB23" s="97"/>
      <c r="AC23" s="102">
        <v>7.2664</v>
      </c>
      <c r="AD23" s="8">
        <f t="shared" si="0"/>
        <v>99.999900000000011</v>
      </c>
      <c r="AE23" s="9" t="str">
        <f t="shared" si="5"/>
        <v xml:space="preserve"> </v>
      </c>
      <c r="AF23" s="5"/>
      <c r="AG23" s="5"/>
      <c r="AH23" s="5"/>
      <c r="AI23" s="99"/>
      <c r="AJ23" s="100"/>
    </row>
    <row r="24" spans="1:36" x14ac:dyDescent="0.25">
      <c r="A24" s="80">
        <v>14</v>
      </c>
      <c r="B24" s="66">
        <v>93.533500000000004</v>
      </c>
      <c r="C24" s="67">
        <v>3.2568999999999999</v>
      </c>
      <c r="D24" s="67">
        <v>0.8347</v>
      </c>
      <c r="E24" s="67">
        <v>0.1114</v>
      </c>
      <c r="F24" s="67">
        <v>0.1447</v>
      </c>
      <c r="G24" s="67">
        <v>1.6999999999999999E-3</v>
      </c>
      <c r="H24" s="67">
        <v>3.7199999999999997E-2</v>
      </c>
      <c r="I24" s="67">
        <v>2.9000000000000001E-2</v>
      </c>
      <c r="J24" s="67">
        <v>4.8099999999999997E-2</v>
      </c>
      <c r="K24" s="67">
        <v>0</v>
      </c>
      <c r="L24" s="67">
        <v>1.0939000000000001</v>
      </c>
      <c r="M24" s="68">
        <v>0.88490000000000002</v>
      </c>
      <c r="N24" s="67">
        <v>0.72009999999999996</v>
      </c>
      <c r="O24" s="81">
        <v>8212.8671900000008</v>
      </c>
      <c r="P24" s="71">
        <v>34.385629999999999</v>
      </c>
      <c r="Q24" s="72">
        <f t="shared" si="1"/>
        <v>9.5515638888888876</v>
      </c>
      <c r="R24" s="73">
        <v>9098.6035200000006</v>
      </c>
      <c r="S24" s="71">
        <v>38.094033217536001</v>
      </c>
      <c r="T24" s="74">
        <f t="shared" si="2"/>
        <v>10.58167589376</v>
      </c>
      <c r="U24" s="73">
        <f t="shared" si="3"/>
        <v>11764.354638387313</v>
      </c>
      <c r="V24" s="72">
        <v>49.255000000000003</v>
      </c>
      <c r="W24" s="71">
        <f t="shared" si="4"/>
        <v>13.681944444444445</v>
      </c>
      <c r="X24" s="83">
        <v>-17.5</v>
      </c>
      <c r="Y24" s="80"/>
      <c r="Z24" s="80"/>
      <c r="AA24" s="80"/>
      <c r="AB24" s="97"/>
      <c r="AC24" s="102">
        <v>7.3431999999999995</v>
      </c>
      <c r="AD24" s="8">
        <f t="shared" si="0"/>
        <v>100.00000000000001</v>
      </c>
      <c r="AE24" s="9" t="str">
        <f t="shared" si="5"/>
        <v>ОК</v>
      </c>
      <c r="AF24" s="5"/>
      <c r="AG24" s="5"/>
      <c r="AH24" s="5"/>
      <c r="AI24" s="99"/>
      <c r="AJ24" s="100"/>
    </row>
    <row r="25" spans="1:36" x14ac:dyDescent="0.25">
      <c r="A25" s="80">
        <v>15</v>
      </c>
      <c r="B25" s="66">
        <v>91.739199999999997</v>
      </c>
      <c r="C25" s="67">
        <v>4.0621999999999998</v>
      </c>
      <c r="D25" s="67">
        <v>0.9919</v>
      </c>
      <c r="E25" s="67">
        <v>0.1179</v>
      </c>
      <c r="F25" s="67">
        <v>0.17030000000000001</v>
      </c>
      <c r="G25" s="67">
        <v>2.2000000000000001E-3</v>
      </c>
      <c r="H25" s="67">
        <v>4.4900000000000002E-2</v>
      </c>
      <c r="I25" s="67">
        <v>3.5999999999999997E-2</v>
      </c>
      <c r="J25" s="67">
        <v>5.9700000000000003E-2</v>
      </c>
      <c r="K25" s="67">
        <v>0</v>
      </c>
      <c r="L25" s="67">
        <v>1.383</v>
      </c>
      <c r="M25" s="68">
        <v>1.3688</v>
      </c>
      <c r="N25" s="67">
        <v>0.73509999999999998</v>
      </c>
      <c r="O25" s="81">
        <v>8234.9599600000001</v>
      </c>
      <c r="P25" s="71">
        <v>34.47813</v>
      </c>
      <c r="Q25" s="72">
        <f t="shared" si="1"/>
        <v>9.577258333333333</v>
      </c>
      <c r="R25" s="73">
        <v>9119.8623000000007</v>
      </c>
      <c r="S25" s="71">
        <v>38.183039477640001</v>
      </c>
      <c r="T25" s="74">
        <f t="shared" si="2"/>
        <v>10.606399854899999</v>
      </c>
      <c r="U25" s="73">
        <f t="shared" si="3"/>
        <v>11671.469857647846</v>
      </c>
      <c r="V25" s="72">
        <v>48.866109999999999</v>
      </c>
      <c r="W25" s="71">
        <f t="shared" si="4"/>
        <v>13.573919444444444</v>
      </c>
      <c r="X25" s="83">
        <v>-17.600000000000001</v>
      </c>
      <c r="Y25" s="80"/>
      <c r="Z25" s="80"/>
      <c r="AA25" s="80"/>
      <c r="AB25" s="97"/>
      <c r="AC25" s="102">
        <v>7.1013000000000002</v>
      </c>
      <c r="AD25" s="8">
        <f t="shared" si="0"/>
        <v>100.0001</v>
      </c>
      <c r="AE25" s="9" t="str">
        <f t="shared" si="5"/>
        <v xml:space="preserve"> </v>
      </c>
      <c r="AF25" s="5"/>
      <c r="AG25" s="5"/>
      <c r="AH25" s="5"/>
      <c r="AI25" s="99"/>
      <c r="AJ25" s="100"/>
    </row>
    <row r="26" spans="1:36" x14ac:dyDescent="0.25">
      <c r="A26" s="80">
        <v>16</v>
      </c>
      <c r="B26" s="66">
        <v>91.0809</v>
      </c>
      <c r="C26" s="67">
        <v>4.3463000000000003</v>
      </c>
      <c r="D26" s="67">
        <v>1.0482</v>
      </c>
      <c r="E26" s="67">
        <v>0.1195</v>
      </c>
      <c r="F26" s="67">
        <v>0.18190000000000001</v>
      </c>
      <c r="G26" s="67">
        <v>2.5999999999999999E-3</v>
      </c>
      <c r="H26" s="67">
        <v>5.0299999999999997E-2</v>
      </c>
      <c r="I26" s="67">
        <v>4.1300000000000003E-2</v>
      </c>
      <c r="J26" s="67">
        <v>6.6400000000000001E-2</v>
      </c>
      <c r="K26" s="67">
        <v>0</v>
      </c>
      <c r="L26" s="67">
        <v>1.4944</v>
      </c>
      <c r="M26" s="68">
        <v>1.5442</v>
      </c>
      <c r="N26" s="67">
        <v>0.74070000000000003</v>
      </c>
      <c r="O26" s="81">
        <v>8244.4013699999996</v>
      </c>
      <c r="P26" s="71">
        <v>34.517659999999999</v>
      </c>
      <c r="Q26" s="72">
        <f t="shared" si="1"/>
        <v>9.5882388888888883</v>
      </c>
      <c r="R26" s="73">
        <v>9129.08691</v>
      </c>
      <c r="S26" s="71">
        <v>38.221661074788003</v>
      </c>
      <c r="T26" s="74">
        <f t="shared" si="2"/>
        <v>10.617128076330001</v>
      </c>
      <c r="U26" s="73">
        <f t="shared" si="3"/>
        <v>11638.313270278017</v>
      </c>
      <c r="V26" s="72">
        <v>48.727290000000004</v>
      </c>
      <c r="W26" s="71">
        <f t="shared" si="4"/>
        <v>13.535358333333335</v>
      </c>
      <c r="X26" s="83">
        <v>-17.5</v>
      </c>
      <c r="Y26" s="80"/>
      <c r="Z26" s="80"/>
      <c r="AA26" s="80"/>
      <c r="AB26" s="97"/>
      <c r="AC26" s="102">
        <v>7.3138000000000005</v>
      </c>
      <c r="AD26" s="8">
        <f t="shared" si="0"/>
        <v>100</v>
      </c>
      <c r="AE26" s="9" t="str">
        <f t="shared" si="5"/>
        <v>ОК</v>
      </c>
      <c r="AF26" s="5"/>
      <c r="AG26" s="5"/>
      <c r="AH26" s="5"/>
      <c r="AI26" s="99"/>
      <c r="AJ26" s="100"/>
    </row>
    <row r="27" spans="1:36" x14ac:dyDescent="0.25">
      <c r="A27" s="80">
        <v>17</v>
      </c>
      <c r="B27" s="66">
        <v>91.141499999999994</v>
      </c>
      <c r="C27" s="67">
        <v>4.3186</v>
      </c>
      <c r="D27" s="67">
        <v>1.0444</v>
      </c>
      <c r="E27" s="67">
        <v>0.1198</v>
      </c>
      <c r="F27" s="67">
        <v>0.18129999999999999</v>
      </c>
      <c r="G27" s="67">
        <v>2.5000000000000001E-3</v>
      </c>
      <c r="H27" s="67">
        <v>4.7800000000000002E-2</v>
      </c>
      <c r="I27" s="67">
        <v>3.7499999999999999E-2</v>
      </c>
      <c r="J27" s="67">
        <v>6.6199999999999995E-2</v>
      </c>
      <c r="K27" s="67">
        <v>0</v>
      </c>
      <c r="L27" s="67">
        <v>1.4854000000000001</v>
      </c>
      <c r="M27" s="68">
        <v>1.5309999999999999</v>
      </c>
      <c r="N27" s="67">
        <v>0.74009999999999998</v>
      </c>
      <c r="O27" s="81">
        <v>8242.2509800000007</v>
      </c>
      <c r="P27" s="71">
        <v>34.508659999999999</v>
      </c>
      <c r="Q27" s="72">
        <f t="shared" si="1"/>
        <v>9.5857388888888888</v>
      </c>
      <c r="R27" s="73">
        <v>9126.8496099999993</v>
      </c>
      <c r="S27" s="71">
        <v>38.212293947147998</v>
      </c>
      <c r="T27" s="74">
        <f t="shared" si="2"/>
        <v>10.61452609643</v>
      </c>
      <c r="U27" s="73">
        <f t="shared" si="3"/>
        <v>11639.944587751981</v>
      </c>
      <c r="V27" s="72">
        <v>48.734119999999997</v>
      </c>
      <c r="W27" s="71">
        <f t="shared" si="4"/>
        <v>13.537255555555554</v>
      </c>
      <c r="X27" s="83">
        <v>-17.5</v>
      </c>
      <c r="Y27" s="80"/>
      <c r="Z27" s="80"/>
      <c r="AA27" s="80"/>
      <c r="AB27" s="97"/>
      <c r="AC27" s="102">
        <v>7.2673000000000005</v>
      </c>
      <c r="AD27" s="8">
        <f t="shared" si="0"/>
        <v>99.999999999999972</v>
      </c>
      <c r="AE27" s="9" t="str">
        <f t="shared" si="5"/>
        <v>ОК</v>
      </c>
      <c r="AF27" s="5"/>
      <c r="AG27" s="5"/>
      <c r="AH27" s="5"/>
      <c r="AI27" s="99"/>
      <c r="AJ27" s="100"/>
    </row>
    <row r="28" spans="1:36" x14ac:dyDescent="0.25">
      <c r="A28" s="80">
        <v>18</v>
      </c>
      <c r="B28" s="66">
        <v>91.168099999999995</v>
      </c>
      <c r="C28" s="67">
        <v>4.3093000000000004</v>
      </c>
      <c r="D28" s="67">
        <v>1.0417000000000001</v>
      </c>
      <c r="E28" s="67">
        <v>0.12039999999999999</v>
      </c>
      <c r="F28" s="67">
        <v>0.1817</v>
      </c>
      <c r="G28" s="67">
        <v>2.5000000000000001E-3</v>
      </c>
      <c r="H28" s="67">
        <v>4.82E-2</v>
      </c>
      <c r="I28" s="67">
        <v>3.8399999999999997E-2</v>
      </c>
      <c r="J28" s="67">
        <v>6.6000000000000003E-2</v>
      </c>
      <c r="K28" s="67">
        <v>0</v>
      </c>
      <c r="L28" s="67">
        <v>1.4792000000000001</v>
      </c>
      <c r="M28" s="68">
        <v>1.5205</v>
      </c>
      <c r="N28" s="67">
        <v>0.7399</v>
      </c>
      <c r="O28" s="81">
        <v>8243.1376999999993</v>
      </c>
      <c r="P28" s="71">
        <v>34.512369999999997</v>
      </c>
      <c r="Q28" s="72">
        <f t="shared" si="1"/>
        <v>9.5867694444444442</v>
      </c>
      <c r="R28" s="73">
        <v>9127.85059</v>
      </c>
      <c r="S28" s="71">
        <v>38.216484850211998</v>
      </c>
      <c r="T28" s="74">
        <f t="shared" si="2"/>
        <v>10.61569023617</v>
      </c>
      <c r="U28" s="73">
        <f t="shared" si="3"/>
        <v>11642.736696283557</v>
      </c>
      <c r="V28" s="72">
        <v>48.745809999999999</v>
      </c>
      <c r="W28" s="71">
        <f t="shared" si="4"/>
        <v>13.540502777777776</v>
      </c>
      <c r="X28" s="83">
        <v>-17.5</v>
      </c>
      <c r="Y28" s="80"/>
      <c r="Z28" s="80"/>
      <c r="AA28" s="80"/>
      <c r="AB28" s="97"/>
      <c r="AC28" s="102">
        <v>7.4513999999999996</v>
      </c>
      <c r="AD28" s="8">
        <f t="shared" si="0"/>
        <v>100</v>
      </c>
      <c r="AE28" s="9" t="str">
        <f t="shared" si="5"/>
        <v>ОК</v>
      </c>
      <c r="AF28" s="5"/>
      <c r="AG28" s="5"/>
      <c r="AH28" s="5"/>
      <c r="AI28" s="99"/>
      <c r="AJ28" s="100"/>
    </row>
    <row r="29" spans="1:36" ht="15" customHeight="1" x14ac:dyDescent="0.25">
      <c r="A29" s="80">
        <v>19</v>
      </c>
      <c r="B29" s="66">
        <v>91.256699999999995</v>
      </c>
      <c r="C29" s="67">
        <v>4.2766999999999999</v>
      </c>
      <c r="D29" s="67">
        <v>1.0356000000000001</v>
      </c>
      <c r="E29" s="67">
        <v>0.12</v>
      </c>
      <c r="F29" s="67">
        <v>0.18</v>
      </c>
      <c r="G29" s="67">
        <v>2.5000000000000001E-3</v>
      </c>
      <c r="H29" s="67">
        <v>4.7500000000000001E-2</v>
      </c>
      <c r="I29" s="67">
        <v>3.7699999999999997E-2</v>
      </c>
      <c r="J29" s="67">
        <v>6.6100000000000006E-2</v>
      </c>
      <c r="K29" s="67">
        <v>0</v>
      </c>
      <c r="L29" s="67">
        <v>1.4604999999999999</v>
      </c>
      <c r="M29" s="68">
        <v>1.4926999999999999</v>
      </c>
      <c r="N29" s="67">
        <v>0.73919999999999997</v>
      </c>
      <c r="O29" s="81">
        <v>8243.2978500000008</v>
      </c>
      <c r="P29" s="71">
        <v>34.513039999999997</v>
      </c>
      <c r="Q29" s="72">
        <f t="shared" si="1"/>
        <v>9.586955555555555</v>
      </c>
      <c r="R29" s="73">
        <v>9128.1679700000004</v>
      </c>
      <c r="S29" s="71">
        <v>38.217813656796004</v>
      </c>
      <c r="T29" s="74">
        <f t="shared" si="2"/>
        <v>10.616059349110001</v>
      </c>
      <c r="U29" s="73">
        <f t="shared" si="3"/>
        <v>11649.063724085221</v>
      </c>
      <c r="V29" s="72">
        <v>48.772300000000001</v>
      </c>
      <c r="W29" s="71">
        <f t="shared" si="4"/>
        <v>13.547861111111111</v>
      </c>
      <c r="X29" s="83">
        <v>-17.2</v>
      </c>
      <c r="Y29" s="80"/>
      <c r="Z29" s="80">
        <v>0.03</v>
      </c>
      <c r="AA29" s="80">
        <v>0.15</v>
      </c>
      <c r="AB29" s="97"/>
      <c r="AC29" s="102">
        <v>7.1093999999999999</v>
      </c>
      <c r="AD29" s="8">
        <f t="shared" si="0"/>
        <v>100.00000000000001</v>
      </c>
      <c r="AE29" s="9" t="str">
        <f t="shared" si="5"/>
        <v>ОК</v>
      </c>
      <c r="AF29" s="5"/>
      <c r="AG29" s="5"/>
      <c r="AH29" s="5"/>
      <c r="AI29" s="99"/>
      <c r="AJ29" s="100"/>
    </row>
    <row r="30" spans="1:36" x14ac:dyDescent="0.25">
      <c r="A30" s="80">
        <v>20</v>
      </c>
      <c r="B30" s="66">
        <v>91.239599999999996</v>
      </c>
      <c r="C30" s="67">
        <v>4.2846000000000002</v>
      </c>
      <c r="D30" s="67">
        <v>1.0385</v>
      </c>
      <c r="E30" s="67">
        <v>0.1207</v>
      </c>
      <c r="F30" s="67">
        <v>0.18129999999999999</v>
      </c>
      <c r="G30" s="67">
        <v>2.5000000000000001E-3</v>
      </c>
      <c r="H30" s="67">
        <v>4.8399999999999999E-2</v>
      </c>
      <c r="I30" s="67">
        <v>3.8699999999999998E-2</v>
      </c>
      <c r="J30" s="67">
        <v>6.5699999999999995E-2</v>
      </c>
      <c r="K30" s="67">
        <v>0</v>
      </c>
      <c r="L30" s="67">
        <v>1.4605999999999999</v>
      </c>
      <c r="M30" s="68">
        <v>1.4954000000000001</v>
      </c>
      <c r="N30" s="67">
        <v>0.73939999999999995</v>
      </c>
      <c r="O30" s="81">
        <v>8244.6289099999995</v>
      </c>
      <c r="P30" s="71">
        <v>34.518610000000002</v>
      </c>
      <c r="Q30" s="72">
        <f t="shared" si="1"/>
        <v>9.5885027777777783</v>
      </c>
      <c r="R30" s="73">
        <v>9129.58691</v>
      </c>
      <c r="S30" s="71">
        <v>38.223754474788002</v>
      </c>
      <c r="T30" s="74">
        <f t="shared" si="2"/>
        <v>10.61770957633</v>
      </c>
      <c r="U30" s="73">
        <f t="shared" si="3"/>
        <v>11649.464985191555</v>
      </c>
      <c r="V30" s="72">
        <v>48.773980000000002</v>
      </c>
      <c r="W30" s="71">
        <f t="shared" si="4"/>
        <v>13.548327777777779</v>
      </c>
      <c r="X30" s="83">
        <v>-16.899999999999999</v>
      </c>
      <c r="Y30" s="80"/>
      <c r="Z30" s="80"/>
      <c r="AA30" s="80"/>
      <c r="AB30" s="97"/>
      <c r="AC30" s="102">
        <v>6.9515000000000002</v>
      </c>
      <c r="AD30" s="8">
        <f t="shared" si="0"/>
        <v>100</v>
      </c>
      <c r="AE30" s="9" t="str">
        <f t="shared" ref="AE30" si="6">IF(AD30=100,"ОК"," ")</f>
        <v>ОК</v>
      </c>
      <c r="AF30" s="5"/>
      <c r="AG30" s="5"/>
      <c r="AH30" s="5"/>
      <c r="AI30" s="99"/>
      <c r="AJ30" s="100"/>
    </row>
    <row r="31" spans="1:36" ht="15" customHeight="1" x14ac:dyDescent="0.25">
      <c r="A31" s="80">
        <v>21</v>
      </c>
      <c r="B31" s="66">
        <v>91.206699999999998</v>
      </c>
      <c r="C31" s="67">
        <v>4.2998000000000003</v>
      </c>
      <c r="D31" s="67">
        <v>1.0410999999999999</v>
      </c>
      <c r="E31" s="67">
        <v>0.11990000000000001</v>
      </c>
      <c r="F31" s="67">
        <v>0.17899999999999999</v>
      </c>
      <c r="G31" s="67">
        <v>2.5000000000000001E-3</v>
      </c>
      <c r="H31" s="67">
        <v>5.0599999999999999E-2</v>
      </c>
      <c r="I31" s="67">
        <v>4.1300000000000003E-2</v>
      </c>
      <c r="J31" s="67">
        <v>6.5699999999999995E-2</v>
      </c>
      <c r="K31" s="67">
        <v>0</v>
      </c>
      <c r="L31" s="67">
        <v>1.468</v>
      </c>
      <c r="M31" s="68">
        <v>1.5014000000000001</v>
      </c>
      <c r="N31" s="67">
        <v>0.73960000000000004</v>
      </c>
      <c r="O31" s="81">
        <v>8245.4462899999999</v>
      </c>
      <c r="P31" s="71">
        <v>34.522030000000001</v>
      </c>
      <c r="Q31" s="72">
        <f t="shared" si="1"/>
        <v>9.5894527777777778</v>
      </c>
      <c r="R31" s="73">
        <v>9130.4208999999992</v>
      </c>
      <c r="S31" s="71">
        <v>38.227246224119995</v>
      </c>
      <c r="T31" s="74">
        <f t="shared" si="2"/>
        <v>10.618679506699998</v>
      </c>
      <c r="U31" s="73">
        <f t="shared" si="3"/>
        <v>11648.289863380147</v>
      </c>
      <c r="V31" s="72">
        <v>48.769060000000003</v>
      </c>
      <c r="W31" s="71">
        <f t="shared" si="4"/>
        <v>13.546961111111111</v>
      </c>
      <c r="X31" s="83">
        <v>-16.7</v>
      </c>
      <c r="Y31" s="80"/>
      <c r="Z31" s="80"/>
      <c r="AA31" s="80"/>
      <c r="AB31" s="97" t="s">
        <v>88</v>
      </c>
      <c r="AC31" s="102">
        <v>7.0093000000000005</v>
      </c>
      <c r="AD31" s="8">
        <f t="shared" si="0"/>
        <v>100.00000000000003</v>
      </c>
      <c r="AE31" s="9" t="str">
        <f t="shared" si="5"/>
        <v>ОК</v>
      </c>
      <c r="AF31" s="5"/>
      <c r="AG31" s="5"/>
      <c r="AH31" s="5"/>
      <c r="AI31" s="99"/>
      <c r="AJ31" s="100"/>
    </row>
    <row r="32" spans="1:36" x14ac:dyDescent="0.25">
      <c r="A32" s="80">
        <v>22</v>
      </c>
      <c r="B32" s="66">
        <v>91.074100000000001</v>
      </c>
      <c r="C32" s="67">
        <v>4.3589000000000002</v>
      </c>
      <c r="D32" s="67">
        <v>1.0533999999999999</v>
      </c>
      <c r="E32" s="67">
        <v>0.1203</v>
      </c>
      <c r="F32" s="67">
        <v>0.18079999999999999</v>
      </c>
      <c r="G32" s="67">
        <v>2.5999999999999999E-3</v>
      </c>
      <c r="H32" s="67">
        <v>5.1200000000000002E-2</v>
      </c>
      <c r="I32" s="67">
        <v>4.1799999999999997E-2</v>
      </c>
      <c r="J32" s="67">
        <v>6.6000000000000003E-2</v>
      </c>
      <c r="K32" s="67">
        <v>0</v>
      </c>
      <c r="L32" s="67">
        <v>1.4911000000000001</v>
      </c>
      <c r="M32" s="68">
        <v>1.5358000000000001</v>
      </c>
      <c r="N32" s="67">
        <v>0.74070000000000003</v>
      </c>
      <c r="O32" s="81">
        <v>8246.8974600000001</v>
      </c>
      <c r="P32" s="71">
        <v>34.528109999999998</v>
      </c>
      <c r="Q32" s="72">
        <f t="shared" si="1"/>
        <v>9.5911416666666653</v>
      </c>
      <c r="R32" s="73">
        <v>9131.7929700000004</v>
      </c>
      <c r="S32" s="71">
        <v>38.232990806796003</v>
      </c>
      <c r="T32" s="74">
        <f t="shared" si="2"/>
        <v>10.620275224110001</v>
      </c>
      <c r="U32" s="73">
        <f t="shared" si="3"/>
        <v>11641.525747587657</v>
      </c>
      <c r="V32" s="72">
        <v>48.740740000000002</v>
      </c>
      <c r="W32" s="71">
        <f t="shared" si="4"/>
        <v>13.539094444444444</v>
      </c>
      <c r="X32" s="83">
        <v>-16.8</v>
      </c>
      <c r="Y32" s="80"/>
      <c r="Z32" s="80"/>
      <c r="AA32" s="80"/>
      <c r="AB32" s="97"/>
      <c r="AC32" s="102">
        <v>7.5422000000000002</v>
      </c>
      <c r="AD32" s="8">
        <f t="shared" si="0"/>
        <v>100</v>
      </c>
      <c r="AE32" s="9" t="str">
        <f t="shared" si="5"/>
        <v>ОК</v>
      </c>
      <c r="AF32" s="5"/>
      <c r="AG32" s="5"/>
      <c r="AH32" s="5"/>
      <c r="AI32" s="99"/>
      <c r="AJ32" s="100"/>
    </row>
    <row r="33" spans="1:36" x14ac:dyDescent="0.25">
      <c r="A33" s="80">
        <v>23</v>
      </c>
      <c r="B33" s="66">
        <v>91.121200000000002</v>
      </c>
      <c r="C33" s="67">
        <v>4.3297999999999996</v>
      </c>
      <c r="D33" s="67">
        <v>1.0468</v>
      </c>
      <c r="E33" s="67">
        <v>0.1208</v>
      </c>
      <c r="F33" s="67">
        <v>0.18379999999999999</v>
      </c>
      <c r="G33" s="67">
        <v>2.5999999999999999E-3</v>
      </c>
      <c r="H33" s="67">
        <v>4.9000000000000002E-2</v>
      </c>
      <c r="I33" s="67">
        <v>3.9100000000000003E-2</v>
      </c>
      <c r="J33" s="67">
        <v>6.6000000000000003E-2</v>
      </c>
      <c r="K33" s="67">
        <v>0</v>
      </c>
      <c r="L33" s="67">
        <v>1.4879</v>
      </c>
      <c r="M33" s="68">
        <v>1.5289999999999999</v>
      </c>
      <c r="N33" s="67">
        <v>0.74029999999999996</v>
      </c>
      <c r="O33" s="81">
        <v>8244.5058599999993</v>
      </c>
      <c r="P33" s="71">
        <v>34.518099999999997</v>
      </c>
      <c r="Q33" s="72">
        <f t="shared" si="1"/>
        <v>9.5883611111111104</v>
      </c>
      <c r="R33" s="73">
        <v>9129.2656299999999</v>
      </c>
      <c r="S33" s="71">
        <v>38.222409339683999</v>
      </c>
      <c r="T33" s="74">
        <f t="shared" si="2"/>
        <v>10.61733592769</v>
      </c>
      <c r="U33" s="73">
        <f t="shared" si="3"/>
        <v>11641.401547721411</v>
      </c>
      <c r="V33" s="72">
        <v>48.740220000000001</v>
      </c>
      <c r="W33" s="71">
        <f t="shared" si="4"/>
        <v>13.53895</v>
      </c>
      <c r="X33" s="83">
        <v>-16.7</v>
      </c>
      <c r="Y33" s="80"/>
      <c r="Z33" s="80"/>
      <c r="AA33" s="80"/>
      <c r="AB33" s="97"/>
      <c r="AC33" s="102">
        <v>7.0268000000000006</v>
      </c>
      <c r="AD33" s="8">
        <f t="shared" si="0"/>
        <v>100.00000000000003</v>
      </c>
      <c r="AE33" s="9" t="str">
        <f>IF(AD33=100,"ОК"," ")</f>
        <v>ОК</v>
      </c>
      <c r="AF33" s="5"/>
      <c r="AG33" s="5"/>
      <c r="AH33" s="5"/>
      <c r="AI33" s="99"/>
      <c r="AJ33" s="100"/>
    </row>
    <row r="34" spans="1:36" x14ac:dyDescent="0.25">
      <c r="A34" s="80">
        <v>24</v>
      </c>
      <c r="B34" s="66">
        <v>91.169899999999998</v>
      </c>
      <c r="C34" s="67">
        <v>4.3108000000000004</v>
      </c>
      <c r="D34" s="67">
        <v>1.0446</v>
      </c>
      <c r="E34" s="67">
        <v>0.1201</v>
      </c>
      <c r="F34" s="67">
        <v>0.1804</v>
      </c>
      <c r="G34" s="67">
        <v>2.5999999999999999E-3</v>
      </c>
      <c r="H34" s="67">
        <v>4.8599999999999997E-2</v>
      </c>
      <c r="I34" s="67">
        <v>3.8600000000000002E-2</v>
      </c>
      <c r="J34" s="67">
        <v>6.6000000000000003E-2</v>
      </c>
      <c r="K34" s="67">
        <v>0</v>
      </c>
      <c r="L34" s="67">
        <v>1.4796</v>
      </c>
      <c r="M34" s="68">
        <v>1.5146999999999999</v>
      </c>
      <c r="N34" s="67">
        <v>0.7399</v>
      </c>
      <c r="O34" s="81">
        <v>8243.8730500000001</v>
      </c>
      <c r="P34" s="71">
        <v>34.515450000000001</v>
      </c>
      <c r="Q34" s="72">
        <f t="shared" si="1"/>
        <v>9.587625000000001</v>
      </c>
      <c r="R34" s="73">
        <v>9128.6552699999993</v>
      </c>
      <c r="S34" s="71">
        <v>38.219853884435999</v>
      </c>
      <c r="T34" s="74">
        <f t="shared" si="2"/>
        <v>10.616626079009999</v>
      </c>
      <c r="U34" s="73">
        <f t="shared" si="3"/>
        <v>11644.059902550875</v>
      </c>
      <c r="V34" s="72">
        <v>48.751350000000002</v>
      </c>
      <c r="W34" s="71">
        <f t="shared" si="4"/>
        <v>13.542041666666666</v>
      </c>
      <c r="X34" s="83">
        <v>-16.5</v>
      </c>
      <c r="Y34" s="80"/>
      <c r="Z34" s="80"/>
      <c r="AA34" s="80"/>
      <c r="AB34" s="97"/>
      <c r="AC34" s="102">
        <v>6.2583000000000002</v>
      </c>
      <c r="AD34" s="8">
        <f t="shared" si="0"/>
        <v>99.999900000000011</v>
      </c>
      <c r="AE34" s="9" t="str">
        <f t="shared" si="5"/>
        <v xml:space="preserve"> </v>
      </c>
      <c r="AF34" s="5"/>
      <c r="AG34" s="5"/>
      <c r="AH34" s="5"/>
      <c r="AI34" s="99"/>
      <c r="AJ34" s="100"/>
    </row>
    <row r="35" spans="1:36" x14ac:dyDescent="0.25">
      <c r="A35" s="80">
        <v>25</v>
      </c>
      <c r="B35" s="66">
        <v>91.160399999999996</v>
      </c>
      <c r="C35" s="67">
        <v>4.3144999999999998</v>
      </c>
      <c r="D35" s="67">
        <v>1.0455000000000001</v>
      </c>
      <c r="E35" s="67">
        <v>0.11990000000000001</v>
      </c>
      <c r="F35" s="67">
        <v>0.18049999999999999</v>
      </c>
      <c r="G35" s="67">
        <v>2.5000000000000001E-3</v>
      </c>
      <c r="H35" s="67">
        <v>4.7600000000000003E-2</v>
      </c>
      <c r="I35" s="67">
        <v>3.7999999999999999E-2</v>
      </c>
      <c r="J35" s="67">
        <v>6.5500000000000003E-2</v>
      </c>
      <c r="K35" s="67">
        <v>0</v>
      </c>
      <c r="L35" s="67">
        <v>1.4806999999999999</v>
      </c>
      <c r="M35" s="68">
        <v>1.5209999999999999</v>
      </c>
      <c r="N35" s="67">
        <v>0.74</v>
      </c>
      <c r="O35" s="81">
        <v>8243</v>
      </c>
      <c r="P35" s="71">
        <v>34.511789999999998</v>
      </c>
      <c r="Q35" s="72">
        <f t="shared" si="1"/>
        <v>9.5866083333333325</v>
      </c>
      <c r="R35" s="73">
        <v>9127.6982399999997</v>
      </c>
      <c r="S35" s="71">
        <v>38.215846991231999</v>
      </c>
      <c r="T35" s="74">
        <f t="shared" si="2"/>
        <v>10.615513053119999</v>
      </c>
      <c r="U35" s="73">
        <f t="shared" si="3"/>
        <v>11642.435750453806</v>
      </c>
      <c r="V35" s="72">
        <v>48.744549999999997</v>
      </c>
      <c r="W35" s="71">
        <f t="shared" si="4"/>
        <v>13.540152777777777</v>
      </c>
      <c r="X35" s="83">
        <v>-16.3</v>
      </c>
      <c r="Y35" s="80"/>
      <c r="Z35" s="80"/>
      <c r="AA35" s="80"/>
      <c r="AB35" s="97"/>
      <c r="AC35" s="102">
        <v>6.7471000000000005</v>
      </c>
      <c r="AD35" s="8">
        <f t="shared" si="0"/>
        <v>100.00009999999999</v>
      </c>
      <c r="AE35" s="9" t="str">
        <f t="shared" si="5"/>
        <v xml:space="preserve"> </v>
      </c>
      <c r="AF35" s="5"/>
      <c r="AG35" s="5"/>
      <c r="AH35" s="5"/>
      <c r="AI35" s="99"/>
      <c r="AJ35" s="100"/>
    </row>
    <row r="36" spans="1:36" x14ac:dyDescent="0.25">
      <c r="A36" s="80">
        <v>26</v>
      </c>
      <c r="B36" s="66">
        <v>91.173400000000001</v>
      </c>
      <c r="C36" s="67">
        <v>4.3083</v>
      </c>
      <c r="D36" s="67">
        <v>1.0457000000000001</v>
      </c>
      <c r="E36" s="67">
        <v>0.12039999999999999</v>
      </c>
      <c r="F36" s="67">
        <v>0.18149999999999999</v>
      </c>
      <c r="G36" s="67">
        <v>2.5000000000000001E-3</v>
      </c>
      <c r="H36" s="67">
        <v>4.8300000000000003E-2</v>
      </c>
      <c r="I36" s="67">
        <v>3.78E-2</v>
      </c>
      <c r="J36" s="67">
        <v>6.6000000000000003E-2</v>
      </c>
      <c r="K36" s="67">
        <v>0</v>
      </c>
      <c r="L36" s="67">
        <v>1.4785999999999999</v>
      </c>
      <c r="M36" s="68">
        <v>1.5135000000000001</v>
      </c>
      <c r="N36" s="67">
        <v>0.7399</v>
      </c>
      <c r="O36" s="81">
        <v>8243.9521499999992</v>
      </c>
      <c r="P36" s="71">
        <v>34.515779999999999</v>
      </c>
      <c r="Q36" s="72">
        <f t="shared" si="1"/>
        <v>9.5877166666666671</v>
      </c>
      <c r="R36" s="73">
        <v>9128.7490199999993</v>
      </c>
      <c r="S36" s="71">
        <v>38.220246396935998</v>
      </c>
      <c r="T36" s="74">
        <f t="shared" si="2"/>
        <v>10.616735110259999</v>
      </c>
      <c r="U36" s="73">
        <f t="shared" si="3"/>
        <v>11644.399063724084</v>
      </c>
      <c r="V36" s="72">
        <v>48.752769999999998</v>
      </c>
      <c r="W36" s="71">
        <f t="shared" si="4"/>
        <v>13.54243611111111</v>
      </c>
      <c r="X36" s="83">
        <v>-16.100000000000001</v>
      </c>
      <c r="Y36" s="80"/>
      <c r="Z36" s="80"/>
      <c r="AA36" s="80"/>
      <c r="AB36" s="97"/>
      <c r="AC36" s="102">
        <v>6.4859</v>
      </c>
      <c r="AD36" s="8">
        <f t="shared" si="0"/>
        <v>100</v>
      </c>
      <c r="AE36" s="9" t="str">
        <f t="shared" si="5"/>
        <v>ОК</v>
      </c>
      <c r="AF36" s="5"/>
      <c r="AG36" s="5"/>
      <c r="AH36" s="5"/>
      <c r="AI36" s="99"/>
      <c r="AJ36" s="100"/>
    </row>
    <row r="37" spans="1:36" x14ac:dyDescent="0.25">
      <c r="A37" s="80">
        <v>27</v>
      </c>
      <c r="B37" s="66">
        <v>91.201400000000007</v>
      </c>
      <c r="C37" s="67">
        <v>4.2965</v>
      </c>
      <c r="D37" s="67">
        <v>1.0431999999999999</v>
      </c>
      <c r="E37" s="67">
        <v>0.1201</v>
      </c>
      <c r="F37" s="67">
        <v>0.18060000000000001</v>
      </c>
      <c r="G37" s="67">
        <v>2.5000000000000001E-3</v>
      </c>
      <c r="H37" s="67">
        <v>4.7300000000000002E-2</v>
      </c>
      <c r="I37" s="67">
        <v>3.7699999999999997E-2</v>
      </c>
      <c r="J37" s="67">
        <v>6.5299999999999997E-2</v>
      </c>
      <c r="K37" s="67">
        <v>0</v>
      </c>
      <c r="L37" s="67">
        <v>1.4750000000000001</v>
      </c>
      <c r="M37" s="68">
        <v>1.5064</v>
      </c>
      <c r="N37" s="67">
        <v>0.73960000000000004</v>
      </c>
      <c r="O37" s="81">
        <v>8243.0615199999993</v>
      </c>
      <c r="P37" s="71">
        <v>34.512050000000002</v>
      </c>
      <c r="Q37" s="72">
        <f t="shared" si="1"/>
        <v>9.5866805555555565</v>
      </c>
      <c r="R37" s="73">
        <v>9127.8310500000007</v>
      </c>
      <c r="S37" s="71">
        <v>38.216403040140001</v>
      </c>
      <c r="T37" s="74">
        <f t="shared" si="2"/>
        <v>10.615667511150001</v>
      </c>
      <c r="U37" s="73">
        <f t="shared" si="3"/>
        <v>11645.3186204261</v>
      </c>
      <c r="V37" s="72">
        <v>48.756619999999998</v>
      </c>
      <c r="W37" s="71">
        <f t="shared" si="4"/>
        <v>13.543505555555555</v>
      </c>
      <c r="X37" s="83">
        <v>-16.100000000000001</v>
      </c>
      <c r="Y37" s="80"/>
      <c r="Z37" s="80"/>
      <c r="AA37" s="80"/>
      <c r="AB37" s="97"/>
      <c r="AC37" s="102">
        <v>6.5609999999999999</v>
      </c>
      <c r="AD37" s="8">
        <f t="shared" si="0"/>
        <v>99.999999999999986</v>
      </c>
      <c r="AE37" s="9" t="str">
        <f t="shared" si="5"/>
        <v>ОК</v>
      </c>
      <c r="AF37" s="5"/>
      <c r="AG37" s="5"/>
      <c r="AH37" s="5"/>
      <c r="AI37" s="99"/>
      <c r="AJ37" s="100"/>
    </row>
    <row r="38" spans="1:36" x14ac:dyDescent="0.25">
      <c r="A38" s="80">
        <v>28</v>
      </c>
      <c r="B38" s="66">
        <v>91.216899999999995</v>
      </c>
      <c r="C38" s="67">
        <v>4.2911999999999999</v>
      </c>
      <c r="D38" s="67">
        <v>1.0423</v>
      </c>
      <c r="E38" s="67">
        <v>0.12039999999999999</v>
      </c>
      <c r="F38" s="67">
        <v>0.18290000000000001</v>
      </c>
      <c r="G38" s="67">
        <v>2.5000000000000001E-3</v>
      </c>
      <c r="H38" s="67">
        <v>4.82E-2</v>
      </c>
      <c r="I38" s="67">
        <v>3.7900000000000003E-2</v>
      </c>
      <c r="J38" s="67">
        <v>6.5000000000000002E-2</v>
      </c>
      <c r="K38" s="67">
        <v>0</v>
      </c>
      <c r="L38" s="67">
        <v>1.4696</v>
      </c>
      <c r="M38" s="68">
        <v>1.4992000000000001</v>
      </c>
      <c r="N38" s="67">
        <v>0.73950000000000005</v>
      </c>
      <c r="O38" s="81">
        <v>8244.2587899999999</v>
      </c>
      <c r="P38" s="71">
        <v>34.517060000000001</v>
      </c>
      <c r="Q38" s="72">
        <f t="shared" si="1"/>
        <v>9.5880722222222214</v>
      </c>
      <c r="R38" s="73">
        <v>9129.14941</v>
      </c>
      <c r="S38" s="71">
        <v>38.221922749788</v>
      </c>
      <c r="T38" s="74">
        <f t="shared" si="2"/>
        <v>10.617200763830001</v>
      </c>
      <c r="U38" s="73">
        <f t="shared" si="3"/>
        <v>11647.740517817903</v>
      </c>
      <c r="V38" s="72">
        <v>48.766759999999998</v>
      </c>
      <c r="W38" s="71">
        <f t="shared" si="4"/>
        <v>13.546322222222221</v>
      </c>
      <c r="X38" s="83">
        <v>-16.3</v>
      </c>
      <c r="Y38" s="80"/>
      <c r="Z38" s="80"/>
      <c r="AA38" s="80"/>
      <c r="AB38" s="97"/>
      <c r="AC38" s="102">
        <v>7.1773999999999996</v>
      </c>
      <c r="AD38" s="8">
        <f t="shared" si="0"/>
        <v>100.00009999999999</v>
      </c>
      <c r="AE38" s="9" t="str">
        <f t="shared" si="5"/>
        <v xml:space="preserve"> </v>
      </c>
      <c r="AF38" s="5"/>
      <c r="AG38" s="5"/>
      <c r="AH38" s="5"/>
      <c r="AI38" s="99"/>
      <c r="AJ38" s="100"/>
    </row>
    <row r="39" spans="1:36" x14ac:dyDescent="0.25">
      <c r="A39" s="80">
        <v>29</v>
      </c>
      <c r="B39" s="66">
        <v>91.2453</v>
      </c>
      <c r="C39" s="67">
        <v>4.2819000000000003</v>
      </c>
      <c r="D39" s="67">
        <v>1.0398000000000001</v>
      </c>
      <c r="E39" s="67">
        <v>0.1201</v>
      </c>
      <c r="F39" s="67">
        <v>0.18029999999999999</v>
      </c>
      <c r="G39" s="67">
        <v>2.5999999999999999E-3</v>
      </c>
      <c r="H39" s="67">
        <v>4.8099999999999997E-2</v>
      </c>
      <c r="I39" s="67">
        <v>3.8199999999999998E-2</v>
      </c>
      <c r="J39" s="67">
        <v>6.5100000000000005E-2</v>
      </c>
      <c r="K39" s="67">
        <v>0</v>
      </c>
      <c r="L39" s="67">
        <v>1.4656</v>
      </c>
      <c r="M39" s="68">
        <v>1.4891000000000001</v>
      </c>
      <c r="N39" s="67">
        <v>0.73929999999999996</v>
      </c>
      <c r="O39" s="81">
        <v>8244.0429700000004</v>
      </c>
      <c r="P39" s="71">
        <v>34.516159999999999</v>
      </c>
      <c r="Q39" s="72">
        <f t="shared" si="1"/>
        <v>9.587822222222222</v>
      </c>
      <c r="R39" s="73">
        <v>9128.9589799999994</v>
      </c>
      <c r="S39" s="71">
        <v>38.221125457463998</v>
      </c>
      <c r="T39" s="74">
        <f t="shared" si="2"/>
        <v>10.61697929374</v>
      </c>
      <c r="U39" s="73">
        <f t="shared" si="3"/>
        <v>11649.572465845036</v>
      </c>
      <c r="V39" s="72">
        <v>48.774430000000002</v>
      </c>
      <c r="W39" s="71">
        <f t="shared" si="4"/>
        <v>13.548452777777777</v>
      </c>
      <c r="X39" s="83">
        <v>-16.3</v>
      </c>
      <c r="Y39" s="80"/>
      <c r="Z39" s="80"/>
      <c r="AA39" s="80"/>
      <c r="AB39" s="97"/>
      <c r="AC39" s="102">
        <v>7.1141999999999994</v>
      </c>
      <c r="AD39" s="8">
        <f t="shared" si="0"/>
        <v>100.00009999999999</v>
      </c>
      <c r="AE39" s="9"/>
      <c r="AF39" s="5"/>
      <c r="AG39" s="5"/>
      <c r="AH39" s="5"/>
      <c r="AI39" s="99"/>
      <c r="AJ39" s="100"/>
    </row>
    <row r="40" spans="1:36" x14ac:dyDescent="0.25">
      <c r="A40" s="80">
        <v>30</v>
      </c>
      <c r="B40" s="66">
        <v>91.2547</v>
      </c>
      <c r="C40" s="67">
        <v>4.2740999999999998</v>
      </c>
      <c r="D40" s="67">
        <v>1.0387</v>
      </c>
      <c r="E40" s="67">
        <v>0.1202</v>
      </c>
      <c r="F40" s="67">
        <v>0.18190000000000001</v>
      </c>
      <c r="G40" s="67">
        <v>2.5000000000000001E-3</v>
      </c>
      <c r="H40" s="67">
        <v>4.7800000000000002E-2</v>
      </c>
      <c r="I40" s="67">
        <v>3.7100000000000001E-2</v>
      </c>
      <c r="J40" s="67">
        <v>6.5000000000000002E-2</v>
      </c>
      <c r="K40" s="67">
        <v>0</v>
      </c>
      <c r="L40" s="67">
        <v>1.4657</v>
      </c>
      <c r="M40" s="68">
        <v>1.4883</v>
      </c>
      <c r="N40" s="67">
        <v>0.73919999999999997</v>
      </c>
      <c r="O40" s="81">
        <v>8243.3769499999999</v>
      </c>
      <c r="P40" s="71">
        <v>34.513370000000002</v>
      </c>
      <c r="Q40" s="72">
        <f t="shared" si="1"/>
        <v>9.5870472222222229</v>
      </c>
      <c r="R40" s="73">
        <v>9128.2490199999993</v>
      </c>
      <c r="S40" s="71">
        <v>38.218152996935999</v>
      </c>
      <c r="T40" s="74">
        <f t="shared" si="2"/>
        <v>10.61615361026</v>
      </c>
      <c r="U40" s="73">
        <f t="shared" si="3"/>
        <v>11649.269131556319</v>
      </c>
      <c r="V40" s="72">
        <v>48.773159999999997</v>
      </c>
      <c r="W40" s="71">
        <f t="shared" si="4"/>
        <v>13.548099999999998</v>
      </c>
      <c r="X40" s="83">
        <v>-16.3</v>
      </c>
      <c r="Y40" s="80"/>
      <c r="Z40" s="80"/>
      <c r="AA40" s="80"/>
      <c r="AB40" s="97"/>
      <c r="AC40" s="102">
        <v>7.2388000000000003</v>
      </c>
      <c r="AD40" s="8">
        <f t="shared" si="0"/>
        <v>99.999999999999986</v>
      </c>
      <c r="AE40" s="9" t="str">
        <f t="shared" si="5"/>
        <v>ОК</v>
      </c>
      <c r="AF40" s="5"/>
      <c r="AG40" s="5"/>
      <c r="AH40" s="5"/>
      <c r="AI40" s="99"/>
      <c r="AJ40" s="100"/>
    </row>
    <row r="41" spans="1:36" x14ac:dyDescent="0.25">
      <c r="A41" s="80">
        <v>31</v>
      </c>
      <c r="B41" s="66">
        <v>91.243300000000005</v>
      </c>
      <c r="C41" s="67">
        <v>4.2788000000000004</v>
      </c>
      <c r="D41" s="67">
        <v>1.0401</v>
      </c>
      <c r="E41" s="67">
        <v>0.1203</v>
      </c>
      <c r="F41" s="67">
        <v>0.18190000000000001</v>
      </c>
      <c r="G41" s="67">
        <v>2.5999999999999999E-3</v>
      </c>
      <c r="H41" s="67">
        <v>4.8399999999999999E-2</v>
      </c>
      <c r="I41" s="67">
        <v>3.9E-2</v>
      </c>
      <c r="J41" s="67">
        <v>6.5000000000000002E-2</v>
      </c>
      <c r="K41" s="67">
        <v>0</v>
      </c>
      <c r="L41" s="67">
        <v>1.4673</v>
      </c>
      <c r="M41" s="68">
        <v>1.4892000000000001</v>
      </c>
      <c r="N41" s="67">
        <v>0.73929999999999996</v>
      </c>
      <c r="O41" s="81">
        <v>8244.2998000000007</v>
      </c>
      <c r="P41" s="71">
        <v>34.517229999999998</v>
      </c>
      <c r="Q41" s="72">
        <f t="shared" si="1"/>
        <v>9.5881194444444429</v>
      </c>
      <c r="R41" s="73">
        <v>9129.2353500000008</v>
      </c>
      <c r="S41" s="71">
        <v>38.222282563380006</v>
      </c>
      <c r="T41" s="74">
        <f t="shared" si="2"/>
        <v>10.617300712050001</v>
      </c>
      <c r="U41" s="85">
        <f t="shared" si="3"/>
        <v>11649.539027419509</v>
      </c>
      <c r="V41" s="86">
        <v>48.774290000000001</v>
      </c>
      <c r="W41" s="87">
        <f t="shared" si="4"/>
        <v>13.548413888888888</v>
      </c>
      <c r="X41" s="88">
        <v>-16.399999999999999</v>
      </c>
      <c r="Y41" s="89"/>
      <c r="Z41" s="89"/>
      <c r="AA41" s="89"/>
      <c r="AB41" s="98"/>
      <c r="AC41" s="103">
        <v>7.4028</v>
      </c>
      <c r="AD41" s="8">
        <f t="shared" si="0"/>
        <v>99.999899999999997</v>
      </c>
      <c r="AE41" s="9" t="str">
        <f t="shared" si="5"/>
        <v xml:space="preserve"> </v>
      </c>
      <c r="AF41" s="5"/>
      <c r="AG41" s="5"/>
      <c r="AH41" s="5"/>
      <c r="AI41" s="99"/>
      <c r="AJ41" s="100"/>
    </row>
    <row r="42" spans="1:36" ht="15" customHeight="1" x14ac:dyDescent="0.25">
      <c r="A42" s="134" t="s">
        <v>68</v>
      </c>
      <c r="B42" s="134"/>
      <c r="C42" s="134"/>
      <c r="D42" s="134"/>
      <c r="E42" s="134"/>
      <c r="F42" s="134"/>
      <c r="G42" s="134"/>
      <c r="H42" s="134"/>
      <c r="I42" s="134" t="s">
        <v>23</v>
      </c>
      <c r="J42" s="134"/>
      <c r="K42" s="44">
        <v>2.3E-2</v>
      </c>
      <c r="L42" s="138" t="s">
        <v>24</v>
      </c>
      <c r="M42" s="139"/>
      <c r="N42" s="45">
        <v>1E-3</v>
      </c>
      <c r="O42" s="156">
        <f>SUMPRODUCT(O11:O41,AC11:AC41)/SUM(AC11:AC41)</f>
        <v>8222.0242242588465</v>
      </c>
      <c r="P42" s="152">
        <f>SUMPRODUCT(P11:P41,AC11:AC41)/SUM(AC11:AC41)</f>
        <v>34.425044419707248</v>
      </c>
      <c r="Q42" s="152">
        <f>SUMPRODUCT(Q11:Q41,AC11:AC41)/SUM(AC11:AC41)</f>
        <v>9.5625123388075703</v>
      </c>
      <c r="R42" s="156">
        <f>SUMPRODUCT(R11:R41,AC11:AC41)/SUM(AC11:AC41)</f>
        <v>9107.3706070805019</v>
      </c>
      <c r="S42" s="152">
        <f>SUMPRODUCT(S11:S41,AC11:AC41)/SUM(AC11:AC41)</f>
        <v>38.130739257724642</v>
      </c>
      <c r="T42" s="152">
        <f>SUMPRODUCT(T11:T41,AC11:AC41)/SUM(AC11:AC41)</f>
        <v>10.591872016034621</v>
      </c>
      <c r="U42" s="10"/>
      <c r="V42" s="11"/>
      <c r="W42" s="11"/>
      <c r="X42" s="11"/>
      <c r="Y42" s="11"/>
      <c r="Z42" s="11"/>
      <c r="AA42" s="11"/>
      <c r="AB42" s="11"/>
      <c r="AC42" s="104">
        <v>206.82900000000001</v>
      </c>
      <c r="AD42" s="8"/>
      <c r="AE42" s="9"/>
      <c r="AF42" s="5"/>
      <c r="AG42" s="5"/>
      <c r="AH42" s="5"/>
      <c r="AI42" s="99"/>
      <c r="AJ42" s="100"/>
    </row>
    <row r="43" spans="1:36" ht="19.5" customHeight="1" x14ac:dyDescent="0.25">
      <c r="A43" s="12"/>
      <c r="B43" s="13"/>
      <c r="C43" s="13"/>
      <c r="D43" s="13"/>
      <c r="E43" s="13"/>
      <c r="F43" s="13"/>
      <c r="G43" s="13"/>
      <c r="H43" s="129" t="s">
        <v>3</v>
      </c>
      <c r="I43" s="129"/>
      <c r="J43" s="129"/>
      <c r="K43" s="129"/>
      <c r="L43" s="129"/>
      <c r="M43" s="129"/>
      <c r="N43" s="129"/>
      <c r="O43" s="157"/>
      <c r="P43" s="153"/>
      <c r="Q43" s="153"/>
      <c r="R43" s="157"/>
      <c r="S43" s="153"/>
      <c r="T43" s="153"/>
      <c r="U43" s="10"/>
      <c r="V43" s="13"/>
      <c r="W43" s="13"/>
      <c r="X43" s="13"/>
      <c r="Y43" s="13"/>
      <c r="Z43" s="13"/>
      <c r="AA43" s="13"/>
      <c r="AB43" s="13"/>
      <c r="AC43" s="14"/>
      <c r="AI43" s="99"/>
      <c r="AJ43" s="100"/>
    </row>
    <row r="44" spans="1:36" ht="6" customHeight="1" x14ac:dyDescent="0.25"/>
    <row r="45" spans="1:36" x14ac:dyDescent="0.25">
      <c r="B45" s="3"/>
    </row>
    <row r="46" spans="1:36" ht="15.75" x14ac:dyDescent="0.25">
      <c r="A46" s="36"/>
      <c r="B46" s="37"/>
      <c r="C46" s="36"/>
      <c r="D46" s="36"/>
      <c r="E46" s="36"/>
      <c r="F46" s="37"/>
      <c r="G46" s="36"/>
      <c r="H46" s="36"/>
      <c r="I46" s="36"/>
      <c r="J46" s="36"/>
      <c r="K46" s="36"/>
      <c r="L46" s="36"/>
      <c r="M46" s="47"/>
      <c r="N46" s="47"/>
      <c r="O46" s="36"/>
      <c r="P46" s="36"/>
      <c r="Q46" s="37" t="s">
        <v>62</v>
      </c>
      <c r="R46" s="36"/>
      <c r="S46" s="36"/>
      <c r="T46" s="36"/>
      <c r="V46" s="4"/>
      <c r="Z46" s="36"/>
      <c r="AA46" s="36" t="s">
        <v>64</v>
      </c>
      <c r="AB46" s="36"/>
    </row>
    <row r="47" spans="1:36" ht="15.75" x14ac:dyDescent="0.25">
      <c r="A47" s="7"/>
      <c r="B47" s="3"/>
      <c r="C47" s="7"/>
      <c r="D47" s="7"/>
      <c r="E47" s="7"/>
      <c r="F47" s="37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7"/>
      <c r="R47" s="36"/>
      <c r="S47" s="36"/>
      <c r="T47" s="36"/>
      <c r="Z47" s="36"/>
      <c r="AA47" s="36"/>
      <c r="AB47" s="36"/>
    </row>
    <row r="48" spans="1:36" ht="15.75" x14ac:dyDescent="0.25">
      <c r="A48" s="36"/>
      <c r="B48" s="37"/>
      <c r="C48" s="36"/>
      <c r="D48" s="36"/>
      <c r="E48" s="36"/>
      <c r="F48" s="37"/>
      <c r="G48" s="36"/>
      <c r="H48" s="36"/>
      <c r="I48" s="36"/>
      <c r="J48" s="36"/>
      <c r="K48" s="36"/>
      <c r="L48" s="36"/>
      <c r="M48" s="47"/>
      <c r="N48" s="47"/>
      <c r="O48" s="36"/>
      <c r="P48" s="36"/>
      <c r="Q48" s="37" t="s">
        <v>63</v>
      </c>
      <c r="R48" s="36"/>
      <c r="S48" s="36"/>
      <c r="T48" s="36"/>
      <c r="V48" s="4"/>
      <c r="Z48" s="36"/>
      <c r="AA48" s="36" t="s">
        <v>65</v>
      </c>
      <c r="AB48" s="36"/>
    </row>
    <row r="49" spans="1:28" ht="15.75" x14ac:dyDescent="0.25">
      <c r="A49" s="7"/>
      <c r="B49" s="3"/>
      <c r="C49" s="7"/>
      <c r="D49" s="7"/>
      <c r="E49" s="7"/>
      <c r="F49" s="37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7"/>
      <c r="R49" s="36"/>
      <c r="S49" s="36"/>
      <c r="T49" s="36"/>
      <c r="Z49" s="36"/>
      <c r="AA49" s="36"/>
      <c r="AB49" s="36"/>
    </row>
    <row r="50" spans="1:28" ht="15.75" x14ac:dyDescent="0.25">
      <c r="A50" s="7"/>
      <c r="B50" s="37"/>
      <c r="C50" s="36"/>
      <c r="D50" s="36"/>
      <c r="E50" s="36"/>
      <c r="F50" s="37"/>
      <c r="G50" s="36"/>
      <c r="H50" s="36"/>
      <c r="I50" s="36"/>
      <c r="J50" s="36"/>
      <c r="K50" s="36"/>
      <c r="L50" s="36"/>
      <c r="M50" s="47"/>
      <c r="N50" s="38"/>
      <c r="O50" s="36"/>
      <c r="P50" s="36"/>
      <c r="Q50" s="37" t="s">
        <v>69</v>
      </c>
      <c r="R50" s="36"/>
      <c r="S50" s="36"/>
      <c r="T50" s="36"/>
      <c r="V50" s="4"/>
      <c r="Z50" s="36"/>
      <c r="AA50" s="36" t="s">
        <v>70</v>
      </c>
      <c r="AB50" s="36"/>
    </row>
  </sheetData>
  <mergeCells count="49">
    <mergeCell ref="L5:M5"/>
    <mergeCell ref="L4:M4"/>
    <mergeCell ref="N4:O4"/>
    <mergeCell ref="Q4:R4"/>
    <mergeCell ref="I2:W2"/>
    <mergeCell ref="I1:W1"/>
    <mergeCell ref="I3:W3"/>
    <mergeCell ref="B7:M8"/>
    <mergeCell ref="O9:O10"/>
    <mergeCell ref="P9:P10"/>
    <mergeCell ref="Q9:Q10"/>
    <mergeCell ref="R9:R10"/>
    <mergeCell ref="I9:I10"/>
    <mergeCell ref="J9:J10"/>
    <mergeCell ref="K9:K10"/>
    <mergeCell ref="L9:L10"/>
    <mergeCell ref="M9:M10"/>
    <mergeCell ref="N7:W7"/>
    <mergeCell ref="S9:S10"/>
    <mergeCell ref="N8:N10"/>
    <mergeCell ref="U9:U10"/>
    <mergeCell ref="V9:V10"/>
    <mergeCell ref="O8:T8"/>
    <mergeCell ref="S42:S43"/>
    <mergeCell ref="T42:T43"/>
    <mergeCell ref="O42:O43"/>
    <mergeCell ref="R42:R43"/>
    <mergeCell ref="H43:N43"/>
    <mergeCell ref="I42:J42"/>
    <mergeCell ref="A42:H42"/>
    <mergeCell ref="P42:P43"/>
    <mergeCell ref="Q42:Q43"/>
    <mergeCell ref="L42:M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W9:W10"/>
  </mergeCells>
  <printOptions verticalCentered="1"/>
  <pageMargins left="0.51181102362204722" right="0.31496062992125984" top="0.74803149606299213" bottom="0.35433070866141736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zoomScale="80" zoomScaleNormal="80" workbookViewId="0">
      <selection activeCell="Z24" sqref="Z24"/>
    </sheetView>
  </sheetViews>
  <sheetFormatPr defaultRowHeight="15" x14ac:dyDescent="0.25"/>
  <cols>
    <col min="1" max="1" width="4.85546875" style="1" customWidth="1"/>
    <col min="2" max="2" width="10.7109375" style="1" customWidth="1"/>
    <col min="3" max="14" width="8.7109375" style="1" customWidth="1"/>
    <col min="15" max="23" width="7.7109375" style="1" customWidth="1"/>
    <col min="24" max="24" width="6.7109375" style="1" customWidth="1"/>
    <col min="25" max="25" width="5.7109375" style="1" customWidth="1"/>
    <col min="26" max="27" width="6.7109375" style="1" customWidth="1"/>
    <col min="28" max="28" width="8.5703125" style="1" customWidth="1"/>
    <col min="29" max="29" width="8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customHeight="1" x14ac:dyDescent="0.25">
      <c r="A1" s="91" t="s">
        <v>22</v>
      </c>
      <c r="B1" s="48"/>
      <c r="C1" s="48"/>
      <c r="D1" s="48"/>
      <c r="E1" s="49"/>
      <c r="F1" s="49"/>
      <c r="G1" s="49"/>
      <c r="H1" s="50"/>
      <c r="I1" s="158" t="s">
        <v>4</v>
      </c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51"/>
      <c r="Y1" s="51"/>
      <c r="Z1" s="52"/>
      <c r="AA1" s="52"/>
      <c r="AB1" s="52"/>
      <c r="AC1" s="52"/>
    </row>
    <row r="2" spans="1:34" ht="15.75" customHeight="1" x14ac:dyDescent="0.25">
      <c r="A2" s="91" t="s">
        <v>66</v>
      </c>
      <c r="B2" s="48"/>
      <c r="C2" s="53"/>
      <c r="D2" s="48"/>
      <c r="E2" s="49"/>
      <c r="F2" s="48"/>
      <c r="G2" s="48"/>
      <c r="H2" s="54"/>
      <c r="I2" s="170" t="s">
        <v>52</v>
      </c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55"/>
      <c r="Y2" s="55"/>
      <c r="Z2" s="52"/>
      <c r="AA2" s="52"/>
      <c r="AB2" s="52"/>
      <c r="AC2" s="52"/>
    </row>
    <row r="3" spans="1:34" ht="15.75" customHeight="1" x14ac:dyDescent="0.25">
      <c r="A3" s="91" t="s">
        <v>86</v>
      </c>
      <c r="B3" s="49"/>
      <c r="C3" s="56"/>
      <c r="D3" s="49"/>
      <c r="E3" s="49"/>
      <c r="F3" s="48"/>
      <c r="G3" s="48"/>
      <c r="H3" s="54"/>
      <c r="I3" s="159" t="s">
        <v>87</v>
      </c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55"/>
      <c r="Y3" s="55"/>
      <c r="Z3" s="52"/>
      <c r="AA3" s="52"/>
      <c r="AB3" s="52"/>
      <c r="AC3" s="52"/>
    </row>
    <row r="4" spans="1:34" ht="15.75" customHeight="1" x14ac:dyDescent="0.25">
      <c r="A4" s="91" t="s">
        <v>47</v>
      </c>
      <c r="B4" s="92"/>
      <c r="C4" s="92"/>
      <c r="D4" s="92"/>
      <c r="E4" s="92"/>
      <c r="F4" s="92"/>
      <c r="G4" s="48"/>
      <c r="H4" s="54"/>
      <c r="I4" s="54"/>
      <c r="J4" s="50"/>
      <c r="K4" s="52"/>
      <c r="L4" s="165" t="s">
        <v>67</v>
      </c>
      <c r="M4" s="165"/>
      <c r="N4" s="166">
        <v>42675</v>
      </c>
      <c r="O4" s="167"/>
      <c r="P4" s="94" t="s">
        <v>50</v>
      </c>
      <c r="Q4" s="168">
        <v>42704</v>
      </c>
      <c r="R4" s="169"/>
      <c r="S4" s="93" t="s">
        <v>71</v>
      </c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34" ht="15.75" customHeight="1" x14ac:dyDescent="0.25">
      <c r="A5" s="91" t="s">
        <v>48</v>
      </c>
      <c r="B5" s="48"/>
      <c r="C5" s="48"/>
      <c r="D5" s="48"/>
      <c r="E5" s="48"/>
      <c r="F5" s="48"/>
      <c r="G5" s="48"/>
      <c r="H5" s="54"/>
      <c r="I5" s="50"/>
      <c r="J5" s="50"/>
      <c r="K5" s="55"/>
      <c r="L5" s="158"/>
      <c r="M5" s="158"/>
      <c r="N5" s="51"/>
      <c r="O5" s="58"/>
      <c r="P5" s="59"/>
      <c r="Q5" s="60"/>
      <c r="R5" s="58"/>
      <c r="S5" s="58"/>
      <c r="T5" s="51"/>
      <c r="U5" s="52"/>
      <c r="V5" s="52"/>
      <c r="W5" s="55"/>
      <c r="X5" s="52"/>
      <c r="Y5" s="52"/>
      <c r="Z5" s="52"/>
      <c r="AA5" s="52"/>
      <c r="AB5" s="52"/>
      <c r="AC5" s="52"/>
    </row>
    <row r="6" spans="1:34" ht="6" customHeight="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1:34" ht="15.95" customHeight="1" x14ac:dyDescent="0.25">
      <c r="A7" s="144" t="s">
        <v>0</v>
      </c>
      <c r="B7" s="135" t="s">
        <v>1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9"/>
      <c r="N7" s="123" t="s">
        <v>58</v>
      </c>
      <c r="O7" s="124"/>
      <c r="P7" s="124"/>
      <c r="Q7" s="124"/>
      <c r="R7" s="124"/>
      <c r="S7" s="124"/>
      <c r="T7" s="124"/>
      <c r="U7" s="124"/>
      <c r="V7" s="124"/>
      <c r="W7" s="125"/>
      <c r="X7" s="144" t="s">
        <v>25</v>
      </c>
      <c r="Y7" s="147" t="s">
        <v>2</v>
      </c>
      <c r="Z7" s="146" t="s">
        <v>72</v>
      </c>
      <c r="AA7" s="146" t="s">
        <v>73</v>
      </c>
      <c r="AB7" s="144" t="s">
        <v>74</v>
      </c>
      <c r="AC7" s="144" t="s">
        <v>75</v>
      </c>
    </row>
    <row r="8" spans="1:34" ht="15.95" customHeight="1" x14ac:dyDescent="0.25">
      <c r="A8" s="144"/>
      <c r="B8" s="160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2"/>
      <c r="N8" s="145" t="s">
        <v>76</v>
      </c>
      <c r="O8" s="154" t="s">
        <v>54</v>
      </c>
      <c r="P8" s="155"/>
      <c r="Q8" s="155"/>
      <c r="R8" s="155"/>
      <c r="S8" s="155"/>
      <c r="T8" s="155"/>
      <c r="U8" s="62" t="s">
        <v>55</v>
      </c>
      <c r="V8" s="63" t="s">
        <v>57</v>
      </c>
      <c r="W8" s="64" t="s">
        <v>56</v>
      </c>
      <c r="X8" s="144"/>
      <c r="Y8" s="147"/>
      <c r="Z8" s="146"/>
      <c r="AA8" s="146"/>
      <c r="AB8" s="144"/>
      <c r="AC8" s="144"/>
    </row>
    <row r="9" spans="1:34" ht="15.75" customHeight="1" x14ac:dyDescent="0.25">
      <c r="A9" s="144"/>
      <c r="B9" s="145" t="s">
        <v>31</v>
      </c>
      <c r="C9" s="145" t="s">
        <v>32</v>
      </c>
      <c r="D9" s="145" t="s">
        <v>33</v>
      </c>
      <c r="E9" s="145" t="s">
        <v>38</v>
      </c>
      <c r="F9" s="145" t="s">
        <v>39</v>
      </c>
      <c r="G9" s="145" t="s">
        <v>36</v>
      </c>
      <c r="H9" s="145" t="s">
        <v>40</v>
      </c>
      <c r="I9" s="145" t="s">
        <v>37</v>
      </c>
      <c r="J9" s="145" t="s">
        <v>35</v>
      </c>
      <c r="K9" s="145" t="s">
        <v>34</v>
      </c>
      <c r="L9" s="145" t="s">
        <v>41</v>
      </c>
      <c r="M9" s="145" t="s">
        <v>42</v>
      </c>
      <c r="N9" s="151"/>
      <c r="O9" s="144" t="s">
        <v>77</v>
      </c>
      <c r="P9" s="144" t="s">
        <v>78</v>
      </c>
      <c r="Q9" s="144" t="s">
        <v>79</v>
      </c>
      <c r="R9" s="163" t="s">
        <v>80</v>
      </c>
      <c r="S9" s="145" t="s">
        <v>81</v>
      </c>
      <c r="T9" s="149" t="s">
        <v>82</v>
      </c>
      <c r="U9" s="145" t="s">
        <v>83</v>
      </c>
      <c r="V9" s="145" t="s">
        <v>84</v>
      </c>
      <c r="W9" s="145" t="s">
        <v>85</v>
      </c>
      <c r="X9" s="144"/>
      <c r="Y9" s="147"/>
      <c r="Z9" s="146"/>
      <c r="AA9" s="146"/>
      <c r="AB9" s="144"/>
      <c r="AC9" s="144"/>
    </row>
    <row r="10" spans="1:34" ht="92.25" customHeight="1" x14ac:dyDescent="0.25">
      <c r="A10" s="145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4"/>
      <c r="P10" s="144"/>
      <c r="Q10" s="144"/>
      <c r="R10" s="164"/>
      <c r="S10" s="148"/>
      <c r="T10" s="150"/>
      <c r="U10" s="151"/>
      <c r="V10" s="148"/>
      <c r="W10" s="151"/>
      <c r="X10" s="144"/>
      <c r="Y10" s="147"/>
      <c r="Z10" s="146"/>
      <c r="AA10" s="146"/>
      <c r="AB10" s="144"/>
      <c r="AC10" s="144"/>
    </row>
    <row r="11" spans="1:34" ht="15" customHeight="1" x14ac:dyDescent="0.25">
      <c r="A11" s="65">
        <v>1</v>
      </c>
      <c r="B11" s="66">
        <v>96.153099999999995</v>
      </c>
      <c r="C11" s="67">
        <v>2.0642999999999998</v>
      </c>
      <c r="D11" s="67">
        <v>0.63939999999999997</v>
      </c>
      <c r="E11" s="67">
        <v>0.10340000000000001</v>
      </c>
      <c r="F11" s="67">
        <v>9.6600000000000005E-2</v>
      </c>
      <c r="G11" s="67">
        <v>0</v>
      </c>
      <c r="H11" s="67">
        <v>1.8800000000000001E-2</v>
      </c>
      <c r="I11" s="67">
        <v>1.2999999999999999E-2</v>
      </c>
      <c r="J11" s="67">
        <v>9.1999999999999998E-3</v>
      </c>
      <c r="K11" s="67">
        <v>0</v>
      </c>
      <c r="L11" s="67">
        <v>0.72050000000000003</v>
      </c>
      <c r="M11" s="68">
        <v>0.15759999999999999</v>
      </c>
      <c r="N11" s="69">
        <v>0.69750000000000001</v>
      </c>
      <c r="O11" s="70">
        <v>8168.7709999999997</v>
      </c>
      <c r="P11" s="71">
        <v>34.201009999999997</v>
      </c>
      <c r="Q11" s="72">
        <f>P11/3.6</f>
        <v>9.5002805555555536</v>
      </c>
      <c r="R11" s="73">
        <v>9054.7831999999999</v>
      </c>
      <c r="S11" s="71">
        <v>37.910566301759999</v>
      </c>
      <c r="T11" s="74">
        <f>S11/3.6</f>
        <v>10.5307128616</v>
      </c>
      <c r="U11" s="75">
        <f>V11/0.0041868</f>
        <v>11897.267602942582</v>
      </c>
      <c r="V11" s="76">
        <v>49.811480000000003</v>
      </c>
      <c r="W11" s="77">
        <f>V11/3.6</f>
        <v>13.836522222222223</v>
      </c>
      <c r="X11" s="78">
        <v>-23.1</v>
      </c>
      <c r="Y11" s="65"/>
      <c r="Z11" s="65"/>
      <c r="AA11" s="65"/>
      <c r="AB11" s="65"/>
      <c r="AC11" s="79">
        <v>4.3650000000000002</v>
      </c>
      <c r="AD11" s="8">
        <f t="shared" ref="AD11:AD40" si="0">SUM(B11:M11)+$K$41+$N$41</f>
        <v>99.999899999999997</v>
      </c>
      <c r="AE11" s="9" t="str">
        <f>IF(AD11=100,"ОК"," ")</f>
        <v xml:space="preserve"> </v>
      </c>
      <c r="AF11" s="5"/>
      <c r="AG11" s="5"/>
      <c r="AH11" s="5"/>
    </row>
    <row r="12" spans="1:34" x14ac:dyDescent="0.25">
      <c r="A12" s="80">
        <v>2</v>
      </c>
      <c r="B12" s="66">
        <v>96.176199999999994</v>
      </c>
      <c r="C12" s="67">
        <v>2.0419999999999998</v>
      </c>
      <c r="D12" s="67">
        <v>0.63480000000000003</v>
      </c>
      <c r="E12" s="67">
        <v>0.1036</v>
      </c>
      <c r="F12" s="67">
        <v>9.7199999999999995E-2</v>
      </c>
      <c r="G12" s="67">
        <v>0</v>
      </c>
      <c r="H12" s="67">
        <v>1.9E-2</v>
      </c>
      <c r="I12" s="67">
        <v>1.3599999999999999E-2</v>
      </c>
      <c r="J12" s="67">
        <v>9.1999999999999998E-3</v>
      </c>
      <c r="K12" s="67">
        <v>0</v>
      </c>
      <c r="L12" s="67">
        <v>0.72350000000000003</v>
      </c>
      <c r="M12" s="68">
        <v>0.15690000000000001</v>
      </c>
      <c r="N12" s="67">
        <v>0.69740000000000002</v>
      </c>
      <c r="O12" s="81">
        <v>8166.9711900000002</v>
      </c>
      <c r="P12" s="82">
        <v>34.193469999999998</v>
      </c>
      <c r="Q12" s="72">
        <f t="shared" ref="Q12:Q40" si="1">P12/3.6</f>
        <v>9.4981861111111101</v>
      </c>
      <c r="R12" s="73">
        <v>9052.8466800000006</v>
      </c>
      <c r="S12" s="71">
        <v>37.902458479824006</v>
      </c>
      <c r="T12" s="74">
        <f t="shared" ref="T12:T40" si="2">S12/3.6</f>
        <v>10.528460688840001</v>
      </c>
      <c r="U12" s="73">
        <f t="shared" ref="U12:U40" si="3">V12/0.0041868</f>
        <v>11895.951562052163</v>
      </c>
      <c r="V12" s="72">
        <v>49.805970000000002</v>
      </c>
      <c r="W12" s="71">
        <f t="shared" ref="W12:W40" si="4">V12/3.6</f>
        <v>13.834991666666667</v>
      </c>
      <c r="X12" s="83">
        <v>-23.1</v>
      </c>
      <c r="Y12" s="80"/>
      <c r="Z12" s="80"/>
      <c r="AA12" s="80"/>
      <c r="AB12" s="80"/>
      <c r="AC12" s="84">
        <v>4.335</v>
      </c>
      <c r="AD12" s="8">
        <f t="shared" si="0"/>
        <v>100</v>
      </c>
      <c r="AE12" s="9" t="str">
        <f>IF(AD12=100,"ОК"," ")</f>
        <v>ОК</v>
      </c>
      <c r="AF12" s="5"/>
      <c r="AG12" s="5"/>
      <c r="AH12" s="5"/>
    </row>
    <row r="13" spans="1:34" x14ac:dyDescent="0.25">
      <c r="A13" s="80">
        <v>3</v>
      </c>
      <c r="B13" s="66">
        <v>96.138300000000001</v>
      </c>
      <c r="C13" s="67">
        <v>2.0752999999999999</v>
      </c>
      <c r="D13" s="67">
        <v>0.64549999999999996</v>
      </c>
      <c r="E13" s="67">
        <v>0.105</v>
      </c>
      <c r="F13" s="67">
        <v>9.7500000000000003E-2</v>
      </c>
      <c r="G13" s="67">
        <v>0</v>
      </c>
      <c r="H13" s="67">
        <v>1.9199999999999998E-2</v>
      </c>
      <c r="I13" s="67">
        <v>1.3299999999999999E-2</v>
      </c>
      <c r="J13" s="67">
        <v>9.1000000000000004E-3</v>
      </c>
      <c r="K13" s="67">
        <v>0</v>
      </c>
      <c r="L13" s="67">
        <v>0.71479999999999999</v>
      </c>
      <c r="M13" s="68">
        <v>0.15809999999999999</v>
      </c>
      <c r="N13" s="67">
        <v>0.69769999999999999</v>
      </c>
      <c r="O13" s="81">
        <v>8171.2788099999998</v>
      </c>
      <c r="P13" s="71">
        <v>34.211509999999997</v>
      </c>
      <c r="Q13" s="72">
        <f t="shared" si="1"/>
        <v>9.5031972222222212</v>
      </c>
      <c r="R13" s="73">
        <v>9057.4873000000007</v>
      </c>
      <c r="S13" s="71">
        <v>37.921887827640006</v>
      </c>
      <c r="T13" s="74">
        <f t="shared" si="2"/>
        <v>10.533857729900001</v>
      </c>
      <c r="U13" s="73">
        <f t="shared" si="3"/>
        <v>11899.31451227668</v>
      </c>
      <c r="V13" s="72">
        <v>49.820050000000002</v>
      </c>
      <c r="W13" s="71">
        <f t="shared" si="4"/>
        <v>13.838902777777777</v>
      </c>
      <c r="X13" s="83">
        <v>-23.1</v>
      </c>
      <c r="Y13" s="80"/>
      <c r="Z13" s="80"/>
      <c r="AA13" s="80"/>
      <c r="AB13" s="80"/>
      <c r="AC13" s="84">
        <v>4.79</v>
      </c>
      <c r="AD13" s="8">
        <f t="shared" si="0"/>
        <v>100.0001</v>
      </c>
      <c r="AE13" s="9" t="str">
        <f>IF(AD13=100,"ОК"," ")</f>
        <v xml:space="preserve"> </v>
      </c>
      <c r="AF13" s="5"/>
      <c r="AG13" s="5"/>
      <c r="AH13" s="5"/>
    </row>
    <row r="14" spans="1:34" x14ac:dyDescent="0.25">
      <c r="A14" s="80">
        <v>4</v>
      </c>
      <c r="B14" s="66">
        <v>96.116299999999995</v>
      </c>
      <c r="C14" s="67">
        <v>2.0964999999999998</v>
      </c>
      <c r="D14" s="67">
        <v>0.65180000000000005</v>
      </c>
      <c r="E14" s="67">
        <v>0.1052</v>
      </c>
      <c r="F14" s="67">
        <v>9.8299999999999998E-2</v>
      </c>
      <c r="G14" s="67">
        <v>0</v>
      </c>
      <c r="H14" s="67">
        <v>1.9199999999999998E-2</v>
      </c>
      <c r="I14" s="67">
        <v>1.32E-2</v>
      </c>
      <c r="J14" s="67">
        <v>9.1000000000000004E-3</v>
      </c>
      <c r="K14" s="67">
        <v>0</v>
      </c>
      <c r="L14" s="67">
        <v>0.70509999999999995</v>
      </c>
      <c r="M14" s="68">
        <v>0.16120000000000001</v>
      </c>
      <c r="N14" s="67">
        <v>0.69789999999999996</v>
      </c>
      <c r="O14" s="81">
        <v>8174.0581099999999</v>
      </c>
      <c r="P14" s="71">
        <v>34.223149999999997</v>
      </c>
      <c r="Q14" s="72">
        <f t="shared" si="1"/>
        <v>9.5064305555555553</v>
      </c>
      <c r="R14" s="73">
        <v>9060.4853500000008</v>
      </c>
      <c r="S14" s="71">
        <v>37.934440063380002</v>
      </c>
      <c r="T14" s="74">
        <f t="shared" si="2"/>
        <v>10.537344462050001</v>
      </c>
      <c r="U14" s="73">
        <f t="shared" si="3"/>
        <v>11901.559663704978</v>
      </c>
      <c r="V14" s="72">
        <v>49.829450000000001</v>
      </c>
      <c r="W14" s="71">
        <f t="shared" si="4"/>
        <v>13.841513888888889</v>
      </c>
      <c r="X14" s="83">
        <v>-23.1</v>
      </c>
      <c r="Y14" s="80"/>
      <c r="Z14" s="80"/>
      <c r="AA14" s="80"/>
      <c r="AB14" s="80"/>
      <c r="AC14" s="84">
        <v>4.6180000000000003</v>
      </c>
      <c r="AD14" s="8">
        <f t="shared" si="0"/>
        <v>99.999899999999982</v>
      </c>
      <c r="AE14" s="9" t="str">
        <f t="shared" ref="AE14:AE40" si="5">IF(AD14=100,"ОК"," ")</f>
        <v xml:space="preserve"> </v>
      </c>
      <c r="AF14" s="5"/>
      <c r="AG14" s="5"/>
      <c r="AH14" s="5"/>
    </row>
    <row r="15" spans="1:34" x14ac:dyDescent="0.25">
      <c r="A15" s="80">
        <v>5</v>
      </c>
      <c r="B15" s="66">
        <v>96.1203</v>
      </c>
      <c r="C15" s="67">
        <v>2.0979999999999999</v>
      </c>
      <c r="D15" s="67">
        <v>0.65259999999999996</v>
      </c>
      <c r="E15" s="67">
        <v>0.10440000000000001</v>
      </c>
      <c r="F15" s="67">
        <v>9.8199999999999996E-2</v>
      </c>
      <c r="G15" s="67">
        <v>0</v>
      </c>
      <c r="H15" s="67">
        <v>1.9300000000000001E-2</v>
      </c>
      <c r="I15" s="67">
        <v>1.37E-2</v>
      </c>
      <c r="J15" s="67">
        <v>8.8000000000000005E-3</v>
      </c>
      <c r="K15" s="67">
        <v>0</v>
      </c>
      <c r="L15" s="67">
        <v>0.70120000000000005</v>
      </c>
      <c r="M15" s="68">
        <v>0.15939999999999999</v>
      </c>
      <c r="N15" s="67">
        <v>0.69789999999999996</v>
      </c>
      <c r="O15" s="81">
        <v>8174.55908</v>
      </c>
      <c r="P15" s="71">
        <v>34.225239999999999</v>
      </c>
      <c r="Q15" s="72">
        <f t="shared" si="1"/>
        <v>9.50701111111111</v>
      </c>
      <c r="R15" s="73">
        <v>9061.0429700000004</v>
      </c>
      <c r="S15" s="71">
        <v>37.936774706796001</v>
      </c>
      <c r="T15" s="74">
        <f t="shared" si="2"/>
        <v>10.537992974110001</v>
      </c>
      <c r="U15" s="73">
        <f t="shared" si="3"/>
        <v>11902.581924142543</v>
      </c>
      <c r="V15" s="72">
        <v>49.833730000000003</v>
      </c>
      <c r="W15" s="71">
        <f t="shared" si="4"/>
        <v>13.842702777777777</v>
      </c>
      <c r="X15" s="83">
        <v>-23.1</v>
      </c>
      <c r="Y15" s="80"/>
      <c r="Z15" s="80"/>
      <c r="AA15" s="80"/>
      <c r="AB15" s="80"/>
      <c r="AC15" s="84">
        <v>4.2279999999999998</v>
      </c>
      <c r="AD15" s="8">
        <f t="shared" si="0"/>
        <v>99.999900000000011</v>
      </c>
      <c r="AE15" s="9" t="str">
        <f t="shared" si="5"/>
        <v xml:space="preserve"> </v>
      </c>
      <c r="AF15" s="5"/>
      <c r="AG15" s="5"/>
      <c r="AH15" s="5"/>
    </row>
    <row r="16" spans="1:34" x14ac:dyDescent="0.25">
      <c r="A16" s="80">
        <v>6</v>
      </c>
      <c r="B16" s="66">
        <v>96.139499999999998</v>
      </c>
      <c r="C16" s="67">
        <v>2.0872000000000002</v>
      </c>
      <c r="D16" s="67">
        <v>0.64600000000000002</v>
      </c>
      <c r="E16" s="67">
        <v>0.1033</v>
      </c>
      <c r="F16" s="67">
        <v>9.6299999999999997E-2</v>
      </c>
      <c r="G16" s="67">
        <v>0</v>
      </c>
      <c r="H16" s="67">
        <v>1.83E-2</v>
      </c>
      <c r="I16" s="67">
        <v>1.2999999999999999E-2</v>
      </c>
      <c r="J16" s="67">
        <v>8.5000000000000006E-3</v>
      </c>
      <c r="K16" s="67">
        <v>0</v>
      </c>
      <c r="L16" s="67">
        <v>0.70550000000000002</v>
      </c>
      <c r="M16" s="68">
        <v>0.1583</v>
      </c>
      <c r="N16" s="67">
        <v>0.6976</v>
      </c>
      <c r="O16" s="81">
        <v>8171.75</v>
      </c>
      <c r="P16" s="71">
        <v>34.213479999999997</v>
      </c>
      <c r="Q16" s="72">
        <f t="shared" si="1"/>
        <v>9.5037444444444432</v>
      </c>
      <c r="R16" s="73">
        <v>9058.0146499999992</v>
      </c>
      <c r="S16" s="71">
        <v>37.924095736619996</v>
      </c>
      <c r="T16" s="74">
        <f t="shared" si="2"/>
        <v>10.534471037949999</v>
      </c>
      <c r="U16" s="73">
        <f t="shared" si="3"/>
        <v>11900.609057036401</v>
      </c>
      <c r="V16" s="72">
        <v>49.825470000000003</v>
      </c>
      <c r="W16" s="71">
        <f t="shared" si="4"/>
        <v>13.840408333333334</v>
      </c>
      <c r="X16" s="83">
        <v>-23.1</v>
      </c>
      <c r="Y16" s="80"/>
      <c r="Z16" s="80"/>
      <c r="AA16" s="80"/>
      <c r="AB16" s="80"/>
      <c r="AC16" s="84">
        <v>4.2359999999999998</v>
      </c>
      <c r="AD16" s="8">
        <f t="shared" si="0"/>
        <v>99.999899999999997</v>
      </c>
      <c r="AE16" s="9" t="str">
        <f t="shared" si="5"/>
        <v xml:space="preserve"> </v>
      </c>
      <c r="AF16" s="5"/>
      <c r="AG16" s="5"/>
      <c r="AH16" s="5"/>
    </row>
    <row r="17" spans="1:34" x14ac:dyDescent="0.25">
      <c r="A17" s="80">
        <v>7</v>
      </c>
      <c r="B17" s="66">
        <v>96.114900000000006</v>
      </c>
      <c r="C17" s="67">
        <v>2.1000999999999999</v>
      </c>
      <c r="D17" s="67">
        <v>0.65410000000000001</v>
      </c>
      <c r="E17" s="67">
        <v>0.1046</v>
      </c>
      <c r="F17" s="67">
        <v>9.7900000000000001E-2</v>
      </c>
      <c r="G17" s="67">
        <v>0</v>
      </c>
      <c r="H17" s="67">
        <v>1.89E-2</v>
      </c>
      <c r="I17" s="67">
        <v>1.3599999999999999E-2</v>
      </c>
      <c r="J17" s="67">
        <v>8.6E-3</v>
      </c>
      <c r="K17" s="67">
        <v>0</v>
      </c>
      <c r="L17" s="67">
        <v>0.70379999999999998</v>
      </c>
      <c r="M17" s="68">
        <v>0.15959999999999999</v>
      </c>
      <c r="N17" s="67">
        <v>0.69789999999999996</v>
      </c>
      <c r="O17" s="81">
        <v>8174.4912100000001</v>
      </c>
      <c r="P17" s="71">
        <v>34.224960000000003</v>
      </c>
      <c r="Q17" s="72">
        <f t="shared" si="1"/>
        <v>9.5069333333333343</v>
      </c>
      <c r="R17" s="73">
        <v>9060.9580100000003</v>
      </c>
      <c r="S17" s="71">
        <v>37.936418996268003</v>
      </c>
      <c r="T17" s="74">
        <f t="shared" si="2"/>
        <v>10.53789416563</v>
      </c>
      <c r="U17" s="73">
        <f t="shared" si="3"/>
        <v>11902.2308206745</v>
      </c>
      <c r="V17" s="72">
        <v>49.832259999999998</v>
      </c>
      <c r="W17" s="71">
        <f t="shared" si="4"/>
        <v>13.842294444444443</v>
      </c>
      <c r="X17" s="83">
        <v>-23.1</v>
      </c>
      <c r="Y17" s="80"/>
      <c r="Z17" s="80">
        <v>0.09</v>
      </c>
      <c r="AA17" s="80">
        <v>0.01</v>
      </c>
      <c r="AB17" s="80"/>
      <c r="AC17" s="84">
        <v>4.3449999999999998</v>
      </c>
      <c r="AD17" s="8">
        <f t="shared" si="0"/>
        <v>100.0001</v>
      </c>
      <c r="AE17" s="9" t="str">
        <f t="shared" si="5"/>
        <v xml:space="preserve"> </v>
      </c>
      <c r="AF17" s="5"/>
      <c r="AG17" s="5"/>
      <c r="AH17" s="5"/>
    </row>
    <row r="18" spans="1:34" x14ac:dyDescent="0.25">
      <c r="A18" s="80">
        <v>8</v>
      </c>
      <c r="B18" s="66">
        <v>96.129300000000001</v>
      </c>
      <c r="C18" s="67">
        <v>2.0933999999999999</v>
      </c>
      <c r="D18" s="67">
        <v>0.64749999999999996</v>
      </c>
      <c r="E18" s="67">
        <v>0.1033</v>
      </c>
      <c r="F18" s="67">
        <v>9.6500000000000002E-2</v>
      </c>
      <c r="G18" s="67">
        <v>0</v>
      </c>
      <c r="H18" s="67">
        <v>1.8800000000000001E-2</v>
      </c>
      <c r="I18" s="67">
        <v>1.35E-2</v>
      </c>
      <c r="J18" s="67">
        <v>8.6E-3</v>
      </c>
      <c r="K18" s="67">
        <v>0</v>
      </c>
      <c r="L18" s="67">
        <v>0.70750000000000002</v>
      </c>
      <c r="M18" s="68">
        <v>0.15770000000000001</v>
      </c>
      <c r="N18" s="67">
        <v>0.69769999999999999</v>
      </c>
      <c r="O18" s="81">
        <v>8172.55908</v>
      </c>
      <c r="P18" s="71">
        <v>34.21687</v>
      </c>
      <c r="Q18" s="72">
        <f t="shared" si="1"/>
        <v>9.5046861111111109</v>
      </c>
      <c r="R18" s="73">
        <v>9058.88184</v>
      </c>
      <c r="S18" s="71">
        <v>37.927726487712</v>
      </c>
      <c r="T18" s="74">
        <f t="shared" si="2"/>
        <v>10.535479579920001</v>
      </c>
      <c r="U18" s="73">
        <f t="shared" si="3"/>
        <v>11900.974491258239</v>
      </c>
      <c r="V18" s="72">
        <v>49.826999999999998</v>
      </c>
      <c r="W18" s="71">
        <f t="shared" si="4"/>
        <v>13.840833333333332</v>
      </c>
      <c r="X18" s="83">
        <v>-23.1</v>
      </c>
      <c r="Y18" s="80"/>
      <c r="Z18" s="80"/>
      <c r="AA18" s="80"/>
      <c r="AB18" s="80"/>
      <c r="AC18" s="84">
        <v>4.8070000000000004</v>
      </c>
      <c r="AD18" s="8">
        <f t="shared" si="0"/>
        <v>100.0001</v>
      </c>
      <c r="AE18" s="9" t="str">
        <f t="shared" si="5"/>
        <v xml:space="preserve"> </v>
      </c>
      <c r="AF18" s="5"/>
      <c r="AG18" s="5"/>
      <c r="AH18" s="5"/>
    </row>
    <row r="19" spans="1:34" x14ac:dyDescent="0.25">
      <c r="A19" s="80">
        <v>9</v>
      </c>
      <c r="B19" s="66">
        <v>95.965900000000005</v>
      </c>
      <c r="C19" s="67">
        <v>2.1722000000000001</v>
      </c>
      <c r="D19" s="67">
        <v>0.66390000000000005</v>
      </c>
      <c r="E19" s="67">
        <v>0.1033</v>
      </c>
      <c r="F19" s="67">
        <v>9.8000000000000004E-2</v>
      </c>
      <c r="G19" s="67">
        <v>0</v>
      </c>
      <c r="H19" s="67">
        <v>2.01E-2</v>
      </c>
      <c r="I19" s="67">
        <v>1.46E-2</v>
      </c>
      <c r="J19" s="67">
        <v>1.38E-2</v>
      </c>
      <c r="K19" s="67">
        <v>0</v>
      </c>
      <c r="L19" s="67">
        <v>0.73480000000000001</v>
      </c>
      <c r="M19" s="68">
        <v>0.1895</v>
      </c>
      <c r="N19" s="67">
        <v>0.69910000000000005</v>
      </c>
      <c r="O19" s="81">
        <v>8177.4697299999998</v>
      </c>
      <c r="P19" s="71">
        <v>34.237430000000003</v>
      </c>
      <c r="Q19" s="72">
        <f t="shared" si="1"/>
        <v>9.5103972222222222</v>
      </c>
      <c r="R19" s="73">
        <v>9063.9580100000003</v>
      </c>
      <c r="S19" s="71">
        <v>37.948979396268001</v>
      </c>
      <c r="T19" s="74">
        <f t="shared" si="2"/>
        <v>10.54138316563</v>
      </c>
      <c r="U19" s="73">
        <f t="shared" si="3"/>
        <v>11895.593293207223</v>
      </c>
      <c r="V19" s="72">
        <v>49.804470000000002</v>
      </c>
      <c r="W19" s="71">
        <f t="shared" si="4"/>
        <v>13.834575000000001</v>
      </c>
      <c r="X19" s="83">
        <v>-23</v>
      </c>
      <c r="Y19" s="80"/>
      <c r="Z19" s="80"/>
      <c r="AA19" s="80"/>
      <c r="AB19" s="80"/>
      <c r="AC19" s="84">
        <v>5.0330000000000004</v>
      </c>
      <c r="AD19" s="8">
        <f t="shared" si="0"/>
        <v>100.00010000000002</v>
      </c>
      <c r="AE19" s="9" t="str">
        <f t="shared" si="5"/>
        <v xml:space="preserve"> </v>
      </c>
      <c r="AF19" s="5"/>
      <c r="AG19" s="5"/>
      <c r="AH19" s="5"/>
    </row>
    <row r="20" spans="1:34" ht="15" customHeight="1" x14ac:dyDescent="0.25">
      <c r="A20" s="80">
        <v>10</v>
      </c>
      <c r="B20" s="66">
        <v>96.003</v>
      </c>
      <c r="C20" s="67">
        <v>2.1526000000000001</v>
      </c>
      <c r="D20" s="67">
        <v>0.65180000000000005</v>
      </c>
      <c r="E20" s="67">
        <v>0.1038</v>
      </c>
      <c r="F20" s="67">
        <v>9.7699999999999995E-2</v>
      </c>
      <c r="G20" s="67">
        <v>0</v>
      </c>
      <c r="H20" s="67">
        <v>1.9800000000000002E-2</v>
      </c>
      <c r="I20" s="67">
        <v>1.4500000000000001E-2</v>
      </c>
      <c r="J20" s="67">
        <v>1.41E-2</v>
      </c>
      <c r="K20" s="67">
        <v>0</v>
      </c>
      <c r="L20" s="67">
        <v>0.73460000000000003</v>
      </c>
      <c r="M20" s="68">
        <v>0.18410000000000001</v>
      </c>
      <c r="N20" s="67">
        <v>0.69879999999999998</v>
      </c>
      <c r="O20" s="81">
        <v>8175.2641599999997</v>
      </c>
      <c r="P20" s="71">
        <v>34.228200000000001</v>
      </c>
      <c r="Q20" s="72">
        <f t="shared" si="1"/>
        <v>9.507833333333334</v>
      </c>
      <c r="R20" s="73">
        <v>9061.6152299999994</v>
      </c>
      <c r="S20" s="71">
        <v>37.939170644964001</v>
      </c>
      <c r="T20" s="74">
        <f t="shared" si="2"/>
        <v>10.538658512490001</v>
      </c>
      <c r="U20" s="73">
        <f t="shared" si="3"/>
        <v>11895.189643641921</v>
      </c>
      <c r="V20" s="72">
        <v>49.802779999999998</v>
      </c>
      <c r="W20" s="71">
        <f t="shared" si="4"/>
        <v>13.834105555555555</v>
      </c>
      <c r="X20" s="83">
        <v>-20.3</v>
      </c>
      <c r="Y20" s="80"/>
      <c r="Z20" s="80"/>
      <c r="AA20" s="80"/>
      <c r="AB20" s="80" t="s">
        <v>88</v>
      </c>
      <c r="AC20" s="84">
        <v>5.0389999999999997</v>
      </c>
      <c r="AD20" s="8">
        <f t="shared" si="0"/>
        <v>100.00000000000001</v>
      </c>
      <c r="AE20" s="9" t="str">
        <f t="shared" si="5"/>
        <v>ОК</v>
      </c>
      <c r="AF20" s="5"/>
      <c r="AG20" s="5"/>
      <c r="AH20" s="5"/>
    </row>
    <row r="21" spans="1:34" x14ac:dyDescent="0.25">
      <c r="A21" s="80">
        <v>11</v>
      </c>
      <c r="B21" s="66">
        <v>96.062899999999999</v>
      </c>
      <c r="C21" s="67">
        <v>2.1128999999999998</v>
      </c>
      <c r="D21" s="67">
        <v>0.64190000000000003</v>
      </c>
      <c r="E21" s="67">
        <v>0.10249999999999999</v>
      </c>
      <c r="F21" s="67">
        <v>9.6199999999999994E-2</v>
      </c>
      <c r="G21" s="67">
        <v>0</v>
      </c>
      <c r="H21" s="67">
        <v>1.9300000000000001E-2</v>
      </c>
      <c r="I21" s="67">
        <v>1.4E-2</v>
      </c>
      <c r="J21" s="67">
        <v>1.35E-2</v>
      </c>
      <c r="K21" s="67">
        <v>0</v>
      </c>
      <c r="L21" s="67">
        <v>0.73619999999999997</v>
      </c>
      <c r="M21" s="68">
        <v>0.17680000000000001</v>
      </c>
      <c r="N21" s="67">
        <v>0.69830000000000003</v>
      </c>
      <c r="O21" s="81">
        <v>8171.0151400000004</v>
      </c>
      <c r="P21" s="71">
        <v>34.210410000000003</v>
      </c>
      <c r="Q21" s="72">
        <f t="shared" si="1"/>
        <v>9.5028916666666667</v>
      </c>
      <c r="R21" s="73">
        <v>9057.0791000000008</v>
      </c>
      <c r="S21" s="71">
        <v>37.920178775880004</v>
      </c>
      <c r="T21" s="74">
        <f t="shared" si="2"/>
        <v>10.5333829933</v>
      </c>
      <c r="U21" s="73">
        <f t="shared" si="3"/>
        <v>11893.665806821438</v>
      </c>
      <c r="V21" s="72">
        <v>49.796399999999998</v>
      </c>
      <c r="W21" s="71">
        <f t="shared" si="4"/>
        <v>13.832333333333333</v>
      </c>
      <c r="X21" s="83">
        <v>-21.3</v>
      </c>
      <c r="Y21" s="80"/>
      <c r="Z21" s="80"/>
      <c r="AA21" s="80"/>
      <c r="AB21" s="80"/>
      <c r="AC21" s="84">
        <v>4.8099999999999996</v>
      </c>
      <c r="AD21" s="8">
        <f t="shared" si="0"/>
        <v>100.00019999999999</v>
      </c>
      <c r="AE21" s="9" t="str">
        <f t="shared" si="5"/>
        <v xml:space="preserve"> </v>
      </c>
      <c r="AF21" s="5"/>
      <c r="AG21" s="5"/>
      <c r="AH21" s="5"/>
    </row>
    <row r="22" spans="1:34" x14ac:dyDescent="0.25">
      <c r="A22" s="80">
        <v>12</v>
      </c>
      <c r="B22" s="66">
        <v>96.143199999999993</v>
      </c>
      <c r="C22" s="67">
        <v>2.0653999999999999</v>
      </c>
      <c r="D22" s="67">
        <v>0.63539999999999996</v>
      </c>
      <c r="E22" s="67">
        <v>0.1018</v>
      </c>
      <c r="F22" s="67">
        <v>9.4799999999999995E-2</v>
      </c>
      <c r="G22" s="67">
        <v>0</v>
      </c>
      <c r="H22" s="67">
        <v>1.8200000000000001E-2</v>
      </c>
      <c r="I22" s="67">
        <v>1.2800000000000001E-2</v>
      </c>
      <c r="J22" s="67">
        <v>1.2500000000000001E-2</v>
      </c>
      <c r="K22" s="67">
        <v>0</v>
      </c>
      <c r="L22" s="67">
        <v>0.73540000000000005</v>
      </c>
      <c r="M22" s="68">
        <v>0.1565</v>
      </c>
      <c r="N22" s="67">
        <v>0.6976</v>
      </c>
      <c r="O22" s="81">
        <v>8167.5600599999998</v>
      </c>
      <c r="P22" s="71">
        <v>34.19594</v>
      </c>
      <c r="Q22" s="72">
        <f t="shared" si="1"/>
        <v>9.4988722222222215</v>
      </c>
      <c r="R22" s="73">
        <v>9053.4423800000004</v>
      </c>
      <c r="S22" s="71">
        <v>37.904952556584</v>
      </c>
      <c r="T22" s="74">
        <f t="shared" si="2"/>
        <v>10.52915348794</v>
      </c>
      <c r="U22" s="73">
        <f t="shared" si="3"/>
        <v>11895.053501480845</v>
      </c>
      <c r="V22" s="72">
        <v>49.802210000000002</v>
      </c>
      <c r="W22" s="71">
        <f t="shared" si="4"/>
        <v>13.833947222222223</v>
      </c>
      <c r="X22" s="83">
        <v>-23.1</v>
      </c>
      <c r="Y22" s="80"/>
      <c r="Z22" s="80"/>
      <c r="AA22" s="80"/>
      <c r="AB22" s="80"/>
      <c r="AC22" s="84">
        <v>5.085</v>
      </c>
      <c r="AD22" s="8">
        <f t="shared" si="0"/>
        <v>99.999999999999986</v>
      </c>
      <c r="AE22" s="9" t="str">
        <f t="shared" si="5"/>
        <v>ОК</v>
      </c>
      <c r="AF22" s="5"/>
      <c r="AG22" s="5"/>
      <c r="AH22" s="5"/>
    </row>
    <row r="23" spans="1:34" x14ac:dyDescent="0.25">
      <c r="A23" s="80">
        <v>13</v>
      </c>
      <c r="B23" s="66">
        <v>96.179900000000004</v>
      </c>
      <c r="C23" s="67">
        <v>2.0390999999999999</v>
      </c>
      <c r="D23" s="67">
        <v>0.62339999999999995</v>
      </c>
      <c r="E23" s="67">
        <v>0.10009999999999999</v>
      </c>
      <c r="F23" s="67">
        <v>9.3299999999999994E-2</v>
      </c>
      <c r="G23" s="67">
        <v>0</v>
      </c>
      <c r="H23" s="67">
        <v>1.78E-2</v>
      </c>
      <c r="I23" s="67">
        <v>1.23E-2</v>
      </c>
      <c r="J23" s="67">
        <v>1.26E-2</v>
      </c>
      <c r="K23" s="67">
        <v>0</v>
      </c>
      <c r="L23" s="67">
        <v>0.74129999999999996</v>
      </c>
      <c r="M23" s="68">
        <v>0.15629999999999999</v>
      </c>
      <c r="N23" s="67">
        <v>0.69720000000000004</v>
      </c>
      <c r="O23" s="81">
        <v>8163.2202100000004</v>
      </c>
      <c r="P23" s="71">
        <v>34.177770000000002</v>
      </c>
      <c r="Q23" s="72">
        <f t="shared" si="1"/>
        <v>9.4938250000000011</v>
      </c>
      <c r="R23" s="73">
        <v>9048.7802699999993</v>
      </c>
      <c r="S23" s="71">
        <v>37.885433234436</v>
      </c>
      <c r="T23" s="74">
        <f t="shared" si="2"/>
        <v>10.523731454009999</v>
      </c>
      <c r="U23" s="73">
        <f t="shared" si="3"/>
        <v>11891.819528040509</v>
      </c>
      <c r="V23" s="72">
        <v>49.788670000000003</v>
      </c>
      <c r="W23" s="71">
        <f t="shared" si="4"/>
        <v>13.830186111111111</v>
      </c>
      <c r="X23" s="83">
        <v>-23.1</v>
      </c>
      <c r="Y23" s="80"/>
      <c r="Z23" s="80"/>
      <c r="AA23" s="80"/>
      <c r="AB23" s="80"/>
      <c r="AC23" s="84">
        <v>6.2990000000000004</v>
      </c>
      <c r="AD23" s="8">
        <f t="shared" si="0"/>
        <v>100.0001</v>
      </c>
      <c r="AE23" s="9" t="str">
        <f t="shared" si="5"/>
        <v xml:space="preserve"> </v>
      </c>
      <c r="AF23" s="5"/>
      <c r="AG23" s="5"/>
      <c r="AH23" s="5"/>
    </row>
    <row r="24" spans="1:34" x14ac:dyDescent="0.25">
      <c r="A24" s="80">
        <v>14</v>
      </c>
      <c r="B24" s="66">
        <v>96.162400000000005</v>
      </c>
      <c r="C24" s="67">
        <v>2.0522999999999998</v>
      </c>
      <c r="D24" s="67">
        <v>0.62770000000000004</v>
      </c>
      <c r="E24" s="67">
        <v>0.10059999999999999</v>
      </c>
      <c r="F24" s="67">
        <v>9.2899999999999996E-2</v>
      </c>
      <c r="G24" s="67">
        <v>0</v>
      </c>
      <c r="H24" s="67">
        <v>1.78E-2</v>
      </c>
      <c r="I24" s="67">
        <v>1.23E-2</v>
      </c>
      <c r="J24" s="67">
        <v>1.26E-2</v>
      </c>
      <c r="K24" s="67">
        <v>0</v>
      </c>
      <c r="L24" s="67">
        <v>0.74099999999999999</v>
      </c>
      <c r="M24" s="68">
        <v>0.15640000000000001</v>
      </c>
      <c r="N24" s="67">
        <v>0.69740000000000002</v>
      </c>
      <c r="O24" s="81">
        <v>8164.6259799999998</v>
      </c>
      <c r="P24" s="71">
        <v>34.183660000000003</v>
      </c>
      <c r="Q24" s="72">
        <f t="shared" si="1"/>
        <v>9.495461111111112</v>
      </c>
      <c r="R24" s="73">
        <v>9050.2841800000006</v>
      </c>
      <c r="S24" s="71">
        <v>37.891729804824003</v>
      </c>
      <c r="T24" s="74">
        <f t="shared" si="2"/>
        <v>10.525480501340001</v>
      </c>
      <c r="U24" s="73">
        <f t="shared" si="3"/>
        <v>11892.696092481132</v>
      </c>
      <c r="V24" s="72">
        <v>49.792340000000003</v>
      </c>
      <c r="W24" s="71">
        <f t="shared" si="4"/>
        <v>13.831205555555556</v>
      </c>
      <c r="X24" s="83">
        <v>-23.1</v>
      </c>
      <c r="Y24" s="80"/>
      <c r="Z24" s="80"/>
      <c r="AA24" s="80"/>
      <c r="AB24" s="80"/>
      <c r="AC24" s="84">
        <v>6.2869999999999999</v>
      </c>
      <c r="AD24" s="8">
        <f t="shared" si="0"/>
        <v>100.00000000000001</v>
      </c>
      <c r="AE24" s="9" t="str">
        <f t="shared" si="5"/>
        <v>ОК</v>
      </c>
      <c r="AF24" s="5"/>
      <c r="AG24" s="5"/>
      <c r="AH24" s="5"/>
    </row>
    <row r="25" spans="1:34" x14ac:dyDescent="0.25">
      <c r="A25" s="80">
        <v>15</v>
      </c>
      <c r="B25" s="66">
        <v>96.179299999999998</v>
      </c>
      <c r="C25" s="67">
        <v>2.0329000000000002</v>
      </c>
      <c r="D25" s="67">
        <v>0.62539999999999996</v>
      </c>
      <c r="E25" s="67">
        <v>0.1013</v>
      </c>
      <c r="F25" s="67">
        <v>9.3899999999999997E-2</v>
      </c>
      <c r="G25" s="67">
        <v>0</v>
      </c>
      <c r="H25" s="67">
        <v>1.83E-2</v>
      </c>
      <c r="I25" s="67">
        <v>1.26E-2</v>
      </c>
      <c r="J25" s="67">
        <v>1.2800000000000001E-2</v>
      </c>
      <c r="K25" s="67">
        <v>0</v>
      </c>
      <c r="L25" s="67">
        <v>0.74560000000000004</v>
      </c>
      <c r="M25" s="68">
        <v>0.15379999999999999</v>
      </c>
      <c r="N25" s="67">
        <v>0.69730000000000003</v>
      </c>
      <c r="O25" s="81">
        <v>8163.5112300000001</v>
      </c>
      <c r="P25" s="71">
        <v>34.178989999999999</v>
      </c>
      <c r="Q25" s="72">
        <f t="shared" si="1"/>
        <v>9.4941638888888882</v>
      </c>
      <c r="R25" s="73">
        <v>9049.0888699999996</v>
      </c>
      <c r="S25" s="71">
        <v>37.886725280915996</v>
      </c>
      <c r="T25" s="74">
        <f t="shared" si="2"/>
        <v>10.524090355809999</v>
      </c>
      <c r="U25" s="73">
        <f t="shared" si="3"/>
        <v>11891.938950988821</v>
      </c>
      <c r="V25" s="72">
        <v>49.789169999999999</v>
      </c>
      <c r="W25" s="71">
        <f t="shared" si="4"/>
        <v>13.830324999999998</v>
      </c>
      <c r="X25" s="83">
        <v>-23.1</v>
      </c>
      <c r="Y25" s="80"/>
      <c r="Z25" s="80"/>
      <c r="AA25" s="80"/>
      <c r="AB25" s="80"/>
      <c r="AC25" s="84">
        <v>6.5780000000000003</v>
      </c>
      <c r="AD25" s="8">
        <f t="shared" si="0"/>
        <v>99.999899999999997</v>
      </c>
      <c r="AE25" s="9" t="str">
        <f t="shared" si="5"/>
        <v xml:space="preserve"> </v>
      </c>
      <c r="AF25" s="5"/>
      <c r="AG25" s="5"/>
      <c r="AH25" s="5"/>
    </row>
    <row r="26" spans="1:34" x14ac:dyDescent="0.25">
      <c r="A26" s="80">
        <v>16</v>
      </c>
      <c r="B26" s="66">
        <v>96.163200000000003</v>
      </c>
      <c r="C26" s="67">
        <v>2.0409999999999999</v>
      </c>
      <c r="D26" s="67">
        <v>0.63029999999999997</v>
      </c>
      <c r="E26" s="67">
        <v>0.1027</v>
      </c>
      <c r="F26" s="67">
        <v>9.6100000000000005E-2</v>
      </c>
      <c r="G26" s="67">
        <v>0</v>
      </c>
      <c r="H26" s="67">
        <v>1.8800000000000001E-2</v>
      </c>
      <c r="I26" s="67">
        <v>1.3100000000000001E-2</v>
      </c>
      <c r="J26" s="67">
        <v>1.29E-2</v>
      </c>
      <c r="K26" s="67">
        <v>0</v>
      </c>
      <c r="L26" s="67">
        <v>0.74390000000000001</v>
      </c>
      <c r="M26" s="68">
        <v>0.154</v>
      </c>
      <c r="N26" s="67">
        <v>0.69750000000000001</v>
      </c>
      <c r="O26" s="81">
        <v>8165.7226600000004</v>
      </c>
      <c r="P26" s="71">
        <v>34.188249999999996</v>
      </c>
      <c r="Q26" s="72">
        <f t="shared" si="1"/>
        <v>9.4967361111111099</v>
      </c>
      <c r="R26" s="73">
        <v>9051.4550799999997</v>
      </c>
      <c r="S26" s="71">
        <v>37.896632128943999</v>
      </c>
      <c r="T26" s="74">
        <f t="shared" si="2"/>
        <v>10.52684225804</v>
      </c>
      <c r="U26" s="73">
        <f t="shared" si="3"/>
        <v>11893.422184006879</v>
      </c>
      <c r="V26" s="72">
        <v>49.795380000000002</v>
      </c>
      <c r="W26" s="71">
        <f t="shared" si="4"/>
        <v>13.832050000000001</v>
      </c>
      <c r="X26" s="83">
        <v>-23.1</v>
      </c>
      <c r="Y26" s="80"/>
      <c r="Z26" s="80"/>
      <c r="AA26" s="80"/>
      <c r="AB26" s="80"/>
      <c r="AC26" s="84">
        <v>6.1879999999999997</v>
      </c>
      <c r="AD26" s="8">
        <f t="shared" si="0"/>
        <v>100</v>
      </c>
      <c r="AE26" s="9" t="str">
        <f t="shared" si="5"/>
        <v>ОК</v>
      </c>
      <c r="AF26" s="5"/>
      <c r="AG26" s="5"/>
      <c r="AH26" s="5"/>
    </row>
    <row r="27" spans="1:34" x14ac:dyDescent="0.25">
      <c r="A27" s="80">
        <v>17</v>
      </c>
      <c r="B27" s="66">
        <v>96.161100000000005</v>
      </c>
      <c r="C27" s="67">
        <v>2.0493000000000001</v>
      </c>
      <c r="D27" s="67">
        <v>0.6351</v>
      </c>
      <c r="E27" s="67">
        <v>0.1036</v>
      </c>
      <c r="F27" s="67">
        <v>9.69E-2</v>
      </c>
      <c r="G27" s="67">
        <v>0</v>
      </c>
      <c r="H27" s="67">
        <v>1.8700000000000001E-2</v>
      </c>
      <c r="I27" s="67">
        <v>1.2999999999999999E-2</v>
      </c>
      <c r="J27" s="67">
        <v>1.34E-2</v>
      </c>
      <c r="K27" s="67">
        <v>0</v>
      </c>
      <c r="L27" s="67">
        <v>0.73099999999999998</v>
      </c>
      <c r="M27" s="68">
        <v>0.15390000000000001</v>
      </c>
      <c r="N27" s="67">
        <v>0.69750000000000001</v>
      </c>
      <c r="O27" s="81">
        <v>8168.2929700000004</v>
      </c>
      <c r="P27" s="71">
        <v>34.199010000000001</v>
      </c>
      <c r="Q27" s="72">
        <f t="shared" si="1"/>
        <v>9.4997249999999998</v>
      </c>
      <c r="R27" s="73">
        <v>9054.2558599999993</v>
      </c>
      <c r="S27" s="71">
        <v>37.908358434648001</v>
      </c>
      <c r="T27" s="74">
        <f t="shared" si="2"/>
        <v>10.53009956518</v>
      </c>
      <c r="U27" s="73">
        <f t="shared" si="3"/>
        <v>11896.410146173688</v>
      </c>
      <c r="V27" s="72">
        <v>49.80789</v>
      </c>
      <c r="W27" s="71">
        <f t="shared" si="4"/>
        <v>13.835525000000001</v>
      </c>
      <c r="X27" s="83">
        <v>-23.1</v>
      </c>
      <c r="Y27" s="80"/>
      <c r="Z27" s="80"/>
      <c r="AA27" s="80"/>
      <c r="AB27" s="80"/>
      <c r="AC27" s="84">
        <v>5.9550000000000001</v>
      </c>
      <c r="AD27" s="8">
        <f t="shared" si="0"/>
        <v>100</v>
      </c>
      <c r="AE27" s="9" t="str">
        <f t="shared" si="5"/>
        <v>ОК</v>
      </c>
      <c r="AF27" s="5"/>
      <c r="AG27" s="5"/>
      <c r="AH27" s="5"/>
    </row>
    <row r="28" spans="1:34" x14ac:dyDescent="0.25">
      <c r="A28" s="80">
        <v>18</v>
      </c>
      <c r="B28" s="66">
        <v>96.144999999999996</v>
      </c>
      <c r="C28" s="67">
        <v>2.0606</v>
      </c>
      <c r="D28" s="67">
        <v>0.64059999999999995</v>
      </c>
      <c r="E28" s="67">
        <v>0.10349999999999999</v>
      </c>
      <c r="F28" s="67">
        <v>9.7100000000000006E-2</v>
      </c>
      <c r="G28" s="67">
        <v>0</v>
      </c>
      <c r="H28" s="67">
        <v>1.9800000000000002E-2</v>
      </c>
      <c r="I28" s="67">
        <v>1.43E-2</v>
      </c>
      <c r="J28" s="67">
        <v>1.3299999999999999E-2</v>
      </c>
      <c r="K28" s="67">
        <v>0</v>
      </c>
      <c r="L28" s="67">
        <v>0.72670000000000001</v>
      </c>
      <c r="M28" s="68">
        <v>0.15509999999999999</v>
      </c>
      <c r="N28" s="67">
        <v>0.69769999999999999</v>
      </c>
      <c r="O28" s="81">
        <v>8170.5288099999998</v>
      </c>
      <c r="P28" s="71">
        <v>34.208370000000002</v>
      </c>
      <c r="Q28" s="72">
        <f t="shared" si="1"/>
        <v>9.5023250000000008</v>
      </c>
      <c r="R28" s="73">
        <v>9056.6581999999999</v>
      </c>
      <c r="S28" s="71">
        <v>37.918416551759996</v>
      </c>
      <c r="T28" s="74">
        <f t="shared" si="2"/>
        <v>10.532893486599999</v>
      </c>
      <c r="U28" s="73">
        <f t="shared" si="3"/>
        <v>11898.029521352822</v>
      </c>
      <c r="V28" s="72">
        <v>49.81467</v>
      </c>
      <c r="W28" s="71">
        <f t="shared" si="4"/>
        <v>13.837408333333332</v>
      </c>
      <c r="X28" s="83">
        <v>-23.1</v>
      </c>
      <c r="Y28" s="80"/>
      <c r="Z28" s="80"/>
      <c r="AA28" s="80"/>
      <c r="AB28" s="80"/>
      <c r="AC28" s="84">
        <v>4.7930000000000001</v>
      </c>
      <c r="AD28" s="8">
        <f t="shared" si="0"/>
        <v>100</v>
      </c>
      <c r="AE28" s="9" t="str">
        <f t="shared" si="5"/>
        <v>ОК</v>
      </c>
      <c r="AF28" s="5"/>
      <c r="AG28" s="5"/>
      <c r="AH28" s="5"/>
    </row>
    <row r="29" spans="1:34" x14ac:dyDescent="0.25">
      <c r="A29" s="80">
        <v>19</v>
      </c>
      <c r="B29" s="66">
        <v>96.174599999999998</v>
      </c>
      <c r="C29" s="67">
        <v>2.0413999999999999</v>
      </c>
      <c r="D29" s="67">
        <v>0.6351</v>
      </c>
      <c r="E29" s="67">
        <v>0.10349999999999999</v>
      </c>
      <c r="F29" s="67">
        <v>9.74E-2</v>
      </c>
      <c r="G29" s="67">
        <v>0</v>
      </c>
      <c r="H29" s="67">
        <v>1.89E-2</v>
      </c>
      <c r="I29" s="67">
        <v>1.3100000000000001E-2</v>
      </c>
      <c r="J29" s="67">
        <v>1.3100000000000001E-2</v>
      </c>
      <c r="K29" s="67">
        <v>0</v>
      </c>
      <c r="L29" s="67">
        <v>0.72560000000000002</v>
      </c>
      <c r="M29" s="68">
        <v>0.15329999999999999</v>
      </c>
      <c r="N29" s="67">
        <v>0.69750000000000001</v>
      </c>
      <c r="O29" s="81">
        <v>8168.3364300000003</v>
      </c>
      <c r="P29" s="71">
        <v>34.199190000000002</v>
      </c>
      <c r="Q29" s="72">
        <f t="shared" si="1"/>
        <v>9.4997749999999996</v>
      </c>
      <c r="R29" s="73">
        <v>9054.3173800000004</v>
      </c>
      <c r="S29" s="71">
        <v>37.908616006584005</v>
      </c>
      <c r="T29" s="74">
        <f t="shared" si="2"/>
        <v>10.530171112940002</v>
      </c>
      <c r="U29" s="73">
        <f t="shared" si="3"/>
        <v>11897.126683863571</v>
      </c>
      <c r="V29" s="72">
        <v>49.810890000000001</v>
      </c>
      <c r="W29" s="71">
        <f t="shared" si="4"/>
        <v>13.836358333333333</v>
      </c>
      <c r="X29" s="83">
        <v>-23.1</v>
      </c>
      <c r="Y29" s="80"/>
      <c r="Z29" s="80"/>
      <c r="AA29" s="80"/>
      <c r="AB29" s="80"/>
      <c r="AC29" s="84">
        <v>4.0179999999999998</v>
      </c>
      <c r="AD29" s="8">
        <f t="shared" si="0"/>
        <v>99.999999999999972</v>
      </c>
      <c r="AE29" s="9" t="str">
        <f t="shared" si="5"/>
        <v>ОК</v>
      </c>
      <c r="AF29" s="5"/>
      <c r="AG29" s="5"/>
      <c r="AH29" s="5"/>
    </row>
    <row r="30" spans="1:34" x14ac:dyDescent="0.25">
      <c r="A30" s="80">
        <v>20</v>
      </c>
      <c r="B30" s="66">
        <v>96.202299999999994</v>
      </c>
      <c r="C30" s="67">
        <v>2.0219999999999998</v>
      </c>
      <c r="D30" s="67">
        <v>0.62849999999999995</v>
      </c>
      <c r="E30" s="67">
        <v>0.1027</v>
      </c>
      <c r="F30" s="67">
        <v>9.6699999999999994E-2</v>
      </c>
      <c r="G30" s="67">
        <v>0</v>
      </c>
      <c r="H30" s="67">
        <v>1.8800000000000001E-2</v>
      </c>
      <c r="I30" s="67">
        <v>1.3100000000000001E-2</v>
      </c>
      <c r="J30" s="67">
        <v>1.32E-2</v>
      </c>
      <c r="K30" s="67">
        <v>0</v>
      </c>
      <c r="L30" s="67">
        <v>0.72719999999999996</v>
      </c>
      <c r="M30" s="68">
        <v>0.1515</v>
      </c>
      <c r="N30" s="67">
        <v>0.69720000000000004</v>
      </c>
      <c r="O30" s="81">
        <v>8166.0385699999997</v>
      </c>
      <c r="P30" s="71">
        <v>34.189570000000003</v>
      </c>
      <c r="Q30" s="72">
        <f t="shared" si="1"/>
        <v>9.4971027777777781</v>
      </c>
      <c r="R30" s="73">
        <v>9051.8554700000004</v>
      </c>
      <c r="S30" s="71">
        <v>37.898308481796001</v>
      </c>
      <c r="T30" s="74">
        <f t="shared" si="2"/>
        <v>10.52730791161</v>
      </c>
      <c r="U30" s="73">
        <f t="shared" si="3"/>
        <v>11895.875131365243</v>
      </c>
      <c r="V30" s="72">
        <v>49.80565</v>
      </c>
      <c r="W30" s="71">
        <f t="shared" si="4"/>
        <v>13.834902777777778</v>
      </c>
      <c r="X30" s="83">
        <v>-23.1</v>
      </c>
      <c r="Y30" s="80"/>
      <c r="Z30" s="80"/>
      <c r="AA30" s="80"/>
      <c r="AB30" s="80"/>
      <c r="AC30" s="84">
        <v>3.9740000000000002</v>
      </c>
      <c r="AD30" s="8">
        <f t="shared" si="0"/>
        <v>99.999999999999986</v>
      </c>
      <c r="AE30" s="9" t="str">
        <f t="shared" si="5"/>
        <v>ОК</v>
      </c>
      <c r="AF30" s="5"/>
      <c r="AG30" s="5"/>
      <c r="AH30" s="5"/>
    </row>
    <row r="31" spans="1:34" x14ac:dyDescent="0.25">
      <c r="A31" s="80">
        <v>21</v>
      </c>
      <c r="B31" s="66">
        <v>96.199399999999997</v>
      </c>
      <c r="C31" s="67">
        <v>2.0246</v>
      </c>
      <c r="D31" s="67">
        <v>0.62729999999999997</v>
      </c>
      <c r="E31" s="67">
        <v>0.10249999999999999</v>
      </c>
      <c r="F31" s="67">
        <v>9.64E-2</v>
      </c>
      <c r="G31" s="67">
        <v>0</v>
      </c>
      <c r="H31" s="67">
        <v>1.9099999999999999E-2</v>
      </c>
      <c r="I31" s="67">
        <v>1.3599999999999999E-2</v>
      </c>
      <c r="J31" s="67">
        <v>1.3299999999999999E-2</v>
      </c>
      <c r="K31" s="67">
        <v>0</v>
      </c>
      <c r="L31" s="67">
        <v>0.72870000000000001</v>
      </c>
      <c r="M31" s="68">
        <v>0.15110000000000001</v>
      </c>
      <c r="N31" s="67">
        <v>0.69720000000000004</v>
      </c>
      <c r="O31" s="81">
        <v>8166.1435499999998</v>
      </c>
      <c r="P31" s="71">
        <v>34.190010000000001</v>
      </c>
      <c r="Q31" s="72">
        <f t="shared" si="1"/>
        <v>9.4972250000000003</v>
      </c>
      <c r="R31" s="73">
        <v>9051.9697300000007</v>
      </c>
      <c r="S31" s="71">
        <v>37.898786865564006</v>
      </c>
      <c r="T31" s="74">
        <f t="shared" si="2"/>
        <v>10.527440795990001</v>
      </c>
      <c r="U31" s="73">
        <f t="shared" si="3"/>
        <v>11895.848858316614</v>
      </c>
      <c r="V31" s="72">
        <v>49.805540000000001</v>
      </c>
      <c r="W31" s="71">
        <f t="shared" si="4"/>
        <v>13.834872222222222</v>
      </c>
      <c r="X31" s="83">
        <v>-23.1</v>
      </c>
      <c r="Y31" s="80"/>
      <c r="Z31" s="80"/>
      <c r="AA31" s="80"/>
      <c r="AB31" s="80"/>
      <c r="AC31" s="84">
        <v>4.577</v>
      </c>
      <c r="AD31" s="8">
        <f t="shared" si="0"/>
        <v>100.00000000000001</v>
      </c>
      <c r="AE31" s="9" t="str">
        <f t="shared" si="5"/>
        <v>ОК</v>
      </c>
      <c r="AF31" s="5"/>
      <c r="AG31" s="5"/>
      <c r="AH31" s="5"/>
    </row>
    <row r="32" spans="1:34" x14ac:dyDescent="0.25">
      <c r="A32" s="80">
        <v>22</v>
      </c>
      <c r="B32" s="66">
        <v>96.165099999999995</v>
      </c>
      <c r="C32" s="67">
        <v>2.0480999999999998</v>
      </c>
      <c r="D32" s="67">
        <v>0.63329999999999997</v>
      </c>
      <c r="E32" s="67">
        <v>0.10349999999999999</v>
      </c>
      <c r="F32" s="67">
        <v>9.74E-2</v>
      </c>
      <c r="G32" s="67">
        <v>0</v>
      </c>
      <c r="H32" s="67">
        <v>1.9300000000000001E-2</v>
      </c>
      <c r="I32" s="67">
        <v>1.37E-2</v>
      </c>
      <c r="J32" s="67">
        <v>1.34E-2</v>
      </c>
      <c r="K32" s="67">
        <v>0</v>
      </c>
      <c r="L32" s="67">
        <v>0.72670000000000001</v>
      </c>
      <c r="M32" s="68">
        <v>0.15559999999999999</v>
      </c>
      <c r="N32" s="67">
        <v>0.69750000000000001</v>
      </c>
      <c r="O32" s="81">
        <v>8168.6093799999999</v>
      </c>
      <c r="P32" s="71">
        <v>34.200330000000001</v>
      </c>
      <c r="Q32" s="72">
        <f t="shared" si="1"/>
        <v>9.5000916666666662</v>
      </c>
      <c r="R32" s="73">
        <v>9054.6025399999999</v>
      </c>
      <c r="S32" s="71">
        <v>37.909809914472</v>
      </c>
      <c r="T32" s="74">
        <f t="shared" si="2"/>
        <v>10.53050275402</v>
      </c>
      <c r="U32" s="73">
        <f t="shared" si="3"/>
        <v>11896.804241903124</v>
      </c>
      <c r="V32" s="72">
        <v>49.809539999999998</v>
      </c>
      <c r="W32" s="71">
        <f t="shared" si="4"/>
        <v>13.835983333333333</v>
      </c>
      <c r="X32" s="83">
        <v>-23.1</v>
      </c>
      <c r="Y32" s="80"/>
      <c r="Z32" s="80"/>
      <c r="AA32" s="80"/>
      <c r="AB32" s="80"/>
      <c r="AC32" s="84">
        <v>4.9260000000000002</v>
      </c>
      <c r="AD32" s="8">
        <f t="shared" si="0"/>
        <v>100.0001</v>
      </c>
      <c r="AE32" s="9" t="str">
        <f t="shared" si="5"/>
        <v xml:space="preserve"> </v>
      </c>
      <c r="AF32" s="5"/>
      <c r="AG32" s="5"/>
      <c r="AH32" s="5"/>
    </row>
    <row r="33" spans="1:34" x14ac:dyDescent="0.25">
      <c r="A33" s="80">
        <v>23</v>
      </c>
      <c r="B33" s="66">
        <v>95.484800000000007</v>
      </c>
      <c r="C33" s="67">
        <v>2.3593000000000002</v>
      </c>
      <c r="D33" s="67">
        <v>0.6956</v>
      </c>
      <c r="E33" s="67">
        <v>0.1104</v>
      </c>
      <c r="F33" s="67">
        <v>0.1148</v>
      </c>
      <c r="G33" s="67">
        <v>4.0000000000000002E-4</v>
      </c>
      <c r="H33" s="67">
        <v>2.52E-2</v>
      </c>
      <c r="I33" s="67">
        <v>1.8100000000000002E-2</v>
      </c>
      <c r="J33" s="67">
        <v>2.69E-2</v>
      </c>
      <c r="K33" s="67">
        <v>0</v>
      </c>
      <c r="L33" s="67">
        <v>0.78010000000000002</v>
      </c>
      <c r="M33" s="68">
        <v>0.3604</v>
      </c>
      <c r="N33" s="67">
        <v>0.70379999999999998</v>
      </c>
      <c r="O33" s="81">
        <v>8187.1323199999997</v>
      </c>
      <c r="P33" s="71">
        <v>34.277889999999999</v>
      </c>
      <c r="Q33" s="72">
        <f t="shared" si="1"/>
        <v>9.5216361111111105</v>
      </c>
      <c r="R33" s="73">
        <v>9073.6396499999992</v>
      </c>
      <c r="S33" s="71">
        <v>37.989514486619996</v>
      </c>
      <c r="T33" s="74">
        <f t="shared" si="2"/>
        <v>10.552642912949999</v>
      </c>
      <c r="U33" s="73">
        <f t="shared" si="3"/>
        <v>11868.355307155824</v>
      </c>
      <c r="V33" s="72">
        <v>49.690429999999999</v>
      </c>
      <c r="W33" s="71">
        <f t="shared" si="4"/>
        <v>13.802897222222221</v>
      </c>
      <c r="X33" s="83">
        <v>-23.1</v>
      </c>
      <c r="Y33" s="80"/>
      <c r="Z33" s="80"/>
      <c r="AA33" s="80"/>
      <c r="AB33" s="80"/>
      <c r="AC33" s="84">
        <v>5.43</v>
      </c>
      <c r="AD33" s="8">
        <f t="shared" si="0"/>
        <v>100.00000000000001</v>
      </c>
      <c r="AE33" s="9" t="str">
        <f>IF(AD33=100,"ОК"," ")</f>
        <v>ОК</v>
      </c>
      <c r="AF33" s="5"/>
      <c r="AG33" s="5"/>
      <c r="AH33" s="5"/>
    </row>
    <row r="34" spans="1:34" x14ac:dyDescent="0.25">
      <c r="A34" s="80">
        <v>24</v>
      </c>
      <c r="B34" s="66">
        <v>94.156199999999998</v>
      </c>
      <c r="C34" s="67">
        <v>2.9561999999999999</v>
      </c>
      <c r="D34" s="67">
        <v>0.79879999999999995</v>
      </c>
      <c r="E34" s="67">
        <v>0.1132</v>
      </c>
      <c r="F34" s="67">
        <v>0.13189999999999999</v>
      </c>
      <c r="G34" s="67">
        <v>1.1999999999999999E-3</v>
      </c>
      <c r="H34" s="67">
        <v>3.2199999999999999E-2</v>
      </c>
      <c r="I34" s="67">
        <v>2.46E-2</v>
      </c>
      <c r="J34" s="67">
        <v>4.19E-2</v>
      </c>
      <c r="K34" s="67">
        <v>0</v>
      </c>
      <c r="L34" s="67">
        <v>0.98399999999999999</v>
      </c>
      <c r="M34" s="68">
        <v>0.73580000000000001</v>
      </c>
      <c r="N34" s="67">
        <v>0.71509999999999996</v>
      </c>
      <c r="O34" s="81">
        <v>8203.6113299999997</v>
      </c>
      <c r="P34" s="71">
        <v>34.346879999999999</v>
      </c>
      <c r="Q34" s="72">
        <f t="shared" si="1"/>
        <v>9.5407999999999991</v>
      </c>
      <c r="R34" s="73">
        <v>9089.4882799999996</v>
      </c>
      <c r="S34" s="71">
        <v>38.055869530704001</v>
      </c>
      <c r="T34" s="74">
        <f t="shared" si="2"/>
        <v>10.57107486964</v>
      </c>
      <c r="U34" s="73">
        <f t="shared" si="3"/>
        <v>11794.427725231681</v>
      </c>
      <c r="V34" s="72">
        <v>49.38091</v>
      </c>
      <c r="W34" s="71">
        <f t="shared" si="4"/>
        <v>13.716919444444445</v>
      </c>
      <c r="X34" s="83">
        <v>-22.1</v>
      </c>
      <c r="Y34" s="80"/>
      <c r="Z34" s="80"/>
      <c r="AA34" s="80"/>
      <c r="AB34" s="80"/>
      <c r="AC34" s="84">
        <v>5.1820000000000004</v>
      </c>
      <c r="AD34" s="8">
        <f t="shared" si="0"/>
        <v>100</v>
      </c>
      <c r="AE34" s="9" t="str">
        <f t="shared" si="5"/>
        <v>ОК</v>
      </c>
      <c r="AF34" s="5"/>
      <c r="AG34" s="5"/>
      <c r="AH34" s="5"/>
    </row>
    <row r="35" spans="1:34" x14ac:dyDescent="0.25">
      <c r="A35" s="80">
        <v>25</v>
      </c>
      <c r="B35" s="66">
        <v>94.226500000000001</v>
      </c>
      <c r="C35" s="67">
        <v>2.9253</v>
      </c>
      <c r="D35" s="67">
        <v>0.79039999999999999</v>
      </c>
      <c r="E35" s="67">
        <v>0.1119</v>
      </c>
      <c r="F35" s="67">
        <v>0.12909999999999999</v>
      </c>
      <c r="G35" s="67">
        <v>1.1999999999999999E-3</v>
      </c>
      <c r="H35" s="67">
        <v>3.1E-2</v>
      </c>
      <c r="I35" s="67">
        <v>2.29E-2</v>
      </c>
      <c r="J35" s="67">
        <v>4.0300000000000002E-2</v>
      </c>
      <c r="K35" s="67">
        <v>0</v>
      </c>
      <c r="L35" s="67">
        <v>0.97640000000000005</v>
      </c>
      <c r="M35" s="68">
        <v>0.72099999999999997</v>
      </c>
      <c r="N35" s="67">
        <v>0.71440000000000003</v>
      </c>
      <c r="O35" s="81">
        <v>8200.3847700000006</v>
      </c>
      <c r="P35" s="71">
        <v>34.333370000000002</v>
      </c>
      <c r="Q35" s="72">
        <f t="shared" si="1"/>
        <v>9.5370472222222222</v>
      </c>
      <c r="R35" s="73">
        <v>9086.1074200000003</v>
      </c>
      <c r="S35" s="71">
        <v>38.041714546055999</v>
      </c>
      <c r="T35" s="74">
        <f t="shared" si="2"/>
        <v>10.567142929459999</v>
      </c>
      <c r="U35" s="73">
        <f t="shared" si="3"/>
        <v>11795.698385401738</v>
      </c>
      <c r="V35" s="72">
        <v>49.386229999999998</v>
      </c>
      <c r="W35" s="71">
        <f t="shared" si="4"/>
        <v>13.718397222222221</v>
      </c>
      <c r="X35" s="83">
        <v>-21</v>
      </c>
      <c r="Y35" s="80"/>
      <c r="Z35" s="80">
        <v>0.18</v>
      </c>
      <c r="AA35" s="80">
        <v>0.02</v>
      </c>
      <c r="AB35" s="80"/>
      <c r="AC35" s="84">
        <v>5.1929999999999996</v>
      </c>
      <c r="AD35" s="8">
        <f t="shared" si="0"/>
        <v>100.00000000000003</v>
      </c>
      <c r="AE35" s="9" t="str">
        <f t="shared" si="5"/>
        <v>ОК</v>
      </c>
      <c r="AF35" s="5"/>
      <c r="AG35" s="5"/>
      <c r="AH35" s="5"/>
    </row>
    <row r="36" spans="1:34" x14ac:dyDescent="0.25">
      <c r="A36" s="80">
        <v>26</v>
      </c>
      <c r="B36" s="66">
        <v>94.336600000000004</v>
      </c>
      <c r="C36" s="67">
        <v>2.8654999999999999</v>
      </c>
      <c r="D36" s="67">
        <v>0.77239999999999998</v>
      </c>
      <c r="E36" s="67">
        <v>0.1089</v>
      </c>
      <c r="F36" s="67">
        <v>0.1258</v>
      </c>
      <c r="G36" s="67">
        <v>1E-3</v>
      </c>
      <c r="H36" s="67">
        <v>3.0200000000000001E-2</v>
      </c>
      <c r="I36" s="67">
        <v>2.24E-2</v>
      </c>
      <c r="J36" s="67">
        <v>3.8899999999999997E-2</v>
      </c>
      <c r="K36" s="67">
        <v>0</v>
      </c>
      <c r="L36" s="67">
        <v>0.97209999999999996</v>
      </c>
      <c r="M36" s="68">
        <v>0.70209999999999995</v>
      </c>
      <c r="N36" s="67">
        <v>0.71340000000000003</v>
      </c>
      <c r="O36" s="81">
        <v>8194.2070299999996</v>
      </c>
      <c r="P36" s="71">
        <v>34.307510000000001</v>
      </c>
      <c r="Q36" s="72">
        <f t="shared" si="1"/>
        <v>9.5298638888888885</v>
      </c>
      <c r="R36" s="73">
        <v>9079.5605500000001</v>
      </c>
      <c r="S36" s="71">
        <v>38.014304110739999</v>
      </c>
      <c r="T36" s="74">
        <f t="shared" si="2"/>
        <v>10.559528919649999</v>
      </c>
      <c r="U36" s="73">
        <f t="shared" si="3"/>
        <v>11795.440431833382</v>
      </c>
      <c r="V36" s="72">
        <v>49.385150000000003</v>
      </c>
      <c r="W36" s="71">
        <f t="shared" si="4"/>
        <v>13.718097222222223</v>
      </c>
      <c r="X36" s="83">
        <v>-20.9</v>
      </c>
      <c r="Y36" s="80"/>
      <c r="Z36" s="80"/>
      <c r="AA36" s="80"/>
      <c r="AB36" s="80"/>
      <c r="AC36" s="84">
        <v>4.9660000000000002</v>
      </c>
      <c r="AD36" s="8">
        <f t="shared" si="0"/>
        <v>99.999900000000011</v>
      </c>
      <c r="AE36" s="9" t="str">
        <f t="shared" si="5"/>
        <v xml:space="preserve"> </v>
      </c>
      <c r="AF36" s="5"/>
      <c r="AG36" s="5"/>
      <c r="AH36" s="5"/>
    </row>
    <row r="37" spans="1:34" x14ac:dyDescent="0.25">
      <c r="A37" s="80">
        <v>27</v>
      </c>
      <c r="B37" s="66">
        <v>94.289000000000001</v>
      </c>
      <c r="C37" s="67">
        <v>2.8915000000000002</v>
      </c>
      <c r="D37" s="67">
        <v>0.77439999999999998</v>
      </c>
      <c r="E37" s="67">
        <v>0.109</v>
      </c>
      <c r="F37" s="67">
        <v>0.12709999999999999</v>
      </c>
      <c r="G37" s="67">
        <v>1.1000000000000001E-3</v>
      </c>
      <c r="H37" s="67">
        <v>3.0200000000000001E-2</v>
      </c>
      <c r="I37" s="67">
        <v>2.2800000000000001E-2</v>
      </c>
      <c r="J37" s="67">
        <v>3.9600000000000003E-2</v>
      </c>
      <c r="K37" s="67">
        <v>0</v>
      </c>
      <c r="L37" s="67">
        <v>0.97860000000000003</v>
      </c>
      <c r="M37" s="68">
        <v>0.71279999999999999</v>
      </c>
      <c r="N37" s="67">
        <v>0.71379999999999999</v>
      </c>
      <c r="O37" s="81">
        <v>8195.3613299999997</v>
      </c>
      <c r="P37" s="71">
        <v>34.312339999999999</v>
      </c>
      <c r="Q37" s="72">
        <f t="shared" si="1"/>
        <v>9.5312055555555553</v>
      </c>
      <c r="R37" s="73">
        <v>9080.7451199999996</v>
      </c>
      <c r="S37" s="71">
        <v>38.019263668416002</v>
      </c>
      <c r="T37" s="74">
        <f t="shared" si="2"/>
        <v>10.560906574560001</v>
      </c>
      <c r="U37" s="73">
        <f t="shared" si="3"/>
        <v>11793.699245246966</v>
      </c>
      <c r="V37" s="72">
        <v>49.377859999999998</v>
      </c>
      <c r="W37" s="71">
        <f t="shared" si="4"/>
        <v>13.716072222222222</v>
      </c>
      <c r="X37" s="83">
        <v>-20.6</v>
      </c>
      <c r="Y37" s="80"/>
      <c r="Z37" s="80"/>
      <c r="AA37" s="80"/>
      <c r="AB37" s="80"/>
      <c r="AC37" s="84">
        <v>5.327</v>
      </c>
      <c r="AD37" s="8">
        <f t="shared" si="0"/>
        <v>100.00009999999997</v>
      </c>
      <c r="AE37" s="9" t="str">
        <f t="shared" si="5"/>
        <v xml:space="preserve"> </v>
      </c>
      <c r="AF37" s="5"/>
      <c r="AG37" s="5"/>
      <c r="AH37" s="5"/>
    </row>
    <row r="38" spans="1:34" x14ac:dyDescent="0.25">
      <c r="A38" s="80">
        <v>28</v>
      </c>
      <c r="B38" s="66">
        <v>94.317899999999995</v>
      </c>
      <c r="C38" s="67">
        <v>2.8851</v>
      </c>
      <c r="D38" s="67">
        <v>0.77059999999999995</v>
      </c>
      <c r="E38" s="67">
        <v>0.1084</v>
      </c>
      <c r="F38" s="67">
        <v>0.1321</v>
      </c>
      <c r="G38" s="67">
        <v>1.1000000000000001E-3</v>
      </c>
      <c r="H38" s="67">
        <v>3.1E-2</v>
      </c>
      <c r="I38" s="67">
        <v>2.3199999999999998E-2</v>
      </c>
      <c r="J38" s="67">
        <v>3.7900000000000003E-2</v>
      </c>
      <c r="K38" s="67">
        <v>0</v>
      </c>
      <c r="L38" s="67">
        <v>0.98009999999999997</v>
      </c>
      <c r="M38" s="68">
        <v>0.68869999999999998</v>
      </c>
      <c r="N38" s="67">
        <v>0.71350000000000002</v>
      </c>
      <c r="O38" s="81">
        <v>8196.7998000000007</v>
      </c>
      <c r="P38" s="71">
        <v>34.318359999999998</v>
      </c>
      <c r="Q38" s="72">
        <f t="shared" si="1"/>
        <v>9.5328777777777773</v>
      </c>
      <c r="R38" s="73">
        <v>9082.3535200000006</v>
      </c>
      <c r="S38" s="71">
        <v>38.025997717536001</v>
      </c>
      <c r="T38" s="74">
        <f t="shared" si="2"/>
        <v>10.56277714376</v>
      </c>
      <c r="U38" s="73">
        <f t="shared" si="3"/>
        <v>11798.323301805674</v>
      </c>
      <c r="V38" s="72">
        <v>49.397219999999997</v>
      </c>
      <c r="W38" s="71">
        <f t="shared" si="4"/>
        <v>13.721449999999999</v>
      </c>
      <c r="X38" s="83">
        <v>-20.9</v>
      </c>
      <c r="Y38" s="80"/>
      <c r="Z38" s="80"/>
      <c r="AA38" s="80"/>
      <c r="AB38" s="80" t="s">
        <v>88</v>
      </c>
      <c r="AC38" s="84">
        <v>6.3220000000000001</v>
      </c>
      <c r="AD38" s="8">
        <f t="shared" si="0"/>
        <v>100.00009999999997</v>
      </c>
      <c r="AE38" s="9" t="str">
        <f t="shared" si="5"/>
        <v xml:space="preserve"> </v>
      </c>
      <c r="AF38" s="5"/>
      <c r="AG38" s="5"/>
      <c r="AH38" s="5"/>
    </row>
    <row r="39" spans="1:34" x14ac:dyDescent="0.25">
      <c r="A39" s="80">
        <v>29</v>
      </c>
      <c r="B39" s="66">
        <v>94.295100000000005</v>
      </c>
      <c r="C39" s="67">
        <v>2.8940999999999999</v>
      </c>
      <c r="D39" s="67">
        <v>0.77370000000000005</v>
      </c>
      <c r="E39" s="67">
        <v>0.109</v>
      </c>
      <c r="F39" s="67">
        <v>0.1338</v>
      </c>
      <c r="G39" s="67">
        <v>1.1999999999999999E-3</v>
      </c>
      <c r="H39" s="67">
        <v>3.2099999999999997E-2</v>
      </c>
      <c r="I39" s="67">
        <v>2.46E-2</v>
      </c>
      <c r="J39" s="67">
        <v>3.8199999999999998E-2</v>
      </c>
      <c r="K39" s="67">
        <v>0</v>
      </c>
      <c r="L39" s="67">
        <v>0.98329999999999995</v>
      </c>
      <c r="M39" s="68">
        <v>0.69089999999999996</v>
      </c>
      <c r="N39" s="67">
        <v>0.7137</v>
      </c>
      <c r="O39" s="81">
        <v>8198.5058599999993</v>
      </c>
      <c r="P39" s="71">
        <v>34.325499999999998</v>
      </c>
      <c r="Q39" s="72">
        <f t="shared" si="1"/>
        <v>9.5348611111111108</v>
      </c>
      <c r="R39" s="73">
        <v>9084.1660200000006</v>
      </c>
      <c r="S39" s="71">
        <v>38.033586292536</v>
      </c>
      <c r="T39" s="74">
        <f t="shared" si="2"/>
        <v>10.56488508126</v>
      </c>
      <c r="U39" s="73">
        <f t="shared" si="3"/>
        <v>11798.669628355785</v>
      </c>
      <c r="V39" s="72">
        <v>49.398670000000003</v>
      </c>
      <c r="W39" s="71">
        <f t="shared" si="4"/>
        <v>13.721852777777778</v>
      </c>
      <c r="X39" s="83">
        <v>-20.5</v>
      </c>
      <c r="Y39" s="80"/>
      <c r="Z39" s="80"/>
      <c r="AA39" s="80"/>
      <c r="AB39" s="80"/>
      <c r="AC39" s="84">
        <v>6.7649999999999997</v>
      </c>
      <c r="AD39" s="8">
        <f t="shared" si="0"/>
        <v>100</v>
      </c>
      <c r="AE39" s="9" t="str">
        <f t="shared" si="5"/>
        <v>ОК</v>
      </c>
      <c r="AF39" s="5"/>
      <c r="AG39" s="5"/>
      <c r="AH39" s="5"/>
    </row>
    <row r="40" spans="1:34" x14ac:dyDescent="0.25">
      <c r="A40" s="80">
        <v>30</v>
      </c>
      <c r="B40" s="66">
        <v>94.390299999999996</v>
      </c>
      <c r="C40" s="67">
        <v>2.8681999999999999</v>
      </c>
      <c r="D40" s="67">
        <v>0.77149999999999996</v>
      </c>
      <c r="E40" s="67">
        <v>0.1094</v>
      </c>
      <c r="F40" s="67">
        <v>0.13039999999999999</v>
      </c>
      <c r="G40" s="67">
        <v>8.9999999999999998E-4</v>
      </c>
      <c r="H40" s="67">
        <v>3.2599999999999997E-2</v>
      </c>
      <c r="I40" s="67">
        <v>2.5399999999999999E-2</v>
      </c>
      <c r="J40" s="67">
        <v>3.8699999999999998E-2</v>
      </c>
      <c r="K40" s="67">
        <v>0</v>
      </c>
      <c r="L40" s="67">
        <v>0.95509999999999995</v>
      </c>
      <c r="M40" s="68">
        <v>0.65329999999999999</v>
      </c>
      <c r="N40" s="67">
        <v>0.71289999999999998</v>
      </c>
      <c r="O40" s="81">
        <v>8201.6708999999992</v>
      </c>
      <c r="P40" s="71">
        <v>34.338760000000001</v>
      </c>
      <c r="Q40" s="72">
        <f t="shared" si="1"/>
        <v>9.5385444444444438</v>
      </c>
      <c r="R40" s="73">
        <v>9087.75684</v>
      </c>
      <c r="S40" s="71">
        <v>38.048620337712002</v>
      </c>
      <c r="T40" s="74">
        <f t="shared" si="2"/>
        <v>10.569061204920001</v>
      </c>
      <c r="U40" s="85">
        <f t="shared" si="3"/>
        <v>11809.737747205503</v>
      </c>
      <c r="V40" s="86">
        <v>49.445010000000003</v>
      </c>
      <c r="W40" s="87">
        <f t="shared" si="4"/>
        <v>13.734725000000001</v>
      </c>
      <c r="X40" s="88">
        <v>-20.2</v>
      </c>
      <c r="Y40" s="89"/>
      <c r="Z40" s="89"/>
      <c r="AA40" s="89"/>
      <c r="AB40" s="89"/>
      <c r="AC40" s="90">
        <v>6</v>
      </c>
      <c r="AD40" s="8">
        <f t="shared" si="0"/>
        <v>99.999800000000008</v>
      </c>
      <c r="AE40" s="9" t="str">
        <f t="shared" si="5"/>
        <v xml:space="preserve"> </v>
      </c>
      <c r="AF40" s="5"/>
      <c r="AG40" s="5"/>
      <c r="AH40" s="5"/>
    </row>
    <row r="41" spans="1:34" ht="15" customHeight="1" x14ac:dyDescent="0.25">
      <c r="A41" s="134" t="s">
        <v>68</v>
      </c>
      <c r="B41" s="134"/>
      <c r="C41" s="134"/>
      <c r="D41" s="134"/>
      <c r="E41" s="134"/>
      <c r="F41" s="134"/>
      <c r="G41" s="134"/>
      <c r="H41" s="134"/>
      <c r="I41" s="134" t="s">
        <v>23</v>
      </c>
      <c r="J41" s="134"/>
      <c r="K41" s="44">
        <v>2.3E-2</v>
      </c>
      <c r="L41" s="138" t="s">
        <v>24</v>
      </c>
      <c r="M41" s="139"/>
      <c r="N41" s="45">
        <v>1E-3</v>
      </c>
      <c r="O41" s="156">
        <f>SUMPRODUCT(O11:O40,AC11:AC40)/SUM(AC11:AC40)</f>
        <v>8177.469807971529</v>
      </c>
      <c r="P41" s="152">
        <f>SUMPRODUCT(P11:P40,AC11:AC40)/SUM(AC11:AC40)</f>
        <v>34.23743096950237</v>
      </c>
      <c r="Q41" s="152">
        <f>SUMPRODUCT(Q11:Q40,AC11:AC40)/SUM(AC11:AC40)</f>
        <v>9.5103974915284368</v>
      </c>
      <c r="R41" s="156">
        <f>SUMPRODUCT(R11:R40,AC11:AC40)/SUM(AC11:AC40)</f>
        <v>9063.4190436680674</v>
      </c>
      <c r="S41" s="152">
        <f>SUMPRODUCT(S11:S40,AC11:AC40)/SUM(AC11:AC40)</f>
        <v>37.94672285202946</v>
      </c>
      <c r="T41" s="152">
        <f>SUMPRODUCT(T11:T40,AC11:AC40)/SUM(AC11:AC40)</f>
        <v>10.54075634778596</v>
      </c>
      <c r="U41" s="10"/>
      <c r="V41" s="11"/>
      <c r="W41" s="11"/>
      <c r="X41" s="11"/>
      <c r="Y41" s="11"/>
      <c r="Z41" s="11"/>
      <c r="AA41" s="11"/>
      <c r="AB41" s="11"/>
      <c r="AC41" s="95">
        <f>SUM(AC11:AC40)</f>
        <v>154.471</v>
      </c>
      <c r="AD41" s="8"/>
      <c r="AE41" s="9"/>
      <c r="AF41" s="5"/>
      <c r="AG41" s="5"/>
      <c r="AH41" s="5"/>
    </row>
    <row r="42" spans="1:34" ht="19.5" customHeight="1" x14ac:dyDescent="0.25">
      <c r="A42" s="12"/>
      <c r="B42" s="13"/>
      <c r="C42" s="13"/>
      <c r="D42" s="13"/>
      <c r="E42" s="13"/>
      <c r="F42" s="13"/>
      <c r="G42" s="13"/>
      <c r="H42" s="129" t="s">
        <v>3</v>
      </c>
      <c r="I42" s="129"/>
      <c r="J42" s="129"/>
      <c r="K42" s="129"/>
      <c r="L42" s="129"/>
      <c r="M42" s="129"/>
      <c r="N42" s="129"/>
      <c r="O42" s="157"/>
      <c r="P42" s="153"/>
      <c r="Q42" s="153"/>
      <c r="R42" s="157"/>
      <c r="S42" s="153"/>
      <c r="T42" s="153"/>
      <c r="U42" s="10"/>
      <c r="V42" s="13"/>
      <c r="W42" s="13"/>
      <c r="X42" s="13"/>
      <c r="Y42" s="13"/>
      <c r="Z42" s="13"/>
      <c r="AA42" s="13"/>
      <c r="AB42" s="13"/>
      <c r="AC42" s="14"/>
    </row>
    <row r="43" spans="1:34" ht="6" customHeight="1" x14ac:dyDescent="0.25"/>
    <row r="44" spans="1:34" x14ac:dyDescent="0.25">
      <c r="B44" s="3"/>
    </row>
    <row r="45" spans="1:34" ht="15.75" x14ac:dyDescent="0.25">
      <c r="A45" s="36"/>
      <c r="B45" s="37"/>
      <c r="C45" s="36"/>
      <c r="D45" s="36"/>
      <c r="E45" s="36"/>
      <c r="F45" s="37" t="s">
        <v>62</v>
      </c>
      <c r="G45" s="36"/>
      <c r="H45" s="36"/>
      <c r="I45" s="36"/>
      <c r="J45" s="36"/>
      <c r="K45" s="36"/>
      <c r="L45" s="36"/>
      <c r="M45" s="47"/>
      <c r="N45" s="47"/>
      <c r="O45" s="36" t="s">
        <v>64</v>
      </c>
      <c r="P45" s="36"/>
      <c r="Q45" s="36"/>
      <c r="R45" s="37"/>
      <c r="S45" s="36"/>
      <c r="T45" s="36"/>
      <c r="V45" s="4"/>
    </row>
    <row r="46" spans="1:34" ht="15.75" x14ac:dyDescent="0.25">
      <c r="A46" s="7"/>
      <c r="B46" s="3"/>
      <c r="C46" s="7"/>
      <c r="D46" s="7"/>
      <c r="E46" s="7"/>
      <c r="F46" s="37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7"/>
      <c r="S46" s="7"/>
      <c r="T46" s="7"/>
    </row>
    <row r="47" spans="1:34" ht="15.75" x14ac:dyDescent="0.25">
      <c r="A47" s="36"/>
      <c r="B47" s="37"/>
      <c r="C47" s="36"/>
      <c r="D47" s="36"/>
      <c r="E47" s="36"/>
      <c r="F47" s="37" t="s">
        <v>63</v>
      </c>
      <c r="G47" s="36"/>
      <c r="H47" s="36"/>
      <c r="I47" s="36"/>
      <c r="J47" s="36"/>
      <c r="K47" s="36"/>
      <c r="L47" s="36"/>
      <c r="M47" s="47"/>
      <c r="N47" s="47"/>
      <c r="O47" s="36" t="s">
        <v>65</v>
      </c>
      <c r="P47" s="36"/>
      <c r="Q47" s="36"/>
      <c r="R47" s="37"/>
      <c r="S47" s="36"/>
      <c r="T47" s="36"/>
      <c r="V47" s="4"/>
    </row>
    <row r="48" spans="1:34" ht="15.75" x14ac:dyDescent="0.25">
      <c r="A48" s="7"/>
      <c r="B48" s="3"/>
      <c r="C48" s="7"/>
      <c r="D48" s="7"/>
      <c r="E48" s="7"/>
      <c r="F48" s="37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7"/>
      <c r="S48" s="7"/>
      <c r="T48" s="7"/>
    </row>
    <row r="49" spans="1:22" ht="15.75" x14ac:dyDescent="0.25">
      <c r="A49" s="7"/>
      <c r="B49" s="37"/>
      <c r="C49" s="36"/>
      <c r="D49" s="36"/>
      <c r="E49" s="36"/>
      <c r="F49" s="37" t="s">
        <v>69</v>
      </c>
      <c r="G49" s="36"/>
      <c r="H49" s="36"/>
      <c r="I49" s="36"/>
      <c r="J49" s="36"/>
      <c r="K49" s="36"/>
      <c r="L49" s="36"/>
      <c r="M49" s="47"/>
      <c r="N49" s="38"/>
      <c r="O49" s="36" t="s">
        <v>70</v>
      </c>
      <c r="P49" s="36"/>
      <c r="Q49" s="36"/>
      <c r="R49" s="37"/>
      <c r="S49" s="36"/>
      <c r="T49" s="36"/>
      <c r="V49" s="4"/>
    </row>
  </sheetData>
  <mergeCells count="49">
    <mergeCell ref="H42:N42"/>
    <mergeCell ref="W9:W10"/>
    <mergeCell ref="A41:H41"/>
    <mergeCell ref="I41:J41"/>
    <mergeCell ref="L41:M41"/>
    <mergeCell ref="O41:O42"/>
    <mergeCell ref="P41:P42"/>
    <mergeCell ref="Q41:Q42"/>
    <mergeCell ref="R41:R42"/>
    <mergeCell ref="S41:S42"/>
    <mergeCell ref="T41:T42"/>
    <mergeCell ref="L9:L10"/>
    <mergeCell ref="M9:M10"/>
    <mergeCell ref="O9:O10"/>
    <mergeCell ref="P9:P10"/>
    <mergeCell ref="Q9:Q10"/>
    <mergeCell ref="Z7:Z10"/>
    <mergeCell ref="AA7:AA10"/>
    <mergeCell ref="AB7:AB10"/>
    <mergeCell ref="AC7:AC10"/>
    <mergeCell ref="N8:N10"/>
    <mergeCell ref="O8:T8"/>
    <mergeCell ref="S9:S10"/>
    <mergeCell ref="T9:T10"/>
    <mergeCell ref="U9:U10"/>
    <mergeCell ref="V9:V10"/>
    <mergeCell ref="Y7:Y10"/>
    <mergeCell ref="R9:R10"/>
    <mergeCell ref="L5:M5"/>
    <mergeCell ref="A7:A10"/>
    <mergeCell ref="B7:M8"/>
    <mergeCell ref="N7:W7"/>
    <mergeCell ref="X7:X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I1:W1"/>
    <mergeCell ref="I2:W2"/>
    <mergeCell ref="I3:W3"/>
    <mergeCell ref="L4:M4"/>
    <mergeCell ref="N4:O4"/>
    <mergeCell ref="Q4:R4"/>
  </mergeCells>
  <pageMargins left="0.31496062992125984" right="0.31496062992125984" top="0.74803149606299213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09.2016</vt:lpstr>
      <vt:lpstr>12.2016</vt:lpstr>
      <vt:lpstr>11.2016</vt:lpstr>
      <vt:lpstr>'12.2016'!Область_печати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2017-01-03T10:20:51Z</cp:lastPrinted>
  <dcterms:created xsi:type="dcterms:W3CDTF">2016-10-07T07:24:19Z</dcterms:created>
  <dcterms:modified xsi:type="dcterms:W3CDTF">2017-01-12T14:26:32Z</dcterms:modified>
</cp:coreProperties>
</file>