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970" windowHeight="6330" tabRatio="612" firstSheet="1" activeTab="1"/>
  </bookViews>
  <sheets>
    <sheet name="00" sheetId="1" r:id="rId1"/>
    <sheet name="09-6" sheetId="2" r:id="rId2"/>
  </sheets>
  <definedNames/>
  <calcPr fullCalcOnLoad="1"/>
</workbook>
</file>

<file path=xl/sharedStrings.xml><?xml version="1.0" encoding="utf-8"?>
<sst xmlns="http://schemas.openxmlformats.org/spreadsheetml/2006/main" count="57" uniqueCount="55">
  <si>
    <t xml:space="preserve"> </t>
  </si>
  <si>
    <t>ПАТ "УКРТРАНСГАЗ"</t>
  </si>
  <si>
    <t>Боярське ЛВУМГ</t>
  </si>
  <si>
    <t>Вимірювальна хіміко-аналітична лабораторія</t>
  </si>
  <si>
    <t>Маршрут №22</t>
  </si>
  <si>
    <t>Філія "УМГ "КИЇВТРАНСГАЗ"</t>
  </si>
  <si>
    <t>переданого ПАТ "УКРТРАНСГАЗ", філії УМГ "КИЇВТРАНСГАЗ", Боярським ЛВУМГ та прийнятого ПАТ "Житомиргаз"</t>
  </si>
  <si>
    <t xml:space="preserve">по  КС-3   (ГРС Народичі, ГРС Яжберень, ГРС Малин, ГРС Федорівка, ГРС Недашки, ГРС Радомишль, ГРС Брусилів, ГРС Ковганівка) </t>
  </si>
  <si>
    <r>
      <t xml:space="preserve">Свідоцтво </t>
    </r>
    <r>
      <rPr>
        <b/>
        <sz val="9"/>
        <rFont val="Times New Roman"/>
        <family val="1"/>
      </rPr>
      <t xml:space="preserve">№ 70А-43-14 </t>
    </r>
    <r>
      <rPr>
        <sz val="9"/>
        <rFont val="Times New Roman"/>
        <family val="1"/>
      </rPr>
      <t xml:space="preserve">чинне до </t>
    </r>
    <r>
      <rPr>
        <b/>
        <sz val="9"/>
        <rFont val="Times New Roman"/>
        <family val="1"/>
      </rPr>
      <t xml:space="preserve"> 24.07.2019р.</t>
    </r>
  </si>
  <si>
    <r>
      <t>газопроводу</t>
    </r>
    <r>
      <rPr>
        <b/>
        <sz val="9"/>
        <color indexed="8"/>
        <rFont val="Times New Roman"/>
        <family val="1"/>
      </rPr>
      <t xml:space="preserve"> Київ - Захід України 2 (КЗУ-2)</t>
    </r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</si>
  <si>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</si>
  <si>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</si>
  <si>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</si>
  <si>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</si>
  <si>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</si>
  <si>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</si>
  <si>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</si>
  <si>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</si>
  <si>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8"/>
        <color indexed="8"/>
        <rFont val="Times New Roman"/>
        <family val="1"/>
      </rPr>
      <t>3</t>
    </r>
  </si>
  <si>
    <r>
      <t>Густина абсолютна, кг/м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,при 20 ºС,</t>
    </r>
    <r>
      <rPr>
        <b/>
        <vertAlign val="superscript"/>
        <sz val="8"/>
        <color indexed="8"/>
        <rFont val="Times New Roman"/>
        <family val="1"/>
      </rPr>
      <t xml:space="preserve"> </t>
    </r>
  </si>
  <si>
    <t>Температура вимірювання/згоряння при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</si>
  <si>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</si>
  <si>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</si>
  <si>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</si>
  <si>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</si>
  <si>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</si>
  <si>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</si>
  <si>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</si>
  <si>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</si>
  <si>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</si>
  <si>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</si>
  <si>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</si>
  <si>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</si>
  <si>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</si>
  <si>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</si>
  <si>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нижча,кВт⋅год/м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</si>
  <si>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</si>
  <si>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</si>
  <si>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Число Воббе вище,МДж/м</t>
    </r>
    <r>
      <rPr>
        <b/>
        <vertAlign val="superscript"/>
        <sz val="8"/>
        <color indexed="8"/>
        <rFont val="Times New Roman"/>
        <family val="1"/>
      </rPr>
      <t>3</t>
    </r>
  </si>
  <si>
    <t>Число Воббе вище,кВт⋅год/м3</t>
  </si>
  <si>
    <t>&lt;10</t>
  </si>
  <si>
    <t>від.</t>
  </si>
  <si>
    <t>Середньозважене значення теплоти згоряння:</t>
  </si>
  <si>
    <r>
      <t>ВТВ, тис.м</t>
    </r>
    <r>
      <rPr>
        <vertAlign val="superscript"/>
        <sz val="9"/>
        <color indexed="8"/>
        <rFont val="Times New Roman"/>
        <family val="1"/>
      </rPr>
      <t>3</t>
    </r>
  </si>
  <si>
    <t>Головний інженер Боярського ЛВУМГ</t>
  </si>
  <si>
    <t>Табак С.М.</t>
  </si>
  <si>
    <r>
      <t>Передано, тис.м</t>
    </r>
    <r>
      <rPr>
        <vertAlign val="superscript"/>
        <sz val="9"/>
        <color indexed="8"/>
        <rFont val="Times New Roman"/>
        <family val="1"/>
      </rPr>
      <t>3</t>
    </r>
  </si>
  <si>
    <t>Завідувач ВХАЛ Боярського ЛВУМГ</t>
  </si>
  <si>
    <t>Клименко І.А.</t>
  </si>
  <si>
    <t>Начальник служби ГВ та М</t>
  </si>
  <si>
    <t>Прима Ю.І.</t>
  </si>
  <si>
    <t>ПАСПОРТ ФІЗИКО-ХІМІЧНИХ ПОКАЗНИКІВ ПРИРОДНОГО ГАЗУ №01-12</t>
  </si>
  <si>
    <t>за період з 1 грудня  по 31 грудня  2016р.</t>
  </si>
  <si>
    <r>
      <rPr>
        <sz val="7"/>
        <color indexed="8"/>
        <rFont val="Calibri"/>
        <family val="2"/>
      </rPr>
      <t>&lt;1</t>
    </r>
    <r>
      <rPr>
        <sz val="7"/>
        <color indexed="8"/>
        <rFont val="Times New Roman"/>
        <family val="1"/>
      </rPr>
      <t>0</t>
    </r>
  </si>
  <si>
    <t>03.01.2017р.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</si>
</sst>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d/m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mmm/yyyy"/>
    <numFmt numFmtId="197" formatCode="[$-FC19]d\ mmmm\ yyyy\ &quot;г.&quot;"/>
    <numFmt numFmtId="198" formatCode="0.00000"/>
    <numFmt numFmtId="199" formatCode="0.000000"/>
    <numFmt numFmtId="200" formatCode="_(* #,##0.000_);_(* \(#,##0.000\);_(* &quot;-&quot;??_);_(@_)"/>
    <numFmt numFmtId="201" formatCode="_(* #,##0.0000_);_(* \(#,##0.0000\);_(* &quot;-&quot;??_);_(@_)"/>
    <numFmt numFmtId="202" formatCode="dd/mm/yy;@"/>
    <numFmt numFmtId="203" formatCode="d/m;@"/>
    <numFmt numFmtId="204" formatCode="_(* #,##0.0_);_(* \(#,##0.0\);_(* &quot;-&quot;??_);_(@_)"/>
    <numFmt numFmtId="205" formatCode="_(* #,##0_);_(* \(#,##0\);_(* &quot;-&quot;??_);_(@_)"/>
    <numFmt numFmtId="206" formatCode="0.0E+00"/>
    <numFmt numFmtId="207" formatCode="0E+00"/>
    <numFmt numFmtId="208" formatCode="0.000E+00"/>
    <numFmt numFmtId="209" formatCode="0.0000E+00"/>
    <numFmt numFmtId="210" formatCode="0.00000E+00"/>
    <numFmt numFmtId="211" formatCode="0.00;[Red]0.00"/>
    <numFmt numFmtId="212" formatCode="0.000;[Red]0.000"/>
    <numFmt numFmtId="213" formatCode="[$-FC22]d\ mmmm\ yyyy&quot; р.&quot;;@"/>
    <numFmt numFmtId="214" formatCode="0.000000E+0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Calibri"/>
      <family val="2"/>
    </font>
    <font>
      <b/>
      <sz val="7"/>
      <color indexed="57"/>
      <name val="Arial Cyr"/>
      <family val="0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/>
    </xf>
    <xf numFmtId="19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19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189" fontId="18" fillId="0" borderId="12" xfId="0" applyNumberFormat="1" applyFont="1" applyBorder="1" applyAlignment="1" applyProtection="1">
      <alignment horizontal="center" vertical="center" wrapText="1"/>
      <protection locked="0"/>
    </xf>
    <xf numFmtId="189" fontId="18" fillId="0" borderId="13" xfId="0" applyNumberFormat="1" applyFont="1" applyBorder="1" applyAlignment="1" applyProtection="1">
      <alignment horizontal="center" vertical="center" wrapText="1"/>
      <protection locked="0"/>
    </xf>
    <xf numFmtId="189" fontId="18" fillId="0" borderId="14" xfId="0" applyNumberFormat="1" applyFont="1" applyBorder="1" applyAlignment="1" applyProtection="1">
      <alignment horizontal="center" vertical="center" wrapText="1"/>
      <protection locked="0"/>
    </xf>
    <xf numFmtId="189" fontId="18" fillId="0" borderId="15" xfId="0" applyNumberFormat="1" applyFont="1" applyBorder="1" applyAlignment="1" applyProtection="1">
      <alignment horizontal="center" vertical="center" wrapText="1"/>
      <protection locked="0"/>
    </xf>
    <xf numFmtId="2" fontId="19" fillId="0" borderId="16" xfId="0" applyNumberFormat="1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190" fontId="18" fillId="0" borderId="18" xfId="0" applyNumberFormat="1" applyFont="1" applyBorder="1" applyAlignment="1" applyProtection="1">
      <alignment horizontal="center" vertical="center" wrapText="1"/>
      <protection locked="0"/>
    </xf>
    <xf numFmtId="190" fontId="18" fillId="0" borderId="16" xfId="0" applyNumberFormat="1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188" fontId="18" fillId="0" borderId="11" xfId="0" applyNumberFormat="1" applyFont="1" applyBorder="1" applyAlignment="1" applyProtection="1">
      <alignment horizontal="center" vertical="center" wrapText="1"/>
      <protection locked="0"/>
    </xf>
    <xf numFmtId="188" fontId="20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 horizontal="center"/>
    </xf>
    <xf numFmtId="0" fontId="20" fillId="0" borderId="0" xfId="0" applyFont="1" applyAlignment="1" applyProtection="1">
      <alignment/>
      <protection locked="0"/>
    </xf>
    <xf numFmtId="189" fontId="19" fillId="0" borderId="18" xfId="0" applyNumberFormat="1" applyFont="1" applyBorder="1" applyAlignment="1">
      <alignment horizontal="center" vertical="center"/>
    </xf>
    <xf numFmtId="189" fontId="19" fillId="0" borderId="16" xfId="0" applyNumberFormat="1" applyFont="1" applyBorder="1" applyAlignment="1">
      <alignment horizontal="center" vertical="center"/>
    </xf>
    <xf numFmtId="189" fontId="19" fillId="0" borderId="17" xfId="0" applyNumberFormat="1" applyFont="1" applyBorder="1" applyAlignment="1">
      <alignment horizontal="center" vertical="center"/>
    </xf>
    <xf numFmtId="189" fontId="19" fillId="0" borderId="11" xfId="0" applyNumberFormat="1" applyFont="1" applyBorder="1" applyAlignment="1">
      <alignment horizontal="center" vertical="center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188" fontId="20" fillId="0" borderId="0" xfId="0" applyNumberFormat="1" applyFont="1" applyAlignment="1">
      <alignment/>
    </xf>
    <xf numFmtId="2" fontId="20" fillId="0" borderId="0" xfId="0" applyNumberFormat="1" applyFont="1" applyAlignment="1" applyProtection="1">
      <alignment/>
      <protection/>
    </xf>
    <xf numFmtId="189" fontId="18" fillId="0" borderId="18" xfId="0" applyNumberFormat="1" applyFont="1" applyBorder="1" applyAlignment="1" applyProtection="1">
      <alignment horizontal="center" vertical="center" wrapText="1"/>
      <protection locked="0"/>
    </xf>
    <xf numFmtId="189" fontId="18" fillId="0" borderId="16" xfId="0" applyNumberFormat="1" applyFont="1" applyBorder="1" applyAlignment="1" applyProtection="1">
      <alignment horizontal="center" vertical="center" wrapText="1"/>
      <protection locked="0"/>
    </xf>
    <xf numFmtId="189" fontId="18" fillId="0" borderId="17" xfId="0" applyNumberFormat="1" applyFont="1" applyBorder="1" applyAlignment="1" applyProtection="1">
      <alignment horizontal="center" vertical="center" wrapText="1"/>
      <protection locked="0"/>
    </xf>
    <xf numFmtId="189" fontId="18" fillId="0" borderId="11" xfId="0" applyNumberFormat="1" applyFont="1" applyBorder="1" applyAlignment="1" applyProtection="1">
      <alignment horizontal="center" vertical="center" wrapText="1"/>
      <protection locked="0"/>
    </xf>
    <xf numFmtId="2" fontId="18" fillId="0" borderId="16" xfId="0" applyNumberFormat="1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189" fontId="18" fillId="0" borderId="20" xfId="0" applyNumberFormat="1" applyFont="1" applyBorder="1" applyAlignment="1" applyProtection="1">
      <alignment horizontal="center" vertical="center" wrapText="1"/>
      <protection locked="0"/>
    </xf>
    <xf numFmtId="189" fontId="18" fillId="0" borderId="21" xfId="0" applyNumberFormat="1" applyFont="1" applyBorder="1" applyAlignment="1" applyProtection="1">
      <alignment horizontal="center" vertical="center" wrapText="1"/>
      <protection locked="0"/>
    </xf>
    <xf numFmtId="189" fontId="18" fillId="0" borderId="22" xfId="0" applyNumberFormat="1" applyFont="1" applyBorder="1" applyAlignment="1" applyProtection="1">
      <alignment horizontal="center" vertical="center" wrapText="1"/>
      <protection locked="0"/>
    </xf>
    <xf numFmtId="189" fontId="18" fillId="0" borderId="19" xfId="0" applyNumberFormat="1" applyFont="1" applyBorder="1" applyAlignment="1" applyProtection="1">
      <alignment horizontal="center" vertical="center" wrapText="1"/>
      <protection locked="0"/>
    </xf>
    <xf numFmtId="2" fontId="19" fillId="0" borderId="23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 applyProtection="1">
      <alignment horizontal="center" vertical="center" wrapText="1"/>
      <protection locked="0"/>
    </xf>
    <xf numFmtId="2" fontId="19" fillId="0" borderId="22" xfId="0" applyNumberFormat="1" applyFont="1" applyBorder="1" applyAlignment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88" fontId="18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2" fontId="9" fillId="0" borderId="25" xfId="0" applyNumberFormat="1" applyFont="1" applyBorder="1" applyAlignment="1" applyProtection="1">
      <alignment horizontal="center" vertical="center" wrapText="1"/>
      <protection locked="0"/>
    </xf>
    <xf numFmtId="2" fontId="9" fillId="0" borderId="26" xfId="0" applyNumberFormat="1" applyFont="1" applyBorder="1" applyAlignment="1" applyProtection="1">
      <alignment horizontal="center" vertical="center" wrapText="1"/>
      <protection locked="0"/>
    </xf>
    <xf numFmtId="188" fontId="11" fillId="0" borderId="27" xfId="0" applyNumberFormat="1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88" fontId="22" fillId="0" borderId="19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 vertical="center"/>
      <protection locked="0"/>
    </xf>
    <xf numFmtId="188" fontId="22" fillId="0" borderId="11" xfId="0" applyNumberFormat="1" applyFont="1" applyBorder="1" applyAlignment="1" applyProtection="1">
      <alignment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189" fontId="18" fillId="0" borderId="29" xfId="0" applyNumberFormat="1" applyFont="1" applyBorder="1" applyAlignment="1" applyProtection="1">
      <alignment horizontal="center" vertical="center" wrapText="1"/>
      <protection locked="0"/>
    </xf>
    <xf numFmtId="189" fontId="18" fillId="0" borderId="30" xfId="0" applyNumberFormat="1" applyFont="1" applyBorder="1" applyAlignment="1" applyProtection="1">
      <alignment horizontal="center" vertical="center" wrapText="1"/>
      <protection locked="0"/>
    </xf>
    <xf numFmtId="189" fontId="18" fillId="0" borderId="23" xfId="0" applyNumberFormat="1" applyFont="1" applyBorder="1" applyAlignment="1" applyProtection="1">
      <alignment horizontal="center" vertical="center" wrapText="1"/>
      <protection locked="0"/>
    </xf>
    <xf numFmtId="189" fontId="18" fillId="0" borderId="24" xfId="0" applyNumberFormat="1" applyFont="1" applyBorder="1" applyAlignment="1" applyProtection="1">
      <alignment horizontal="center" vertical="center" wrapText="1"/>
      <protection locked="0"/>
    </xf>
    <xf numFmtId="2" fontId="18" fillId="0" borderId="31" xfId="0" applyNumberFormat="1" applyFont="1" applyBorder="1" applyAlignment="1" applyProtection="1">
      <alignment horizontal="center" vertical="center" wrapText="1"/>
      <protection locked="0"/>
    </xf>
    <xf numFmtId="190" fontId="18" fillId="0" borderId="29" xfId="0" applyNumberFormat="1" applyFont="1" applyBorder="1" applyAlignment="1" applyProtection="1">
      <alignment horizontal="center" vertical="center" wrapText="1"/>
      <protection locked="0"/>
    </xf>
    <xf numFmtId="190" fontId="18" fillId="0" borderId="30" xfId="0" applyNumberFormat="1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32" xfId="0" applyFont="1" applyBorder="1" applyAlignment="1" applyProtection="1">
      <alignment horizontal="center" vertical="center" textRotation="90" wrapText="1"/>
      <protection locked="0"/>
    </xf>
    <xf numFmtId="0" fontId="13" fillId="0" borderId="14" xfId="0" applyFont="1" applyBorder="1" applyAlignment="1" applyProtection="1">
      <alignment horizontal="center" vertical="center" textRotation="90" wrapText="1"/>
      <protection locked="0"/>
    </xf>
    <xf numFmtId="0" fontId="13" fillId="0" borderId="33" xfId="0" applyFont="1" applyBorder="1" applyAlignment="1" applyProtection="1">
      <alignment horizontal="center" vertical="center" textRotation="90" wrapText="1"/>
      <protection locked="0"/>
    </xf>
    <xf numFmtId="0" fontId="13" fillId="0" borderId="13" xfId="0" applyFont="1" applyBorder="1" applyAlignment="1" applyProtection="1">
      <alignment horizontal="center" vertical="center" textRotation="90" wrapText="1"/>
      <protection locked="0"/>
    </xf>
    <xf numFmtId="0" fontId="9" fillId="0" borderId="34" xfId="0" applyFont="1" applyBorder="1" applyAlignment="1" applyProtection="1">
      <alignment horizontal="right" vertical="center" wrapText="1"/>
      <protection locked="0"/>
    </xf>
    <xf numFmtId="0" fontId="9" fillId="0" borderId="35" xfId="0" applyFont="1" applyBorder="1" applyAlignment="1" applyProtection="1">
      <alignment horizontal="right" vertical="center" wrapText="1"/>
      <protection locked="0"/>
    </xf>
    <xf numFmtId="0" fontId="9" fillId="0" borderId="36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 textRotation="90" wrapText="1"/>
      <protection locked="0"/>
    </xf>
    <xf numFmtId="0" fontId="13" fillId="0" borderId="16" xfId="0" applyFont="1" applyBorder="1" applyAlignment="1" applyProtection="1">
      <alignment horizontal="center" vertical="center" textRotation="90" wrapText="1"/>
      <protection locked="0"/>
    </xf>
    <xf numFmtId="0" fontId="13" fillId="0" borderId="38" xfId="0" applyFont="1" applyBorder="1" applyAlignment="1" applyProtection="1">
      <alignment horizontal="center" vertical="center" textRotation="90" wrapText="1"/>
      <protection locked="0"/>
    </xf>
    <xf numFmtId="0" fontId="13" fillId="0" borderId="17" xfId="0" applyFont="1" applyBorder="1" applyAlignment="1" applyProtection="1">
      <alignment horizontal="center" vertical="center" textRotation="90" wrapText="1"/>
      <protection locked="0"/>
    </xf>
    <xf numFmtId="0" fontId="13" fillId="0" borderId="37" xfId="0" applyFont="1" applyBorder="1" applyAlignment="1" applyProtection="1">
      <alignment horizontal="left" vertical="center" textRotation="90" wrapText="1"/>
      <protection locked="0"/>
    </xf>
    <xf numFmtId="0" fontId="13" fillId="0" borderId="16" xfId="0" applyFont="1" applyBorder="1" applyAlignment="1" applyProtection="1">
      <alignment horizontal="left" vertical="center" textRotation="90" wrapText="1"/>
      <protection locked="0"/>
    </xf>
    <xf numFmtId="0" fontId="13" fillId="0" borderId="27" xfId="0" applyFont="1" applyBorder="1" applyAlignment="1" applyProtection="1">
      <alignment horizontal="center" vertical="center" textRotation="90" wrapText="1"/>
      <protection locked="0"/>
    </xf>
    <xf numFmtId="0" fontId="13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39" xfId="0" applyFont="1" applyBorder="1" applyAlignment="1" applyProtection="1">
      <alignment horizontal="center" vertical="center" textRotation="90" wrapText="1"/>
      <protection locked="0"/>
    </xf>
    <xf numFmtId="0" fontId="13" fillId="0" borderId="40" xfId="0" applyFont="1" applyBorder="1" applyAlignment="1" applyProtection="1">
      <alignment horizontal="center" vertical="center" textRotation="90" wrapText="1"/>
      <protection locked="0"/>
    </xf>
    <xf numFmtId="0" fontId="13" fillId="0" borderId="15" xfId="0" applyFont="1" applyBorder="1" applyAlignment="1" applyProtection="1">
      <alignment horizontal="center" vertical="center" textRotation="90" wrapText="1"/>
      <protection locked="0"/>
    </xf>
    <xf numFmtId="0" fontId="13" fillId="0" borderId="41" xfId="0" applyFont="1" applyBorder="1" applyAlignment="1" applyProtection="1">
      <alignment horizontal="center" vertical="center" textRotation="90" wrapText="1"/>
      <protection locked="0"/>
    </xf>
    <xf numFmtId="0" fontId="13" fillId="0" borderId="12" xfId="0" applyFont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3" fillId="0" borderId="42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13" fillId="0" borderId="49" xfId="0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horizontal="center" vertical="center" textRotation="90" wrapText="1"/>
      <protection locked="0"/>
    </xf>
    <xf numFmtId="0" fontId="13" fillId="0" borderId="18" xfId="0" applyFont="1" applyBorder="1" applyAlignment="1" applyProtection="1">
      <alignment horizontal="center" vertical="center" textRotation="90" wrapText="1"/>
      <protection locked="0"/>
    </xf>
    <xf numFmtId="0" fontId="13" fillId="0" borderId="37" xfId="0" applyFont="1" applyBorder="1" applyAlignment="1" applyProtection="1">
      <alignment horizontal="right" vertical="center" textRotation="90" wrapText="1"/>
      <protection locked="0"/>
    </xf>
    <xf numFmtId="0" fontId="13" fillId="0" borderId="16" xfId="0" applyFont="1" applyBorder="1" applyAlignment="1" applyProtection="1">
      <alignment horizontal="right" vertical="center" textRotation="90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8:P107"/>
  <sheetViews>
    <sheetView zoomScalePageLayoutView="0" workbookViewId="0" topLeftCell="A1">
      <selection activeCell="B48" sqref="B48"/>
    </sheetView>
  </sheetViews>
  <sheetFormatPr defaultColWidth="9.140625" defaultRowHeight="12.75"/>
  <cols>
    <col min="1" max="1" width="6.57421875" style="1" customWidth="1"/>
    <col min="2" max="2" width="8.57421875" style="1" customWidth="1"/>
    <col min="3" max="4" width="6.00390625" style="1" customWidth="1"/>
    <col min="5" max="5" width="6.28125" style="1" customWidth="1"/>
    <col min="6" max="6" width="7.57421875" style="1" customWidth="1"/>
    <col min="7" max="8" width="7.140625" style="1" customWidth="1"/>
    <col min="9" max="9" width="6.8515625" style="1" customWidth="1"/>
    <col min="10" max="10" width="8.00390625" style="1" customWidth="1"/>
    <col min="11" max="11" width="5.7109375" style="1" customWidth="1"/>
    <col min="12" max="12" width="6.140625" style="1" customWidth="1"/>
    <col min="13" max="13" width="7.140625" style="1" customWidth="1"/>
    <col min="14" max="14" width="6.421875" style="1" customWidth="1"/>
    <col min="15" max="15" width="8.8515625" style="1" customWidth="1"/>
    <col min="16" max="16" width="6.421875" style="1" customWidth="1"/>
    <col min="17" max="17" width="8.28125" style="1" customWidth="1"/>
    <col min="18" max="18" width="7.421875" style="1" customWidth="1"/>
    <col min="19" max="19" width="7.00390625" style="1" customWidth="1"/>
    <col min="20" max="16384" width="9.140625" style="1" customWidth="1"/>
  </cols>
  <sheetData>
    <row r="3" ht="15.75" customHeight="1"/>
    <row r="4" ht="12" customHeight="1"/>
    <row r="7" s="8" customFormat="1" ht="12.75"/>
    <row r="8" s="8" customFormat="1" ht="12.75"/>
    <row r="10" ht="12.75" customHeight="1"/>
    <row r="11" ht="12.75" customHeight="1"/>
    <row r="12" ht="27.75" customHeight="1"/>
    <row r="17" s="3" customFormat="1" ht="12.75"/>
    <row r="18" ht="12.75">
      <c r="A18" s="1" t="s">
        <v>0</v>
      </c>
    </row>
    <row r="54" ht="15.75" customHeight="1"/>
    <row r="55" ht="25.5" customHeight="1"/>
    <row r="75" spans="1:1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4"/>
      <c r="L75" s="4"/>
    </row>
    <row r="76" spans="1:1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4"/>
      <c r="L76" s="4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6"/>
      <c r="P80" s="6"/>
    </row>
    <row r="81" spans="1:1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.75">
      <c r="A86" s="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>
      <c r="A87" s="5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.75">
      <c r="A95" s="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.75">
      <c r="A96" s="5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2.75">
      <c r="A97" s="5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.75">
      <c r="A99" s="5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.75">
      <c r="A103" s="5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.75">
      <c r="A104" s="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1:16" ht="12.75">
      <c r="K105" s="5"/>
      <c r="L105" s="5"/>
      <c r="M105" s="5"/>
      <c r="N105" s="5"/>
      <c r="O105" s="5"/>
      <c r="P105" s="5"/>
    </row>
    <row r="106" spans="1:16" ht="12.75">
      <c r="A106" s="3"/>
      <c r="K106" s="5"/>
      <c r="L106" s="5"/>
      <c r="M106" s="5"/>
      <c r="N106" s="5"/>
      <c r="O106" s="5"/>
      <c r="P106" s="5"/>
    </row>
    <row r="107" spans="1:16" ht="12.75">
      <c r="A107" s="2"/>
      <c r="K107" s="5"/>
      <c r="L107" s="5"/>
      <c r="M107" s="5"/>
      <c r="N107" s="5"/>
      <c r="O107" s="5"/>
      <c r="P107" s="5"/>
    </row>
  </sheetData>
  <sheetProtection/>
  <printOptions/>
  <pageMargins left="0" right="0" top="0.3937007874015748" bottom="0.3937007874015748" header="0.5118110236220472" footer="0.5118110236220472"/>
  <pageSetup horizontalDpi="300" verticalDpi="300"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E49"/>
  <sheetViews>
    <sheetView tabSelected="1" zoomScalePageLayoutView="0" workbookViewId="0" topLeftCell="D13">
      <selection activeCell="AB36" sqref="AB36"/>
    </sheetView>
  </sheetViews>
  <sheetFormatPr defaultColWidth="9.140625" defaultRowHeight="12.75"/>
  <cols>
    <col min="1" max="1" width="3.421875" style="18" customWidth="1"/>
    <col min="2" max="2" width="6.7109375" style="18" customWidth="1"/>
    <col min="3" max="14" width="4.7109375" style="18" customWidth="1"/>
    <col min="15" max="15" width="6.7109375" style="18" customWidth="1"/>
    <col min="16" max="16" width="6.57421875" style="18" customWidth="1"/>
    <col min="17" max="17" width="6.421875" style="18" customWidth="1"/>
    <col min="18" max="18" width="6.57421875" style="18" customWidth="1"/>
    <col min="19" max="19" width="5.421875" style="18" customWidth="1"/>
    <col min="20" max="20" width="5.140625" style="18" customWidth="1"/>
    <col min="21" max="21" width="5.8515625" style="18" customWidth="1"/>
    <col min="22" max="22" width="5.140625" style="18" customWidth="1"/>
    <col min="23" max="23" width="4.7109375" style="18" customWidth="1"/>
    <col min="24" max="24" width="4.421875" style="18" customWidth="1"/>
    <col min="25" max="25" width="4.8515625" style="18" customWidth="1"/>
    <col min="26" max="26" width="8.7109375" style="18" customWidth="1"/>
    <col min="27" max="27" width="9.57421875" style="18" hidden="1" customWidth="1"/>
    <col min="28" max="28" width="7.57421875" style="18" bestFit="1" customWidth="1"/>
    <col min="29" max="29" width="9.57421875" style="18" bestFit="1" customWidth="1"/>
    <col min="30" max="30" width="7.57421875" style="18" bestFit="1" customWidth="1"/>
    <col min="31" max="31" width="10.28125" style="18" bestFit="1" customWidth="1"/>
    <col min="32" max="16384" width="9.140625" style="18" customWidth="1"/>
  </cols>
  <sheetData>
    <row r="1" spans="1:26" s="11" customFormat="1" ht="12">
      <c r="A1" s="9" t="s">
        <v>1</v>
      </c>
      <c r="B1" s="10"/>
      <c r="C1" s="10"/>
      <c r="D1" s="10"/>
      <c r="K1" s="12" t="s">
        <v>51</v>
      </c>
      <c r="L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09" t="s">
        <v>4</v>
      </c>
      <c r="Z1" s="109"/>
    </row>
    <row r="2" spans="1:25" s="11" customFormat="1" ht="12">
      <c r="A2" s="9" t="s">
        <v>5</v>
      </c>
      <c r="B2" s="10"/>
      <c r="C2" s="13"/>
      <c r="D2" s="10"/>
      <c r="F2" s="10"/>
      <c r="G2" s="10"/>
      <c r="H2" s="10"/>
      <c r="I2" s="14" t="s">
        <v>6</v>
      </c>
      <c r="J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6" s="11" customFormat="1" ht="13.5" customHeight="1">
      <c r="A3" s="9" t="s">
        <v>2</v>
      </c>
      <c r="C3" s="15"/>
      <c r="F3" s="10"/>
      <c r="G3" s="10"/>
      <c r="H3" s="10"/>
      <c r="I3" s="10"/>
      <c r="J3" s="110" t="s">
        <v>7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6"/>
      <c r="Z3" s="16"/>
    </row>
    <row r="4" spans="1:26" s="11" customFormat="1" ht="12">
      <c r="A4" s="17" t="s">
        <v>3</v>
      </c>
      <c r="G4" s="10"/>
      <c r="H4" s="10"/>
      <c r="I4" s="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6"/>
      <c r="Z4" s="16"/>
    </row>
    <row r="5" spans="1:26" s="11" customFormat="1" ht="12">
      <c r="A5" s="17" t="s">
        <v>8</v>
      </c>
      <c r="G5" s="10"/>
      <c r="H5" s="10"/>
      <c r="I5" s="10"/>
      <c r="J5" s="14" t="s">
        <v>9</v>
      </c>
      <c r="K5" s="16"/>
      <c r="L5" s="16"/>
      <c r="M5" s="16"/>
      <c r="N5" s="16"/>
      <c r="O5" s="16"/>
      <c r="P5" s="16"/>
      <c r="Q5" s="16"/>
      <c r="R5" s="16"/>
      <c r="S5" s="16"/>
      <c r="T5" s="14" t="s">
        <v>52</v>
      </c>
      <c r="U5" s="16"/>
      <c r="V5" s="16"/>
      <c r="W5" s="16"/>
      <c r="X5" s="16"/>
      <c r="Y5" s="16"/>
      <c r="Z5" s="16"/>
    </row>
    <row r="6" spans="11:25" ht="9.75" customHeight="1" thickBot="1"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6" s="20" customFormat="1" ht="21" customHeight="1" thickBot="1">
      <c r="A7" s="102" t="s">
        <v>10</v>
      </c>
      <c r="B7" s="111" t="s">
        <v>11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  <c r="N7" s="111" t="s">
        <v>12</v>
      </c>
      <c r="O7" s="117"/>
      <c r="P7" s="117"/>
      <c r="Q7" s="117"/>
      <c r="R7" s="117"/>
      <c r="S7" s="117"/>
      <c r="T7" s="118"/>
      <c r="U7" s="119" t="s">
        <v>13</v>
      </c>
      <c r="V7" s="121" t="s">
        <v>14</v>
      </c>
      <c r="W7" s="100" t="s">
        <v>15</v>
      </c>
      <c r="X7" s="100" t="s">
        <v>16</v>
      </c>
      <c r="Y7" s="98" t="s">
        <v>17</v>
      </c>
      <c r="Z7" s="102" t="s">
        <v>18</v>
      </c>
    </row>
    <row r="8" spans="1:26" s="20" customFormat="1" ht="12.75" customHeight="1" thickBot="1">
      <c r="A8" s="103"/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  <c r="N8" s="104" t="s">
        <v>19</v>
      </c>
      <c r="O8" s="21" t="s">
        <v>20</v>
      </c>
      <c r="P8" s="21"/>
      <c r="Q8" s="21"/>
      <c r="R8" s="21"/>
      <c r="S8" s="21" t="s">
        <v>21</v>
      </c>
      <c r="T8" s="22"/>
      <c r="U8" s="120"/>
      <c r="V8" s="122"/>
      <c r="W8" s="101"/>
      <c r="X8" s="101"/>
      <c r="Y8" s="99"/>
      <c r="Z8" s="103"/>
    </row>
    <row r="9" spans="1:26" s="20" customFormat="1" ht="15" customHeight="1">
      <c r="A9" s="103"/>
      <c r="B9" s="107" t="s">
        <v>22</v>
      </c>
      <c r="C9" s="87" t="s">
        <v>23</v>
      </c>
      <c r="D9" s="87" t="s">
        <v>24</v>
      </c>
      <c r="E9" s="87" t="s">
        <v>25</v>
      </c>
      <c r="F9" s="87" t="s">
        <v>26</v>
      </c>
      <c r="G9" s="87" t="s">
        <v>27</v>
      </c>
      <c r="H9" s="87" t="s">
        <v>28</v>
      </c>
      <c r="I9" s="87" t="s">
        <v>29</v>
      </c>
      <c r="J9" s="87" t="s">
        <v>30</v>
      </c>
      <c r="K9" s="87" t="s">
        <v>31</v>
      </c>
      <c r="L9" s="87" t="s">
        <v>32</v>
      </c>
      <c r="M9" s="85" t="s">
        <v>33</v>
      </c>
      <c r="N9" s="105"/>
      <c r="O9" s="96" t="s">
        <v>34</v>
      </c>
      <c r="P9" s="98" t="s">
        <v>35</v>
      </c>
      <c r="Q9" s="87" t="s">
        <v>36</v>
      </c>
      <c r="R9" s="85" t="s">
        <v>37</v>
      </c>
      <c r="S9" s="87" t="s">
        <v>38</v>
      </c>
      <c r="T9" s="85" t="s">
        <v>39</v>
      </c>
      <c r="U9" s="120"/>
      <c r="V9" s="122"/>
      <c r="W9" s="101"/>
      <c r="X9" s="101"/>
      <c r="Y9" s="99"/>
      <c r="Z9" s="103"/>
    </row>
    <row r="10" spans="1:26" s="20" customFormat="1" ht="69.75" customHeight="1">
      <c r="A10" s="103"/>
      <c r="B10" s="10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6"/>
      <c r="N10" s="106"/>
      <c r="O10" s="97"/>
      <c r="P10" s="99"/>
      <c r="Q10" s="88"/>
      <c r="R10" s="86"/>
      <c r="S10" s="88"/>
      <c r="T10" s="86"/>
      <c r="U10" s="120"/>
      <c r="V10" s="122"/>
      <c r="W10" s="101"/>
      <c r="X10" s="101"/>
      <c r="Y10" s="99"/>
      <c r="Z10" s="103"/>
    </row>
    <row r="11" spans="1:28" s="37" customFormat="1" ht="9.75" customHeight="1">
      <c r="A11" s="23">
        <v>1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7"/>
      <c r="O11" s="28">
        <v>34.35</v>
      </c>
      <c r="P11" s="29">
        <f>O11/3.6</f>
        <v>9.541666666666666</v>
      </c>
      <c r="Q11" s="28">
        <v>38.06</v>
      </c>
      <c r="R11" s="29">
        <f>Q11/3.6</f>
        <v>10.572222222222223</v>
      </c>
      <c r="S11" s="28">
        <v>48.37</v>
      </c>
      <c r="T11" s="29">
        <f>S11/3.6</f>
        <v>13.43611111111111</v>
      </c>
      <c r="U11" s="30">
        <v>-16.3</v>
      </c>
      <c r="V11" s="31">
        <v>-15.7</v>
      </c>
      <c r="W11" s="32"/>
      <c r="X11" s="32"/>
      <c r="Y11" s="33"/>
      <c r="Z11" s="34">
        <v>284.013</v>
      </c>
      <c r="AA11" s="35">
        <f>SUM(B11:M11)</f>
        <v>0</v>
      </c>
      <c r="AB11" s="36" t="str">
        <f>IF(AA11=100,"ОК"," ")</f>
        <v> </v>
      </c>
    </row>
    <row r="12" spans="1:31" s="37" customFormat="1" ht="9.75" customHeight="1">
      <c r="A12" s="23">
        <v>2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28">
        <v>34.35</v>
      </c>
      <c r="P12" s="29">
        <f aca="true" t="shared" si="0" ref="P12:P41">O12/3.6</f>
        <v>9.541666666666666</v>
      </c>
      <c r="Q12" s="28">
        <v>38.06</v>
      </c>
      <c r="R12" s="29">
        <f aca="true" t="shared" si="1" ref="R12:R41">Q12/3.6</f>
        <v>10.572222222222223</v>
      </c>
      <c r="S12" s="28"/>
      <c r="T12" s="29"/>
      <c r="U12" s="30">
        <v>-16.2</v>
      </c>
      <c r="V12" s="31">
        <v>-15.4</v>
      </c>
      <c r="W12" s="42"/>
      <c r="X12" s="42"/>
      <c r="Y12" s="33"/>
      <c r="Z12" s="34">
        <v>287.304</v>
      </c>
      <c r="AA12" s="43">
        <f>SUM(B12:M12)</f>
        <v>0</v>
      </c>
      <c r="AB12" s="36" t="str">
        <f>IF(AA12=100,"ОК"," ")</f>
        <v> </v>
      </c>
      <c r="AC12" s="44"/>
      <c r="AD12" s="44"/>
      <c r="AE12" s="44"/>
    </row>
    <row r="13" spans="1:31" s="37" customFormat="1" ht="9.75" customHeight="1">
      <c r="A13" s="23">
        <v>3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8"/>
      <c r="O13" s="28">
        <v>34.35</v>
      </c>
      <c r="P13" s="29">
        <f t="shared" si="0"/>
        <v>9.541666666666666</v>
      </c>
      <c r="Q13" s="28">
        <v>38.06</v>
      </c>
      <c r="R13" s="29">
        <f t="shared" si="1"/>
        <v>10.572222222222223</v>
      </c>
      <c r="S13" s="28"/>
      <c r="T13" s="29"/>
      <c r="U13" s="30"/>
      <c r="V13" s="31"/>
      <c r="W13" s="42"/>
      <c r="X13" s="42"/>
      <c r="Y13" s="33"/>
      <c r="Z13" s="34">
        <v>283.359</v>
      </c>
      <c r="AA13" s="43">
        <f aca="true" t="shared" si="2" ref="AA13:AA41">SUM(B13:M13)</f>
        <v>0</v>
      </c>
      <c r="AB13" s="36" t="str">
        <f>IF(AA13=100,"ОК"," ")</f>
        <v> </v>
      </c>
      <c r="AC13" s="44"/>
      <c r="AD13" s="44"/>
      <c r="AE13" s="44"/>
    </row>
    <row r="14" spans="1:31" s="37" customFormat="1" ht="9.75" customHeight="1">
      <c r="A14" s="23">
        <v>4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8"/>
      <c r="O14" s="28">
        <v>34.35</v>
      </c>
      <c r="P14" s="29">
        <f t="shared" si="0"/>
        <v>9.541666666666666</v>
      </c>
      <c r="Q14" s="28">
        <v>38.06</v>
      </c>
      <c r="R14" s="29">
        <f t="shared" si="1"/>
        <v>10.572222222222223</v>
      </c>
      <c r="S14" s="28"/>
      <c r="T14" s="29"/>
      <c r="U14" s="30"/>
      <c r="V14" s="31"/>
      <c r="W14" s="42"/>
      <c r="X14" s="42"/>
      <c r="Y14" s="33"/>
      <c r="Z14" s="34">
        <v>301.9</v>
      </c>
      <c r="AA14" s="43">
        <f t="shared" si="2"/>
        <v>0</v>
      </c>
      <c r="AB14" s="36" t="str">
        <f aca="true" t="shared" si="3" ref="AB14:AB41">IF(AA14=100,"ОК"," ")</f>
        <v> </v>
      </c>
      <c r="AC14" s="44"/>
      <c r="AD14" s="44"/>
      <c r="AE14" s="44"/>
    </row>
    <row r="15" spans="1:31" s="37" customFormat="1" ht="9.75" customHeight="1">
      <c r="A15" s="23">
        <v>5</v>
      </c>
      <c r="B15" s="45">
        <v>90.9289</v>
      </c>
      <c r="C15" s="46">
        <v>4.4045</v>
      </c>
      <c r="D15" s="46">
        <v>0.9707</v>
      </c>
      <c r="E15" s="46">
        <v>0.1152</v>
      </c>
      <c r="F15" s="46">
        <v>0.1622</v>
      </c>
      <c r="G15" s="46">
        <v>0.0035</v>
      </c>
      <c r="H15" s="46">
        <v>0.0462</v>
      </c>
      <c r="I15" s="46">
        <v>0.0374</v>
      </c>
      <c r="J15" s="46">
        <v>0.0725</v>
      </c>
      <c r="K15" s="46">
        <v>0.0152</v>
      </c>
      <c r="L15" s="46">
        <v>1.5051</v>
      </c>
      <c r="M15" s="47">
        <v>1.7385</v>
      </c>
      <c r="N15" s="48">
        <v>0.7424</v>
      </c>
      <c r="O15" s="28">
        <v>34.4</v>
      </c>
      <c r="P15" s="29">
        <f t="shared" si="0"/>
        <v>9.555555555555555</v>
      </c>
      <c r="Q15" s="28">
        <v>38.11</v>
      </c>
      <c r="R15" s="29">
        <f t="shared" si="1"/>
        <v>10.58611111111111</v>
      </c>
      <c r="S15" s="28">
        <v>48.54</v>
      </c>
      <c r="T15" s="29">
        <f>S15/3.6</f>
        <v>13.483333333333333</v>
      </c>
      <c r="U15" s="30">
        <v>-17.6</v>
      </c>
      <c r="V15" s="31">
        <v>-16.4</v>
      </c>
      <c r="W15" s="42"/>
      <c r="X15" s="42"/>
      <c r="Y15" s="33"/>
      <c r="Z15" s="34">
        <v>323.847</v>
      </c>
      <c r="AA15" s="43">
        <f t="shared" si="2"/>
        <v>99.9999</v>
      </c>
      <c r="AB15" s="36" t="str">
        <f t="shared" si="3"/>
        <v> </v>
      </c>
      <c r="AC15" s="44"/>
      <c r="AD15" s="44"/>
      <c r="AE15" s="44"/>
    </row>
    <row r="16" spans="1:31" s="37" customFormat="1" ht="9.75" customHeight="1">
      <c r="A16" s="23">
        <v>6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/>
      <c r="O16" s="28">
        <v>34.4</v>
      </c>
      <c r="P16" s="29">
        <f t="shared" si="0"/>
        <v>9.555555555555555</v>
      </c>
      <c r="Q16" s="28">
        <v>38.11</v>
      </c>
      <c r="R16" s="29">
        <f t="shared" si="1"/>
        <v>10.58611111111111</v>
      </c>
      <c r="S16" s="28"/>
      <c r="T16" s="29"/>
      <c r="U16" s="30">
        <v>-17.5</v>
      </c>
      <c r="V16" s="31">
        <v>-16.8</v>
      </c>
      <c r="W16" s="42"/>
      <c r="X16" s="42"/>
      <c r="Y16" s="33"/>
      <c r="Z16" s="34">
        <v>318.841</v>
      </c>
      <c r="AA16" s="43">
        <f t="shared" si="2"/>
        <v>0</v>
      </c>
      <c r="AB16" s="36" t="str">
        <f t="shared" si="3"/>
        <v> </v>
      </c>
      <c r="AC16" s="44"/>
      <c r="AD16" s="44"/>
      <c r="AE16" s="44"/>
    </row>
    <row r="17" spans="1:31" s="37" customFormat="1" ht="9.75" customHeight="1">
      <c r="A17" s="23">
        <v>7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8"/>
      <c r="O17" s="28">
        <v>34.4</v>
      </c>
      <c r="P17" s="29">
        <f t="shared" si="0"/>
        <v>9.555555555555555</v>
      </c>
      <c r="Q17" s="28">
        <v>38.11</v>
      </c>
      <c r="R17" s="29">
        <f t="shared" si="1"/>
        <v>10.58611111111111</v>
      </c>
      <c r="S17" s="28"/>
      <c r="T17" s="29"/>
      <c r="U17" s="30">
        <v>-17.2</v>
      </c>
      <c r="V17" s="31">
        <v>-16.7</v>
      </c>
      <c r="W17" s="42"/>
      <c r="X17" s="42"/>
      <c r="Y17" s="33"/>
      <c r="Z17" s="34">
        <v>344.111</v>
      </c>
      <c r="AA17" s="43">
        <f t="shared" si="2"/>
        <v>0</v>
      </c>
      <c r="AB17" s="36" t="str">
        <f t="shared" si="3"/>
        <v> </v>
      </c>
      <c r="AC17" s="44"/>
      <c r="AD17" s="44"/>
      <c r="AE17" s="44"/>
    </row>
    <row r="18" spans="1:31" s="37" customFormat="1" ht="9.75" customHeight="1">
      <c r="A18" s="23">
        <v>8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41"/>
      <c r="O18" s="28">
        <v>34.4</v>
      </c>
      <c r="P18" s="29">
        <f t="shared" si="0"/>
        <v>9.555555555555555</v>
      </c>
      <c r="Q18" s="28">
        <v>38.11</v>
      </c>
      <c r="R18" s="29">
        <f t="shared" si="1"/>
        <v>10.58611111111111</v>
      </c>
      <c r="S18" s="28"/>
      <c r="T18" s="29"/>
      <c r="U18" s="30">
        <v>-17.7</v>
      </c>
      <c r="V18" s="31">
        <v>-16.8</v>
      </c>
      <c r="W18" s="42"/>
      <c r="X18" s="42"/>
      <c r="Y18" s="33"/>
      <c r="Z18" s="34">
        <v>316.405</v>
      </c>
      <c r="AA18" s="43">
        <f t="shared" si="2"/>
        <v>0</v>
      </c>
      <c r="AB18" s="36" t="str">
        <f t="shared" si="3"/>
        <v> </v>
      </c>
      <c r="AC18" s="44"/>
      <c r="AD18" s="44"/>
      <c r="AE18" s="44"/>
    </row>
    <row r="19" spans="1:31" s="37" customFormat="1" ht="9.75" customHeight="1">
      <c r="A19" s="23">
        <v>9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8"/>
      <c r="O19" s="28">
        <v>34.4</v>
      </c>
      <c r="P19" s="29">
        <f t="shared" si="0"/>
        <v>9.555555555555555</v>
      </c>
      <c r="Q19" s="28">
        <v>38.11</v>
      </c>
      <c r="R19" s="29">
        <f t="shared" si="1"/>
        <v>10.58611111111111</v>
      </c>
      <c r="S19" s="28"/>
      <c r="T19" s="29"/>
      <c r="U19" s="30">
        <v>-17.2</v>
      </c>
      <c r="V19" s="31">
        <v>-16.3</v>
      </c>
      <c r="W19" s="42"/>
      <c r="X19" s="42"/>
      <c r="Y19" s="33"/>
      <c r="Z19" s="34">
        <v>265.599</v>
      </c>
      <c r="AA19" s="43">
        <f t="shared" si="2"/>
        <v>0</v>
      </c>
      <c r="AB19" s="36" t="str">
        <f t="shared" si="3"/>
        <v> </v>
      </c>
      <c r="AC19" s="44"/>
      <c r="AD19" s="44"/>
      <c r="AE19" s="44"/>
    </row>
    <row r="20" spans="1:31" s="37" customFormat="1" ht="9.75" customHeight="1">
      <c r="A20" s="23">
        <v>10</v>
      </c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8"/>
      <c r="O20" s="28">
        <v>34.4</v>
      </c>
      <c r="P20" s="29">
        <f t="shared" si="0"/>
        <v>9.555555555555555</v>
      </c>
      <c r="Q20" s="28">
        <v>38.11</v>
      </c>
      <c r="R20" s="29">
        <f t="shared" si="1"/>
        <v>10.58611111111111</v>
      </c>
      <c r="S20" s="28"/>
      <c r="T20" s="29"/>
      <c r="U20" s="30"/>
      <c r="V20" s="31"/>
      <c r="W20" s="42"/>
      <c r="X20" s="42"/>
      <c r="Y20" s="33"/>
      <c r="Z20" s="34">
        <v>251.857</v>
      </c>
      <c r="AA20" s="43">
        <f t="shared" si="2"/>
        <v>0</v>
      </c>
      <c r="AB20" s="36" t="str">
        <f t="shared" si="3"/>
        <v> </v>
      </c>
      <c r="AC20" s="44"/>
      <c r="AD20" s="44"/>
      <c r="AE20" s="44"/>
    </row>
    <row r="21" spans="1:31" s="37" customFormat="1" ht="9.75" customHeight="1">
      <c r="A21" s="23">
        <v>11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/>
      <c r="O21" s="28">
        <v>34.4</v>
      </c>
      <c r="P21" s="29">
        <f t="shared" si="0"/>
        <v>9.555555555555555</v>
      </c>
      <c r="Q21" s="28">
        <v>38.11</v>
      </c>
      <c r="R21" s="29">
        <f t="shared" si="1"/>
        <v>10.58611111111111</v>
      </c>
      <c r="S21" s="28"/>
      <c r="T21" s="29"/>
      <c r="U21" s="30"/>
      <c r="V21" s="31"/>
      <c r="W21" s="42"/>
      <c r="X21" s="42"/>
      <c r="Y21" s="33"/>
      <c r="Z21" s="34">
        <v>244.106</v>
      </c>
      <c r="AA21" s="43">
        <f t="shared" si="2"/>
        <v>0</v>
      </c>
      <c r="AB21" s="36" t="str">
        <f t="shared" si="3"/>
        <v> </v>
      </c>
      <c r="AC21" s="44"/>
      <c r="AD21" s="44"/>
      <c r="AE21" s="44"/>
    </row>
    <row r="22" spans="1:31" s="37" customFormat="1" ht="9.75" customHeight="1">
      <c r="A22" s="23">
        <v>12</v>
      </c>
      <c r="B22" s="45">
        <v>90.6265</v>
      </c>
      <c r="C22" s="46">
        <v>4.5514</v>
      </c>
      <c r="D22" s="46">
        <v>0.9619</v>
      </c>
      <c r="E22" s="46">
        <v>0.1077</v>
      </c>
      <c r="F22" s="46">
        <v>0.1539</v>
      </c>
      <c r="G22" s="46">
        <v>0.0035</v>
      </c>
      <c r="H22" s="46">
        <v>0.0426</v>
      </c>
      <c r="I22" s="46">
        <v>0.0329</v>
      </c>
      <c r="J22" s="46">
        <v>0.0553</v>
      </c>
      <c r="K22" s="46">
        <v>0.0093</v>
      </c>
      <c r="L22" s="46">
        <v>1.5715</v>
      </c>
      <c r="M22" s="47">
        <v>1.8834</v>
      </c>
      <c r="N22" s="48">
        <v>0.7442</v>
      </c>
      <c r="O22" s="28">
        <v>34.32</v>
      </c>
      <c r="P22" s="29">
        <f t="shared" si="0"/>
        <v>9.533333333333333</v>
      </c>
      <c r="Q22" s="28">
        <v>38.02</v>
      </c>
      <c r="R22" s="29">
        <f t="shared" si="1"/>
        <v>10.561111111111112</v>
      </c>
      <c r="S22" s="28">
        <v>48.37</v>
      </c>
      <c r="T22" s="29">
        <f>S22/3.6</f>
        <v>13.43611111111111</v>
      </c>
      <c r="U22" s="30">
        <v>-17.2</v>
      </c>
      <c r="V22" s="31">
        <v>-16.2</v>
      </c>
      <c r="W22" s="42"/>
      <c r="X22" s="42"/>
      <c r="Y22" s="33"/>
      <c r="Z22" s="34">
        <v>290.574</v>
      </c>
      <c r="AA22" s="43">
        <f t="shared" si="2"/>
        <v>99.99989999999997</v>
      </c>
      <c r="AB22" s="36" t="str">
        <f t="shared" si="3"/>
        <v> </v>
      </c>
      <c r="AC22" s="44"/>
      <c r="AD22" s="44"/>
      <c r="AE22" s="44"/>
    </row>
    <row r="23" spans="1:31" s="37" customFormat="1" ht="9.75" customHeight="1">
      <c r="A23" s="23">
        <v>13</v>
      </c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8"/>
      <c r="O23" s="28">
        <v>34.32</v>
      </c>
      <c r="P23" s="29">
        <f t="shared" si="0"/>
        <v>9.533333333333333</v>
      </c>
      <c r="Q23" s="28">
        <v>38.02</v>
      </c>
      <c r="R23" s="29">
        <f t="shared" si="1"/>
        <v>10.561111111111112</v>
      </c>
      <c r="S23" s="28"/>
      <c r="T23" s="29"/>
      <c r="U23" s="30">
        <v>-17.4</v>
      </c>
      <c r="V23" s="31">
        <v>-16.9</v>
      </c>
      <c r="W23" s="42"/>
      <c r="X23" s="42"/>
      <c r="Y23" s="33"/>
      <c r="Z23" s="34">
        <v>317.419</v>
      </c>
      <c r="AA23" s="43">
        <f t="shared" si="2"/>
        <v>0</v>
      </c>
      <c r="AB23" s="36" t="str">
        <f t="shared" si="3"/>
        <v> </v>
      </c>
      <c r="AC23" s="44"/>
      <c r="AD23" s="44"/>
      <c r="AE23" s="44"/>
    </row>
    <row r="24" spans="1:31" s="37" customFormat="1" ht="9.75" customHeight="1">
      <c r="A24" s="23">
        <v>14</v>
      </c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8"/>
      <c r="O24" s="28">
        <v>34.32</v>
      </c>
      <c r="P24" s="29">
        <f t="shared" si="0"/>
        <v>9.533333333333333</v>
      </c>
      <c r="Q24" s="28">
        <v>38.02</v>
      </c>
      <c r="R24" s="29">
        <f t="shared" si="1"/>
        <v>10.561111111111112</v>
      </c>
      <c r="S24" s="49"/>
      <c r="T24" s="29"/>
      <c r="U24" s="30">
        <v>-17.6</v>
      </c>
      <c r="V24" s="31">
        <v>-16.5</v>
      </c>
      <c r="W24" s="42"/>
      <c r="X24" s="42"/>
      <c r="Y24" s="33"/>
      <c r="Z24" s="34">
        <v>304.358</v>
      </c>
      <c r="AA24" s="43">
        <f t="shared" si="2"/>
        <v>0</v>
      </c>
      <c r="AB24" s="36" t="str">
        <f t="shared" si="3"/>
        <v> </v>
      </c>
      <c r="AC24" s="44"/>
      <c r="AD24" s="44"/>
      <c r="AE24" s="44"/>
    </row>
    <row r="25" spans="1:31" s="37" customFormat="1" ht="9.75" customHeight="1">
      <c r="A25" s="23">
        <v>15</v>
      </c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8"/>
      <c r="O25" s="28">
        <v>34.32</v>
      </c>
      <c r="P25" s="29">
        <f t="shared" si="0"/>
        <v>9.533333333333333</v>
      </c>
      <c r="Q25" s="28">
        <v>38.02</v>
      </c>
      <c r="R25" s="29">
        <f t="shared" si="1"/>
        <v>10.561111111111112</v>
      </c>
      <c r="S25" s="49"/>
      <c r="T25" s="29"/>
      <c r="U25" s="30">
        <v>-16.9</v>
      </c>
      <c r="V25" s="31">
        <v>-15.7</v>
      </c>
      <c r="W25" s="42"/>
      <c r="X25" s="42"/>
      <c r="Y25" s="33"/>
      <c r="Z25" s="34">
        <v>315.019</v>
      </c>
      <c r="AA25" s="43">
        <f t="shared" si="2"/>
        <v>0</v>
      </c>
      <c r="AB25" s="36" t="str">
        <f t="shared" si="3"/>
        <v> </v>
      </c>
      <c r="AC25" s="44"/>
      <c r="AD25" s="44"/>
      <c r="AE25" s="44"/>
    </row>
    <row r="26" spans="1:31" s="37" customFormat="1" ht="9.75" customHeight="1">
      <c r="A26" s="23">
        <v>16</v>
      </c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8"/>
      <c r="O26" s="28">
        <v>34.32</v>
      </c>
      <c r="P26" s="29">
        <f t="shared" si="0"/>
        <v>9.533333333333333</v>
      </c>
      <c r="Q26" s="28">
        <v>38.02</v>
      </c>
      <c r="R26" s="29">
        <f t="shared" si="1"/>
        <v>10.561111111111112</v>
      </c>
      <c r="S26" s="49"/>
      <c r="T26" s="29"/>
      <c r="U26" s="30">
        <v>-17.5</v>
      </c>
      <c r="V26" s="31">
        <v>-16.1</v>
      </c>
      <c r="W26" s="42"/>
      <c r="X26" s="42"/>
      <c r="Y26" s="33"/>
      <c r="Z26" s="34">
        <v>335.093</v>
      </c>
      <c r="AA26" s="43">
        <f t="shared" si="2"/>
        <v>0</v>
      </c>
      <c r="AB26" s="36" t="str">
        <f t="shared" si="3"/>
        <v> </v>
      </c>
      <c r="AC26" s="44"/>
      <c r="AD26" s="44"/>
      <c r="AE26" s="44"/>
    </row>
    <row r="27" spans="1:31" s="37" customFormat="1" ht="9.75" customHeight="1">
      <c r="A27" s="23">
        <v>17</v>
      </c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8"/>
      <c r="O27" s="28">
        <v>34.32</v>
      </c>
      <c r="P27" s="29">
        <f t="shared" si="0"/>
        <v>9.533333333333333</v>
      </c>
      <c r="Q27" s="28">
        <v>38.02</v>
      </c>
      <c r="R27" s="29">
        <f t="shared" si="1"/>
        <v>10.561111111111112</v>
      </c>
      <c r="S27" s="49"/>
      <c r="T27" s="29"/>
      <c r="U27" s="30"/>
      <c r="V27" s="31"/>
      <c r="W27" s="42"/>
      <c r="X27" s="42"/>
      <c r="Y27" s="33"/>
      <c r="Z27" s="34">
        <v>305.654</v>
      </c>
      <c r="AA27" s="43">
        <f t="shared" si="2"/>
        <v>0</v>
      </c>
      <c r="AB27" s="36" t="str">
        <f t="shared" si="3"/>
        <v> </v>
      </c>
      <c r="AC27" s="44"/>
      <c r="AD27" s="44"/>
      <c r="AE27" s="44"/>
    </row>
    <row r="28" spans="1:31" s="37" customFormat="1" ht="9.75" customHeight="1">
      <c r="A28" s="23">
        <v>18</v>
      </c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8"/>
      <c r="O28" s="28">
        <v>34.32</v>
      </c>
      <c r="P28" s="29">
        <f t="shared" si="0"/>
        <v>9.533333333333333</v>
      </c>
      <c r="Q28" s="28">
        <v>38.02</v>
      </c>
      <c r="R28" s="29">
        <f t="shared" si="1"/>
        <v>10.561111111111112</v>
      </c>
      <c r="S28" s="49"/>
      <c r="T28" s="29"/>
      <c r="U28" s="30"/>
      <c r="V28" s="31"/>
      <c r="W28" s="42"/>
      <c r="X28" s="42"/>
      <c r="Y28" s="33"/>
      <c r="Z28" s="34">
        <v>298.169</v>
      </c>
      <c r="AA28" s="43">
        <f t="shared" si="2"/>
        <v>0</v>
      </c>
      <c r="AB28" s="36" t="str">
        <f t="shared" si="3"/>
        <v> </v>
      </c>
      <c r="AC28" s="44"/>
      <c r="AD28" s="44"/>
      <c r="AE28" s="44"/>
    </row>
    <row r="29" spans="1:31" s="37" customFormat="1" ht="9.75" customHeight="1">
      <c r="A29" s="23">
        <v>19</v>
      </c>
      <c r="B29" s="45">
        <v>90.4801</v>
      </c>
      <c r="C29" s="46">
        <v>4.6022</v>
      </c>
      <c r="D29" s="46">
        <v>0.9634</v>
      </c>
      <c r="E29" s="46">
        <v>0.1096</v>
      </c>
      <c r="F29" s="46">
        <v>0.1592</v>
      </c>
      <c r="G29" s="46">
        <v>0.0038</v>
      </c>
      <c r="H29" s="46">
        <v>0.0448</v>
      </c>
      <c r="I29" s="46">
        <v>0.035</v>
      </c>
      <c r="J29" s="46">
        <v>0.0615</v>
      </c>
      <c r="K29" s="46">
        <v>0.0074</v>
      </c>
      <c r="L29" s="46">
        <v>1.574</v>
      </c>
      <c r="M29" s="47">
        <v>1.9589</v>
      </c>
      <c r="N29" s="48">
        <v>0.7458</v>
      </c>
      <c r="O29" s="28">
        <v>34.33</v>
      </c>
      <c r="P29" s="29">
        <f t="shared" si="0"/>
        <v>9.53611111111111</v>
      </c>
      <c r="Q29" s="28">
        <v>38.03</v>
      </c>
      <c r="R29" s="29">
        <f t="shared" si="1"/>
        <v>10.563888888888888</v>
      </c>
      <c r="S29" s="49">
        <v>48.33</v>
      </c>
      <c r="T29" s="29">
        <f>S29/3.6</f>
        <v>13.424999999999999</v>
      </c>
      <c r="U29" s="30">
        <v>-15.2</v>
      </c>
      <c r="V29" s="31">
        <v>-14</v>
      </c>
      <c r="W29" s="42"/>
      <c r="X29" s="42"/>
      <c r="Y29" s="33"/>
      <c r="Z29" s="34">
        <v>285.459</v>
      </c>
      <c r="AA29" s="43">
        <f t="shared" si="2"/>
        <v>99.99989999999997</v>
      </c>
      <c r="AB29" s="36" t="str">
        <f t="shared" si="3"/>
        <v> </v>
      </c>
      <c r="AC29" s="44"/>
      <c r="AD29" s="44"/>
      <c r="AE29" s="44"/>
    </row>
    <row r="30" spans="1:31" s="37" customFormat="1" ht="9.75" customHeight="1">
      <c r="A30" s="23">
        <v>20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8"/>
      <c r="O30" s="28">
        <v>34.33</v>
      </c>
      <c r="P30" s="29">
        <f t="shared" si="0"/>
        <v>9.53611111111111</v>
      </c>
      <c r="Q30" s="28">
        <v>38.03</v>
      </c>
      <c r="R30" s="29">
        <f t="shared" si="1"/>
        <v>10.563888888888888</v>
      </c>
      <c r="S30" s="49"/>
      <c r="T30" s="29"/>
      <c r="U30" s="30">
        <v>-15.6</v>
      </c>
      <c r="V30" s="31">
        <v>-14</v>
      </c>
      <c r="W30" s="42"/>
      <c r="X30" s="42"/>
      <c r="Y30" s="33"/>
      <c r="Z30" s="34">
        <v>278.396</v>
      </c>
      <c r="AA30" s="43">
        <f t="shared" si="2"/>
        <v>0</v>
      </c>
      <c r="AB30" s="36" t="str">
        <f t="shared" si="3"/>
        <v> </v>
      </c>
      <c r="AC30" s="44"/>
      <c r="AD30" s="44"/>
      <c r="AE30" s="44"/>
    </row>
    <row r="31" spans="1:31" s="37" customFormat="1" ht="9.75" customHeight="1">
      <c r="A31" s="23">
        <v>21</v>
      </c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8"/>
      <c r="O31" s="28">
        <v>34.33</v>
      </c>
      <c r="P31" s="29">
        <f t="shared" si="0"/>
        <v>9.53611111111111</v>
      </c>
      <c r="Q31" s="28">
        <v>38.03</v>
      </c>
      <c r="R31" s="29">
        <f t="shared" si="1"/>
        <v>10.563888888888888</v>
      </c>
      <c r="S31" s="49"/>
      <c r="T31" s="29"/>
      <c r="U31" s="30">
        <v>-15.1</v>
      </c>
      <c r="V31" s="31">
        <v>-14</v>
      </c>
      <c r="W31" s="42"/>
      <c r="X31" s="42"/>
      <c r="Y31" s="33"/>
      <c r="Z31" s="34">
        <v>281.377</v>
      </c>
      <c r="AA31" s="43">
        <f t="shared" si="2"/>
        <v>0</v>
      </c>
      <c r="AB31" s="36" t="str">
        <f t="shared" si="3"/>
        <v> </v>
      </c>
      <c r="AC31" s="44"/>
      <c r="AD31" s="44"/>
      <c r="AE31" s="44"/>
    </row>
    <row r="32" spans="1:31" s="37" customFormat="1" ht="9.75" customHeight="1">
      <c r="A32" s="23">
        <v>22</v>
      </c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8"/>
      <c r="O32" s="28">
        <v>34.33</v>
      </c>
      <c r="P32" s="29">
        <f t="shared" si="0"/>
        <v>9.53611111111111</v>
      </c>
      <c r="Q32" s="28">
        <v>38.03</v>
      </c>
      <c r="R32" s="29">
        <f t="shared" si="1"/>
        <v>10.563888888888888</v>
      </c>
      <c r="S32" s="49"/>
      <c r="T32" s="29"/>
      <c r="U32" s="30">
        <v>-15</v>
      </c>
      <c r="V32" s="31">
        <v>-14.1</v>
      </c>
      <c r="W32" s="42"/>
      <c r="X32" s="42"/>
      <c r="Y32" s="33"/>
      <c r="Z32" s="34">
        <v>282.608</v>
      </c>
      <c r="AA32" s="43">
        <f t="shared" si="2"/>
        <v>0</v>
      </c>
      <c r="AB32" s="36" t="str">
        <f t="shared" si="3"/>
        <v> </v>
      </c>
      <c r="AC32" s="44"/>
      <c r="AD32" s="44"/>
      <c r="AE32" s="44"/>
    </row>
    <row r="33" spans="1:31" s="37" customFormat="1" ht="9.75" customHeight="1">
      <c r="A33" s="23">
        <v>23</v>
      </c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8"/>
      <c r="O33" s="28">
        <v>34.33</v>
      </c>
      <c r="P33" s="29">
        <f t="shared" si="0"/>
        <v>9.53611111111111</v>
      </c>
      <c r="Q33" s="28">
        <v>38.03</v>
      </c>
      <c r="R33" s="29">
        <f t="shared" si="1"/>
        <v>10.563888888888888</v>
      </c>
      <c r="S33" s="49"/>
      <c r="T33" s="29"/>
      <c r="U33" s="30">
        <v>-15.4</v>
      </c>
      <c r="V33" s="31">
        <v>-14.2</v>
      </c>
      <c r="W33" s="42"/>
      <c r="X33" s="42"/>
      <c r="Y33" s="33"/>
      <c r="Z33" s="34">
        <v>289.633</v>
      </c>
      <c r="AA33" s="43">
        <f t="shared" si="2"/>
        <v>0</v>
      </c>
      <c r="AB33" s="36" t="str">
        <f>IF(AA33=100,"ОК"," ")</f>
        <v> </v>
      </c>
      <c r="AC33" s="44"/>
      <c r="AD33" s="44"/>
      <c r="AE33" s="44"/>
    </row>
    <row r="34" spans="1:31" s="37" customFormat="1" ht="9.75" customHeight="1">
      <c r="A34" s="23">
        <v>24</v>
      </c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8"/>
      <c r="O34" s="28">
        <v>34.33</v>
      </c>
      <c r="P34" s="29">
        <f t="shared" si="0"/>
        <v>9.53611111111111</v>
      </c>
      <c r="Q34" s="28">
        <v>38.03</v>
      </c>
      <c r="R34" s="29">
        <f t="shared" si="1"/>
        <v>10.563888888888888</v>
      </c>
      <c r="S34" s="49"/>
      <c r="T34" s="29"/>
      <c r="U34" s="30"/>
      <c r="V34" s="31"/>
      <c r="W34" s="42"/>
      <c r="X34" s="42"/>
      <c r="Y34" s="33"/>
      <c r="Z34" s="34">
        <v>286.069</v>
      </c>
      <c r="AA34" s="43">
        <f t="shared" si="2"/>
        <v>0</v>
      </c>
      <c r="AB34" s="36" t="str">
        <f t="shared" si="3"/>
        <v> </v>
      </c>
      <c r="AC34" s="44"/>
      <c r="AD34" s="44"/>
      <c r="AE34" s="44"/>
    </row>
    <row r="35" spans="1:31" s="37" customFormat="1" ht="9.75" customHeight="1">
      <c r="A35" s="23">
        <v>25</v>
      </c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8"/>
      <c r="O35" s="28">
        <v>34.33</v>
      </c>
      <c r="P35" s="29">
        <f t="shared" si="0"/>
        <v>9.53611111111111</v>
      </c>
      <c r="Q35" s="28">
        <v>38.03</v>
      </c>
      <c r="R35" s="29">
        <f t="shared" si="1"/>
        <v>10.563888888888888</v>
      </c>
      <c r="S35" s="49"/>
      <c r="T35" s="29"/>
      <c r="U35" s="30"/>
      <c r="V35" s="31"/>
      <c r="W35" s="42"/>
      <c r="X35" s="42"/>
      <c r="Y35" s="33"/>
      <c r="Z35" s="34">
        <v>277.312</v>
      </c>
      <c r="AA35" s="43">
        <f t="shared" si="2"/>
        <v>0</v>
      </c>
      <c r="AB35" s="36" t="str">
        <f t="shared" si="3"/>
        <v> </v>
      </c>
      <c r="AC35" s="44"/>
      <c r="AD35" s="44"/>
      <c r="AE35" s="44"/>
    </row>
    <row r="36" spans="1:31" s="37" customFormat="1" ht="9.75" customHeight="1">
      <c r="A36" s="23">
        <v>26</v>
      </c>
      <c r="B36" s="45">
        <v>90.1612</v>
      </c>
      <c r="C36" s="46">
        <v>4.7492</v>
      </c>
      <c r="D36" s="46">
        <v>1.0373</v>
      </c>
      <c r="E36" s="46">
        <v>0.1136</v>
      </c>
      <c r="F36" s="46">
        <v>0.1712</v>
      </c>
      <c r="G36" s="46">
        <v>0.0035</v>
      </c>
      <c r="H36" s="46">
        <v>0.0471</v>
      </c>
      <c r="I36" s="46">
        <v>0.0375</v>
      </c>
      <c r="J36" s="46">
        <v>0.0661</v>
      </c>
      <c r="K36" s="46">
        <v>0.0078</v>
      </c>
      <c r="L36" s="46">
        <v>1.574</v>
      </c>
      <c r="M36" s="47">
        <v>2.0315</v>
      </c>
      <c r="N36" s="48">
        <v>0.7489</v>
      </c>
      <c r="O36" s="49">
        <v>34.4</v>
      </c>
      <c r="P36" s="29">
        <f t="shared" si="0"/>
        <v>9.555555555555555</v>
      </c>
      <c r="Q36" s="49">
        <v>38.11</v>
      </c>
      <c r="R36" s="29">
        <f t="shared" si="1"/>
        <v>10.58611111111111</v>
      </c>
      <c r="S36" s="49">
        <v>48.33</v>
      </c>
      <c r="T36" s="29">
        <f>S36/3.6</f>
        <v>13.424999999999999</v>
      </c>
      <c r="U36" s="30">
        <v>-15.7</v>
      </c>
      <c r="V36" s="31">
        <v>-14.8</v>
      </c>
      <c r="W36" s="50" t="s">
        <v>40</v>
      </c>
      <c r="X36" s="42" t="s">
        <v>53</v>
      </c>
      <c r="Y36" s="33" t="s">
        <v>41</v>
      </c>
      <c r="Z36" s="34">
        <v>266.796</v>
      </c>
      <c r="AA36" s="43">
        <f t="shared" si="2"/>
        <v>100</v>
      </c>
      <c r="AB36" s="36"/>
      <c r="AC36" s="44"/>
      <c r="AD36" s="44"/>
      <c r="AE36" s="44"/>
    </row>
    <row r="37" spans="1:31" s="37" customFormat="1" ht="9.75" customHeight="1">
      <c r="A37" s="23">
        <v>27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8"/>
      <c r="O37" s="49">
        <v>34.4</v>
      </c>
      <c r="P37" s="29">
        <f t="shared" si="0"/>
        <v>9.555555555555555</v>
      </c>
      <c r="Q37" s="49">
        <v>38.11</v>
      </c>
      <c r="R37" s="29">
        <f t="shared" si="1"/>
        <v>10.58611111111111</v>
      </c>
      <c r="S37" s="49"/>
      <c r="T37" s="29"/>
      <c r="U37" s="30">
        <v>-15.5</v>
      </c>
      <c r="V37" s="31">
        <v>-12.2</v>
      </c>
      <c r="W37" s="42"/>
      <c r="X37" s="42"/>
      <c r="Y37" s="33"/>
      <c r="Z37" s="34">
        <v>283.282</v>
      </c>
      <c r="AA37" s="43">
        <f t="shared" si="2"/>
        <v>0</v>
      </c>
      <c r="AB37" s="36" t="str">
        <f t="shared" si="3"/>
        <v> </v>
      </c>
      <c r="AC37" s="44"/>
      <c r="AD37" s="44"/>
      <c r="AE37" s="44"/>
    </row>
    <row r="38" spans="1:31" s="37" customFormat="1" ht="9.75" customHeight="1">
      <c r="A38" s="23">
        <v>28</v>
      </c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8"/>
      <c r="O38" s="49">
        <v>34.4</v>
      </c>
      <c r="P38" s="29">
        <f t="shared" si="0"/>
        <v>9.555555555555555</v>
      </c>
      <c r="Q38" s="49">
        <v>38.11</v>
      </c>
      <c r="R38" s="29">
        <f t="shared" si="1"/>
        <v>10.58611111111111</v>
      </c>
      <c r="S38" s="49"/>
      <c r="T38" s="29"/>
      <c r="U38" s="30">
        <v>-15.5</v>
      </c>
      <c r="V38" s="31">
        <v>-13.4</v>
      </c>
      <c r="W38" s="50"/>
      <c r="X38" s="42"/>
      <c r="Y38" s="33"/>
      <c r="Z38" s="34">
        <v>289.461</v>
      </c>
      <c r="AA38" s="43">
        <f t="shared" si="2"/>
        <v>0</v>
      </c>
      <c r="AB38" s="36" t="str">
        <f t="shared" si="3"/>
        <v> </v>
      </c>
      <c r="AC38" s="44"/>
      <c r="AD38" s="44"/>
      <c r="AE38" s="44"/>
    </row>
    <row r="39" spans="1:31" s="37" customFormat="1" ht="9.75" customHeight="1">
      <c r="A39" s="23">
        <v>29</v>
      </c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8"/>
      <c r="O39" s="49">
        <v>34.4</v>
      </c>
      <c r="P39" s="29">
        <f t="shared" si="0"/>
        <v>9.555555555555555</v>
      </c>
      <c r="Q39" s="49">
        <v>38.11</v>
      </c>
      <c r="R39" s="29">
        <f t="shared" si="1"/>
        <v>10.58611111111111</v>
      </c>
      <c r="S39" s="49"/>
      <c r="T39" s="29"/>
      <c r="U39" s="30">
        <v>-15.5</v>
      </c>
      <c r="V39" s="31">
        <v>-13.8</v>
      </c>
      <c r="W39" s="42"/>
      <c r="X39" s="42"/>
      <c r="Y39" s="33"/>
      <c r="Z39" s="34">
        <v>282.887</v>
      </c>
      <c r="AA39" s="43">
        <f t="shared" si="2"/>
        <v>0</v>
      </c>
      <c r="AB39" s="36" t="str">
        <f t="shared" si="3"/>
        <v> </v>
      </c>
      <c r="AC39" s="44"/>
      <c r="AD39" s="44"/>
      <c r="AE39" s="44"/>
    </row>
    <row r="40" spans="1:31" s="37" customFormat="1" ht="9.75" customHeight="1">
      <c r="A40" s="74">
        <v>30</v>
      </c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7"/>
      <c r="N40" s="78"/>
      <c r="O40" s="49">
        <v>34.4</v>
      </c>
      <c r="P40" s="29">
        <f t="shared" si="0"/>
        <v>9.555555555555555</v>
      </c>
      <c r="Q40" s="49">
        <v>38.11</v>
      </c>
      <c r="R40" s="29">
        <f t="shared" si="1"/>
        <v>10.58611111111111</v>
      </c>
      <c r="S40" s="79"/>
      <c r="T40" s="56"/>
      <c r="U40" s="80">
        <v>-15</v>
      </c>
      <c r="V40" s="81">
        <v>-14.2</v>
      </c>
      <c r="W40" s="82"/>
      <c r="X40" s="82"/>
      <c r="Y40" s="83"/>
      <c r="Z40" s="62">
        <v>289.461</v>
      </c>
      <c r="AA40" s="43"/>
      <c r="AB40" s="36"/>
      <c r="AC40" s="44"/>
      <c r="AD40" s="44"/>
      <c r="AE40" s="44"/>
    </row>
    <row r="41" spans="1:31" s="37" customFormat="1" ht="9.75" customHeight="1" thickBot="1">
      <c r="A41" s="51">
        <v>31</v>
      </c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N41" s="55"/>
      <c r="O41" s="49">
        <v>34.4</v>
      </c>
      <c r="P41" s="56">
        <f t="shared" si="0"/>
        <v>9.555555555555555</v>
      </c>
      <c r="Q41" s="49">
        <v>38.11</v>
      </c>
      <c r="R41" s="56">
        <f t="shared" si="1"/>
        <v>10.58611111111111</v>
      </c>
      <c r="S41" s="57"/>
      <c r="T41" s="58"/>
      <c r="U41" s="59"/>
      <c r="V41" s="60"/>
      <c r="W41" s="60"/>
      <c r="X41" s="60"/>
      <c r="Y41" s="61"/>
      <c r="Z41" s="62">
        <v>273.875</v>
      </c>
      <c r="AA41" s="43">
        <f t="shared" si="2"/>
        <v>0</v>
      </c>
      <c r="AB41" s="36" t="str">
        <f t="shared" si="3"/>
        <v> </v>
      </c>
      <c r="AC41" s="44"/>
      <c r="AD41" s="44"/>
      <c r="AE41" s="44"/>
    </row>
    <row r="42" spans="1:26" ht="13.5" customHeight="1" thickBot="1">
      <c r="A42" s="63"/>
      <c r="B42" s="64"/>
      <c r="C42" s="64"/>
      <c r="D42" s="64"/>
      <c r="E42" s="64"/>
      <c r="F42" s="64"/>
      <c r="G42" s="64"/>
      <c r="H42" s="89" t="s">
        <v>42</v>
      </c>
      <c r="I42" s="90"/>
      <c r="J42" s="90"/>
      <c r="K42" s="90"/>
      <c r="L42" s="90"/>
      <c r="M42" s="90"/>
      <c r="N42" s="91"/>
      <c r="O42" s="65">
        <f>SUMPRODUCT(O11:O41,Z11:Z41)/SUM(Z11:Z41)</f>
        <v>34.359158217958345</v>
      </c>
      <c r="P42" s="65">
        <f>SUMPRODUCT(P11:P41,Z11:Z41)/SUM(Z11:Z41)</f>
        <v>9.54421061609954</v>
      </c>
      <c r="Q42" s="65">
        <f>SUMPRODUCT(Q11:Q41,Z11:Z41)/SUM(Z11:Z41)</f>
        <v>38.06457789076592</v>
      </c>
      <c r="R42" s="66">
        <f>SUMPRODUCT(R11:R41,Z11:Z41)/SUM(Z11:Z41)</f>
        <v>10.57349385854609</v>
      </c>
      <c r="S42" s="64"/>
      <c r="T42" s="64"/>
      <c r="U42" s="64"/>
      <c r="V42" s="64"/>
      <c r="W42" s="64"/>
      <c r="X42" s="64"/>
      <c r="Y42" s="64"/>
      <c r="Z42" s="67">
        <f>SUM(Z11:Z41)</f>
        <v>9054.243999999999</v>
      </c>
    </row>
    <row r="43" spans="20:26" ht="13.5" customHeight="1">
      <c r="T43" s="68"/>
      <c r="U43" s="68"/>
      <c r="V43" s="68"/>
      <c r="W43" s="92" t="s">
        <v>43</v>
      </c>
      <c r="X43" s="92"/>
      <c r="Y43" s="93"/>
      <c r="Z43" s="73">
        <v>0.27</v>
      </c>
    </row>
    <row r="44" spans="2:26" ht="13.5" customHeight="1" thickBot="1">
      <c r="B44" s="15" t="s">
        <v>44</v>
      </c>
      <c r="C44" s="11"/>
      <c r="D44" s="11"/>
      <c r="E44" s="11"/>
      <c r="F44" s="11"/>
      <c r="G44" s="11"/>
      <c r="H44" s="11"/>
      <c r="I44" s="11"/>
      <c r="J44" s="11" t="s">
        <v>45</v>
      </c>
      <c r="K44" s="11"/>
      <c r="L44" s="11"/>
      <c r="M44" s="69"/>
      <c r="N44" s="69"/>
      <c r="O44" s="84" t="s">
        <v>54</v>
      </c>
      <c r="P44" s="84"/>
      <c r="Q44" s="63"/>
      <c r="R44" s="63"/>
      <c r="S44" s="70"/>
      <c r="T44" s="68"/>
      <c r="U44" s="68"/>
      <c r="V44" s="68"/>
      <c r="W44" s="94" t="s">
        <v>46</v>
      </c>
      <c r="X44" s="94"/>
      <c r="Y44" s="95"/>
      <c r="Z44" s="71">
        <f>Z42-Z43</f>
        <v>9053.973999999998</v>
      </c>
    </row>
    <row r="45" spans="2:19" ht="9" customHeight="1">
      <c r="B45" s="11"/>
      <c r="C45" s="11"/>
      <c r="D45" s="15"/>
      <c r="E45" s="11"/>
      <c r="F45" s="11"/>
      <c r="G45" s="11"/>
      <c r="H45" s="11"/>
      <c r="I45" s="11"/>
      <c r="J45" s="15"/>
      <c r="K45" s="11"/>
      <c r="L45" s="11"/>
      <c r="M45" s="15"/>
      <c r="N45" s="11"/>
      <c r="O45" s="11"/>
      <c r="P45" s="15"/>
      <c r="Q45" s="63"/>
      <c r="R45" s="63"/>
      <c r="S45" s="72"/>
    </row>
    <row r="46" spans="2:19" ht="12.75">
      <c r="B46" s="15" t="s">
        <v>47</v>
      </c>
      <c r="C46" s="11"/>
      <c r="D46" s="11"/>
      <c r="E46" s="11"/>
      <c r="F46" s="11"/>
      <c r="G46" s="11"/>
      <c r="H46" s="11"/>
      <c r="I46" s="11"/>
      <c r="J46" s="11" t="s">
        <v>48</v>
      </c>
      <c r="K46" s="11"/>
      <c r="L46" s="11"/>
      <c r="M46" s="69"/>
      <c r="N46" s="69"/>
      <c r="O46" s="84" t="s">
        <v>54</v>
      </c>
      <c r="P46" s="84"/>
      <c r="Q46" s="63"/>
      <c r="R46" s="63"/>
      <c r="S46" s="70"/>
    </row>
    <row r="47" spans="2:19" ht="9" customHeight="1">
      <c r="B47" s="11"/>
      <c r="C47" s="11"/>
      <c r="D47" s="11"/>
      <c r="E47" s="15"/>
      <c r="F47" s="11"/>
      <c r="G47" s="11"/>
      <c r="H47" s="11"/>
      <c r="I47" s="11"/>
      <c r="J47" s="15"/>
      <c r="K47" s="11"/>
      <c r="L47" s="11"/>
      <c r="M47" s="15"/>
      <c r="N47" s="11"/>
      <c r="O47" s="11"/>
      <c r="P47" s="15"/>
      <c r="Q47" s="63"/>
      <c r="R47" s="63"/>
      <c r="S47" s="72"/>
    </row>
    <row r="48" spans="2:19" ht="12.75" customHeight="1">
      <c r="B48" s="15" t="s">
        <v>49</v>
      </c>
      <c r="C48" s="11"/>
      <c r="D48" s="11"/>
      <c r="E48" s="11"/>
      <c r="F48" s="11"/>
      <c r="G48" s="11"/>
      <c r="H48" s="11"/>
      <c r="I48" s="11"/>
      <c r="J48" s="11" t="s">
        <v>50</v>
      </c>
      <c r="K48" s="11"/>
      <c r="L48" s="11"/>
      <c r="M48" s="69"/>
      <c r="N48" s="69"/>
      <c r="O48" s="84" t="s">
        <v>54</v>
      </c>
      <c r="P48" s="84"/>
      <c r="Q48" s="63"/>
      <c r="R48" s="63"/>
      <c r="S48" s="70"/>
    </row>
    <row r="49" spans="5:19" ht="12.75">
      <c r="E49" s="72"/>
      <c r="S49" s="72"/>
    </row>
  </sheetData>
  <sheetProtection/>
  <mergeCells count="36">
    <mergeCell ref="Y1:Z1"/>
    <mergeCell ref="J3:X4"/>
    <mergeCell ref="A7:A10"/>
    <mergeCell ref="B7:M8"/>
    <mergeCell ref="N7:T7"/>
    <mergeCell ref="U7:U10"/>
    <mergeCell ref="V7:V10"/>
    <mergeCell ref="W7:W10"/>
    <mergeCell ref="H9:H10"/>
    <mergeCell ref="I9:I10"/>
    <mergeCell ref="Y7:Y10"/>
    <mergeCell ref="Z7:Z10"/>
    <mergeCell ref="N8:N10"/>
    <mergeCell ref="B9:B10"/>
    <mergeCell ref="C9:C10"/>
    <mergeCell ref="D9:D10"/>
    <mergeCell ref="E9:E10"/>
    <mergeCell ref="F9:F10"/>
    <mergeCell ref="G9:G10"/>
    <mergeCell ref="J9:J10"/>
    <mergeCell ref="W43:Y43"/>
    <mergeCell ref="O44:P44"/>
    <mergeCell ref="W44:Y44"/>
    <mergeCell ref="K9:K10"/>
    <mergeCell ref="L9:L10"/>
    <mergeCell ref="M9:M10"/>
    <mergeCell ref="O9:O10"/>
    <mergeCell ref="P9:P10"/>
    <mergeCell ref="Q9:Q10"/>
    <mergeCell ref="X7:X10"/>
    <mergeCell ref="O46:P46"/>
    <mergeCell ref="O48:P48"/>
    <mergeCell ref="R9:R10"/>
    <mergeCell ref="S9:S10"/>
    <mergeCell ref="T9:T10"/>
    <mergeCell ref="H42:N42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Клименко Инна Анатольевна</dc:creator>
  <cp:keywords/>
  <dc:description/>
  <cp:lastModifiedBy>Клименко Инна Анатольевна</cp:lastModifiedBy>
  <cp:lastPrinted>2015-09-30T10:30:44Z</cp:lastPrinted>
  <dcterms:created xsi:type="dcterms:W3CDTF">2008-07-10T10:58:09Z</dcterms:created>
  <dcterms:modified xsi:type="dcterms:W3CDTF">2017-01-06T09:55:42Z</dcterms:modified>
  <cp:category/>
  <cp:version/>
  <cp:contentType/>
  <cp:contentStatus/>
</cp:coreProperties>
</file>