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320" windowHeight="7995"/>
  </bookViews>
  <sheets>
    <sheet name="Лист1 (2)" sheetId="4" r:id="rId1"/>
    <sheet name="Додаток" sheetId="5" r:id="rId2"/>
    <sheet name="Лист1" sheetId="6" r:id="rId3"/>
    <sheet name="Лист2" sheetId="2" r:id="rId4"/>
    <sheet name="Лист3" sheetId="3" r:id="rId5"/>
  </sheets>
  <externalReferences>
    <externalReference r:id="rId6"/>
  </externalReferences>
  <definedNames>
    <definedName name="_Hlk21234135" localSheetId="1">Додаток!$C$17</definedName>
    <definedName name="OLE_LINK2" localSheetId="1">Додаток!#REF!</definedName>
    <definedName name="OLE_LINK3" localSheetId="1">Додаток!#REF!</definedName>
    <definedName name="OLE_LINK5" localSheetId="1">Додаток!#REF!</definedName>
    <definedName name="_xlnm.Print_Area" localSheetId="1">Додаток!$A$1:$I$56</definedName>
    <definedName name="_xlnm.Print_Area" localSheetId="0">'Лист1 (2)'!$A$1:$AC$54</definedName>
  </definedNames>
  <calcPr calcId="144525"/>
</workbook>
</file>

<file path=xl/calcChain.xml><?xml version="1.0" encoding="utf-8"?>
<calcChain xmlns="http://schemas.openxmlformats.org/spreadsheetml/2006/main">
  <c r="AC42" i="4" l="1"/>
  <c r="AC12" i="4" l="1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F16" i="5" l="1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15" i="5"/>
  <c r="S34" i="6"/>
  <c r="C45" i="5" s="1"/>
  <c r="G45" i="5" s="1"/>
  <c r="S33" i="6"/>
  <c r="C44" i="5" s="1"/>
  <c r="G44" i="5" s="1"/>
  <c r="S32" i="6"/>
  <c r="C43" i="5" s="1"/>
  <c r="G43" i="5" s="1"/>
  <c r="S31" i="6"/>
  <c r="C42" i="5" s="1"/>
  <c r="G42" i="5" s="1"/>
  <c r="S30" i="6"/>
  <c r="C41" i="5" s="1"/>
  <c r="G41" i="5" s="1"/>
  <c r="S29" i="6"/>
  <c r="C40" i="5" s="1"/>
  <c r="G40" i="5" s="1"/>
  <c r="S28" i="6"/>
  <c r="C39" i="5" s="1"/>
  <c r="G39" i="5" s="1"/>
  <c r="S27" i="6"/>
  <c r="C38" i="5" s="1"/>
  <c r="G38" i="5" s="1"/>
  <c r="S26" i="6"/>
  <c r="C37" i="5" s="1"/>
  <c r="G37" i="5" s="1"/>
  <c r="S25" i="6"/>
  <c r="C36" i="5" s="1"/>
  <c r="G36" i="5" s="1"/>
  <c r="S24" i="6"/>
  <c r="C35" i="5" s="1"/>
  <c r="G35" i="5" s="1"/>
  <c r="S23" i="6"/>
  <c r="C34" i="5" s="1"/>
  <c r="G34" i="5" s="1"/>
  <c r="S22" i="6"/>
  <c r="C33" i="5" s="1"/>
  <c r="G33" i="5" s="1"/>
  <c r="S21" i="6"/>
  <c r="C32" i="5" s="1"/>
  <c r="G32" i="5" s="1"/>
  <c r="S20" i="6"/>
  <c r="C31" i="5" s="1"/>
  <c r="G31" i="5" s="1"/>
  <c r="S19" i="6"/>
  <c r="C30" i="5" s="1"/>
  <c r="G30" i="5" s="1"/>
  <c r="S18" i="6"/>
  <c r="C29" i="5" s="1"/>
  <c r="G29" i="5" s="1"/>
  <c r="S17" i="6"/>
  <c r="C28" i="5" s="1"/>
  <c r="G28" i="5" s="1"/>
  <c r="S16" i="6"/>
  <c r="C27" i="5" s="1"/>
  <c r="G27" i="5" s="1"/>
  <c r="S15" i="6"/>
  <c r="C26" i="5" s="1"/>
  <c r="G26" i="5" s="1"/>
  <c r="S14" i="6"/>
  <c r="C25" i="5" s="1"/>
  <c r="G25" i="5" s="1"/>
  <c r="S13" i="6"/>
  <c r="C24" i="5" s="1"/>
  <c r="G24" i="5" s="1"/>
  <c r="S12" i="6"/>
  <c r="C23" i="5" s="1"/>
  <c r="G23" i="5" s="1"/>
  <c r="S11" i="6"/>
  <c r="C22" i="5" s="1"/>
  <c r="G22" i="5" s="1"/>
  <c r="S10" i="6"/>
  <c r="C21" i="5" s="1"/>
  <c r="G21" i="5" s="1"/>
  <c r="S9" i="6"/>
  <c r="C20" i="5" s="1"/>
  <c r="G20" i="5" s="1"/>
  <c r="S8" i="6"/>
  <c r="C19" i="5" s="1"/>
  <c r="G19" i="5" s="1"/>
  <c r="S7" i="6"/>
  <c r="C18" i="5" s="1"/>
  <c r="G18" i="5" s="1"/>
  <c r="S6" i="6"/>
  <c r="C17" i="5" s="1"/>
  <c r="G17" i="5" s="1"/>
  <c r="S5" i="6"/>
  <c r="C16" i="5" s="1"/>
  <c r="G16" i="5" s="1"/>
  <c r="S4" i="6"/>
  <c r="C15" i="5" s="1"/>
  <c r="G15" i="5" s="1"/>
  <c r="H43" i="5"/>
  <c r="H45" i="5" s="1"/>
  <c r="H41" i="5"/>
  <c r="H42" i="5" s="1"/>
  <c r="H36" i="5"/>
  <c r="H37" i="5" s="1"/>
  <c r="H38" i="5" s="1"/>
  <c r="H39" i="5" s="1"/>
  <c r="H40" i="5" s="1"/>
  <c r="H34" i="5"/>
  <c r="H35" i="5" s="1"/>
  <c r="H33" i="5"/>
  <c r="H29" i="5"/>
  <c r="H30" i="5" s="1"/>
  <c r="H31" i="5" s="1"/>
  <c r="H32" i="5" s="1"/>
  <c r="H27" i="5"/>
  <c r="H28" i="5" s="1"/>
  <c r="H26" i="5"/>
  <c r="H22" i="5"/>
  <c r="H23" i="5" s="1"/>
  <c r="H24" i="5" s="1"/>
  <c r="H25" i="5" s="1"/>
  <c r="H20" i="5"/>
  <c r="H21" i="5" s="1"/>
  <c r="H19" i="5"/>
  <c r="H16" i="5"/>
  <c r="H17" i="5" s="1"/>
  <c r="H18" i="5" s="1"/>
  <c r="F46" i="5"/>
  <c r="E46" i="5"/>
  <c r="D46" i="5"/>
  <c r="AC11" i="4" l="1"/>
  <c r="H46" i="5"/>
  <c r="G46" i="5"/>
  <c r="C46" i="5"/>
  <c r="W25" i="4" l="1"/>
  <c r="T25" i="4"/>
  <c r="Q25" i="4"/>
  <c r="T19" i="4" l="1"/>
  <c r="T20" i="4"/>
  <c r="W16" i="4" l="1"/>
  <c r="T16" i="4"/>
  <c r="Q16" i="4"/>
  <c r="T35" i="4" l="1"/>
  <c r="Q35" i="4"/>
  <c r="W11" i="4" l="1"/>
  <c r="T11" i="4"/>
  <c r="Q11" i="4"/>
  <c r="W41" i="4" l="1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4" i="4"/>
  <c r="W23" i="4"/>
  <c r="W22" i="4"/>
  <c r="W21" i="4"/>
  <c r="W20" i="4"/>
  <c r="W19" i="4"/>
  <c r="W18" i="4"/>
  <c r="W17" i="4"/>
  <c r="W15" i="4"/>
  <c r="W14" i="4"/>
  <c r="W13" i="4"/>
  <c r="W12" i="4"/>
  <c r="T41" i="4"/>
  <c r="T40" i="4"/>
  <c r="T39" i="4"/>
  <c r="T38" i="4"/>
  <c r="T37" i="4"/>
  <c r="T36" i="4"/>
  <c r="T34" i="4"/>
  <c r="T33" i="4"/>
  <c r="T32" i="4"/>
  <c r="T31" i="4"/>
  <c r="T30" i="4"/>
  <c r="T29" i="4"/>
  <c r="T28" i="4"/>
  <c r="T27" i="4"/>
  <c r="T26" i="4"/>
  <c r="T24" i="4"/>
  <c r="T23" i="4"/>
  <c r="T22" i="4"/>
  <c r="T21" i="4"/>
  <c r="T18" i="4"/>
  <c r="T17" i="4"/>
  <c r="T15" i="4"/>
  <c r="T14" i="4"/>
  <c r="T13" i="4"/>
  <c r="T12" i="4"/>
  <c r="AD11" i="4" l="1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Q12" i="4"/>
  <c r="Q41" i="4"/>
  <c r="Q40" i="4"/>
  <c r="Q39" i="4"/>
  <c r="Q38" i="4"/>
  <c r="Q37" i="4"/>
  <c r="Q36" i="4"/>
  <c r="Q34" i="4"/>
  <c r="Q33" i="4"/>
  <c r="Q32" i="4"/>
  <c r="Q31" i="4"/>
  <c r="Q30" i="4"/>
  <c r="Q29" i="4"/>
  <c r="Q28" i="4"/>
  <c r="Q27" i="4"/>
  <c r="Q26" i="4"/>
  <c r="Q24" i="4"/>
  <c r="Q23" i="4"/>
  <c r="Q22" i="4"/>
  <c r="Q21" i="4"/>
  <c r="Q20" i="4"/>
  <c r="Q19" i="4"/>
  <c r="Q18" i="4"/>
  <c r="Q17" i="4"/>
  <c r="Q15" i="4"/>
  <c r="Q14" i="4"/>
  <c r="Q13" i="4"/>
  <c r="T42" i="4" l="1"/>
  <c r="S42" i="4"/>
  <c r="R42" i="4"/>
  <c r="P42" i="4"/>
  <c r="O42" i="4"/>
  <c r="AE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D25" i="4"/>
  <c r="AE25" i="4" s="1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<sst xmlns="http://schemas.openxmlformats.org/spreadsheetml/2006/main" count="244" uniqueCount="96">
  <si>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</si>
  <si>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</si>
  <si>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</si>
  <si>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</si>
  <si>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</si>
  <si>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</si>
  <si>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</si>
  <si>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</si>
  <si>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</si>
  <si>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</si>
  <si>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</si>
  <si>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</si>
  <si>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</si>
  <si>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</si>
  <si>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</si>
  <si>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</si>
  <si>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</si>
  <si>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</si>
  <si>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</si>
  <si>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</si>
  <si>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</si>
  <si>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</si>
  <si>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</si>
  <si>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</si>
  <si>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</si>
  <si>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</si>
  <si>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</si>
  <si>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</si>
  <si>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</si>
  <si>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</si>
  <si>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</si>
  <si>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</si>
  <si>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</si>
  <si>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</si>
  <si>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</si>
  <si>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</si>
  <si>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</si>
  <si>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</si>
  <si>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</si>
  <si>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</si>
  <si>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</si>
  <si>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</si>
  <si>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</si>
  <si>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</si>
  <si>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</si>
  <si>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</si>
  <si>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</si>
  <si>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</si>
  <si>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t>Філія "УМГ "ХАРКІВТРАНСГАЗ"</t>
  </si>
  <si>
    <t>Запорізький п/м  Запорізького ЛВУМГ</t>
  </si>
  <si>
    <t>Дереновський О.Б.</t>
  </si>
  <si>
    <t xml:space="preserve">Огородник Ю.В. </t>
  </si>
  <si>
    <t>Учуєв Г.М.</t>
  </si>
  <si>
    <t>відсутні</t>
  </si>
  <si>
    <t xml:space="preserve">Начальник    Запорізького    ЛВУМГ </t>
  </si>
  <si>
    <t>Завідувач  лабораторії</t>
  </si>
  <si>
    <t>Начальник служби ГВ та М</t>
  </si>
  <si>
    <t>маршрут №  610</t>
  </si>
  <si>
    <t xml:space="preserve">переданого Запорізьким ЛВУМГ  та прийнятого  </t>
  </si>
  <si>
    <t xml:space="preserve">ПАТ "Запоріжгаз",Південьтрансенерго АТ "Мотор-Січ", АТ "Мотор-Січ" </t>
  </si>
  <si>
    <t>по  ГРС-2 м.Запоріжжя, ГРС-Канцерівка, ГРС-с.Миколай-Поле, ГРС-с.Лукашеве</t>
  </si>
  <si>
    <t>Свідоцтво № АВ-14-15  чинне до  10.09.2020 р.</t>
  </si>
  <si>
    <r>
      <t xml:space="preserve">Газопроводи  ШДО, ШДКРІ, газопровід -відвід  до  ГРС-2  м.Запоріжжя  за період з </t>
    </r>
    <r>
      <rPr>
        <b/>
        <sz val="14"/>
        <color theme="1"/>
        <rFont val="Times New Roman"/>
        <family val="1"/>
        <charset val="204"/>
      </rPr>
      <t xml:space="preserve">01.12.2016  по 31.12.2016 р.  </t>
    </r>
    <r>
      <rPr>
        <sz val="14"/>
        <color theme="1"/>
        <rFont val="Times New Roman"/>
        <family val="1"/>
        <charset val="204"/>
      </rPr>
      <t xml:space="preserve">    </t>
    </r>
  </si>
  <si>
    <t>Філія УМГ"Харківтрансгаз"</t>
  </si>
  <si>
    <t xml:space="preserve">Запорізький ПМ Запорізького ЛВУМГ </t>
  </si>
  <si>
    <t xml:space="preserve">                                            Додаток до Паспорту фізико-хімічних показників природного газу</t>
  </si>
  <si>
    <r>
      <t xml:space="preserve">                    переданого Запорізьким ЛВУМГ та прийнятого  ПАТ "Запоріжгаз" по </t>
    </r>
    <r>
      <rPr>
        <b/>
        <sz val="9"/>
        <rFont val="Arial"/>
        <family val="2"/>
        <charset val="204"/>
      </rPr>
      <t>ГРС-Канцерівка</t>
    </r>
    <r>
      <rPr>
        <sz val="9"/>
        <rFont val="Arial"/>
        <family val="2"/>
        <charset val="204"/>
      </rPr>
      <t xml:space="preserve">, </t>
    </r>
  </si>
  <si>
    <t xml:space="preserve">ГРС-2 м.Запоріжжя, ГРС-с.Миколай-Поле, ГРС-с.Лукашеве </t>
  </si>
  <si>
    <t xml:space="preserve">Обсяг газу, переданого за добу,  м3 </t>
  </si>
  <si>
    <t>Загальний обсяг газу, м3</t>
  </si>
  <si>
    <t>Теплота згоряння нижча, (за поточну добу та середньозважене значення за місяць) МДж/м3</t>
  </si>
  <si>
    <t>ГРС-Канцерівка</t>
  </si>
  <si>
    <t>ГРС-2 м.Запоріжжя</t>
  </si>
  <si>
    <t xml:space="preserve"> ГРС-с.Миколай-Поле</t>
  </si>
  <si>
    <t xml:space="preserve">ГРС-с.Лукашеве </t>
  </si>
  <si>
    <t xml:space="preserve">Начальник  Запорізького    ЛВУМГ  </t>
  </si>
  <si>
    <t>Керівник підрозділу підприємства</t>
  </si>
  <si>
    <t xml:space="preserve">  прізвище</t>
  </si>
  <si>
    <t>Керівник служби, відповідальної за облік газу</t>
  </si>
  <si>
    <t>Канцеровка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</si>
  <si>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</si>
  <si>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</si>
  <si>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</si>
  <si>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</si>
  <si>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</si>
  <si>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</si>
  <si>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AB</t>
  </si>
  <si>
    <t>A</t>
  </si>
  <si>
    <t xml:space="preserve"> B</t>
  </si>
  <si>
    <t>Итого</t>
  </si>
  <si>
    <t>Данные по объекту ЮТЭ (осн.) за 12/16.</t>
  </si>
  <si>
    <t>Данные по объекту Быт (осн.) за 12/16.</t>
  </si>
  <si>
    <t>Данные по объекту Мотор Сiч (осн.) за 12/16.</t>
  </si>
  <si>
    <t>Данные по объекту Николай-Поле (осн.) за 12/16.</t>
  </si>
  <si>
    <t>Данные по объекту Лукашево (осн.) за 12/16.</t>
  </si>
  <si>
    <r>
      <t xml:space="preserve">з  газопроводу-відводу   ШДО, ШДКРІ   за період з   </t>
    </r>
    <r>
      <rPr>
        <b/>
        <u/>
        <sz val="9"/>
        <rFont val="Arial"/>
        <family val="2"/>
        <charset val="204"/>
      </rPr>
      <t>01.12.2016</t>
    </r>
    <r>
      <rPr>
        <sz val="9"/>
        <rFont val="Arial"/>
        <family val="2"/>
        <charset val="204"/>
      </rPr>
      <t xml:space="preserve">  по  </t>
    </r>
    <r>
      <rPr>
        <b/>
        <u/>
        <sz val="9"/>
        <rFont val="Arial"/>
        <family val="2"/>
        <charset val="204"/>
      </rPr>
      <t xml:space="preserve">31.12.2016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</si>
</sst>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5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5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0"/>
      <color indexed="17"/>
      <name val="Arial Cyr"/>
      <charset val="204"/>
    </font>
    <font>
      <b/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9"/>
      <color theme="1"/>
      <name val="Arial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sz val="15"/>
      <color theme="0"/>
      <name val="Times New Roman"/>
      <family val="1"/>
      <charset val="204"/>
    </font>
    <font>
      <sz val="15"/>
      <color theme="0"/>
      <name val="Calibri"/>
      <family val="2"/>
      <charset val="204"/>
      <scheme val="minor"/>
    </font>
    <font>
      <b/>
      <sz val="9"/>
      <color theme="1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24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0" fillId="0" borderId="48" xfId="0" applyBorder="1" applyProtection="1">
      <protection locked="0"/>
    </xf>
    <xf numFmtId="0" fontId="2" fillId="0" borderId="48" xfId="0" applyFont="1" applyBorder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48" xfId="0" applyFont="1" applyBorder="1" applyProtection="1"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13" fillId="0" borderId="0" xfId="0" applyFont="1"/>
    <xf numFmtId="0" fontId="14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right"/>
      <protection locked="0"/>
    </xf>
    <xf numFmtId="0" fontId="16" fillId="0" borderId="0" xfId="0" applyFont="1"/>
    <xf numFmtId="0" fontId="1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165" fontId="0" fillId="0" borderId="0" xfId="0" applyNumberFormat="1" applyAlignment="1"/>
    <xf numFmtId="2" fontId="0" fillId="0" borderId="0" xfId="0" applyNumberFormat="1" applyAlignment="1" applyProtection="1"/>
    <xf numFmtId="0" fontId="0" fillId="0" borderId="0" xfId="0" applyAlignment="1" applyProtection="1">
      <protection locked="0"/>
    </xf>
    <xf numFmtId="0" fontId="19" fillId="0" borderId="0" xfId="0" applyFont="1" applyProtection="1">
      <protection locked="0"/>
    </xf>
    <xf numFmtId="0" fontId="1" fillId="0" borderId="48" xfId="0" applyFont="1" applyBorder="1" applyAlignment="1" applyProtection="1">
      <alignment vertical="center"/>
      <protection locked="0"/>
    </xf>
    <xf numFmtId="0" fontId="19" fillId="0" borderId="48" xfId="0" applyFont="1" applyBorder="1" applyProtection="1">
      <protection locked="0"/>
    </xf>
    <xf numFmtId="0" fontId="1" fillId="0" borderId="49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0" fillId="0" borderId="48" xfId="0" applyFont="1" applyBorder="1" applyProtection="1">
      <protection locked="0"/>
    </xf>
    <xf numFmtId="164" fontId="21" fillId="0" borderId="1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 wrapText="1"/>
    </xf>
    <xf numFmtId="164" fontId="21" fillId="0" borderId="47" xfId="0" applyNumberFormat="1" applyFont="1" applyBorder="1" applyAlignment="1">
      <alignment horizontal="center" vertical="center" wrapText="1"/>
    </xf>
    <xf numFmtId="164" fontId="21" fillId="0" borderId="29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 applyProtection="1">
      <alignment horizontal="center" vertical="center" wrapText="1"/>
      <protection locked="0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 applyProtection="1">
      <alignment horizontal="center" vertical="center" wrapText="1"/>
      <protection locked="0"/>
    </xf>
    <xf numFmtId="2" fontId="21" fillId="0" borderId="11" xfId="0" applyNumberFormat="1" applyFont="1" applyBorder="1" applyAlignment="1" applyProtection="1">
      <alignment horizontal="center" vertical="center" wrapText="1"/>
      <protection locked="0"/>
    </xf>
    <xf numFmtId="166" fontId="2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4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vertical="center"/>
      <protection locked="0"/>
    </xf>
    <xf numFmtId="2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164" fontId="21" fillId="0" borderId="47" xfId="0" applyNumberFormat="1" applyFont="1" applyBorder="1" applyAlignment="1">
      <alignment horizontal="center" vertical="center"/>
    </xf>
    <xf numFmtId="164" fontId="21" fillId="0" borderId="29" xfId="0" applyNumberFormat="1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2" fontId="21" fillId="0" borderId="1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2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166" fontId="2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2" fontId="21" fillId="0" borderId="1" xfId="0" applyNumberFormat="1" applyFont="1" applyBorder="1" applyAlignment="1" applyProtection="1">
      <alignment horizontal="center" vertical="center" wrapText="1"/>
      <protection locked="0"/>
    </xf>
    <xf numFmtId="164" fontId="12" fillId="0" borderId="3" xfId="0" applyNumberFormat="1" applyFont="1" applyBorder="1" applyAlignment="1" applyProtection="1">
      <alignment horizontal="center" vertical="center" wrapText="1"/>
      <protection locked="0"/>
    </xf>
    <xf numFmtId="164" fontId="12" fillId="0" borderId="12" xfId="0" applyNumberFormat="1" applyFont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64" fontId="12" fillId="0" borderId="17" xfId="0" applyNumberFormat="1" applyFont="1" applyBorder="1" applyAlignment="1" applyProtection="1">
      <alignment horizontal="center" vertical="center" wrapText="1"/>
      <protection locked="0"/>
    </xf>
    <xf numFmtId="164" fontId="12" fillId="0" borderId="14" xfId="0" applyNumberFormat="1" applyFont="1" applyBorder="1" applyAlignment="1" applyProtection="1">
      <alignment horizontal="center" vertical="center" wrapText="1"/>
      <protection locked="0"/>
    </xf>
    <xf numFmtId="164" fontId="12" fillId="0" borderId="15" xfId="0" applyNumberFormat="1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 applyProtection="1">
      <alignment horizontal="center" vertical="center" wrapText="1"/>
      <protection locked="0"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23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21" fillId="0" borderId="3" xfId="0" applyNumberFormat="1" applyFont="1" applyBorder="1" applyAlignment="1" applyProtection="1">
      <alignment horizontal="center" vertical="center" wrapText="1"/>
      <protection locked="0"/>
    </xf>
    <xf numFmtId="164" fontId="12" fillId="0" borderId="29" xfId="0" applyNumberFormat="1" applyFont="1" applyBorder="1" applyAlignment="1" applyProtection="1">
      <alignment horizontal="center" vertical="center" wrapText="1"/>
      <protection locked="0"/>
    </xf>
    <xf numFmtId="0" fontId="25" fillId="0" borderId="0" xfId="1" applyFont="1"/>
    <xf numFmtId="0" fontId="26" fillId="0" borderId="0" xfId="1" applyFont="1"/>
    <xf numFmtId="2" fontId="27" fillId="0" borderId="0" xfId="1" applyNumberFormat="1" applyFont="1"/>
    <xf numFmtId="0" fontId="27" fillId="0" borderId="0" xfId="1" applyFont="1"/>
    <xf numFmtId="0" fontId="24" fillId="0" borderId="0" xfId="1"/>
    <xf numFmtId="0" fontId="28" fillId="0" borderId="0" xfId="1" applyFont="1"/>
    <xf numFmtId="0" fontId="29" fillId="0" borderId="0" xfId="1" applyFont="1"/>
    <xf numFmtId="2" fontId="30" fillId="0" borderId="0" xfId="1" applyNumberFormat="1" applyFont="1"/>
    <xf numFmtId="0" fontId="30" fillId="0" borderId="0" xfId="1" applyFont="1"/>
    <xf numFmtId="0" fontId="31" fillId="0" borderId="0" xfId="1" applyFont="1"/>
    <xf numFmtId="0" fontId="32" fillId="0" borderId="0" xfId="1" applyFont="1" applyAlignment="1"/>
    <xf numFmtId="2" fontId="32" fillId="0" borderId="0" xfId="1" applyNumberFormat="1" applyFont="1" applyAlignment="1"/>
    <xf numFmtId="0" fontId="33" fillId="0" borderId="0" xfId="1" applyFont="1" applyAlignment="1">
      <alignment horizontal="center"/>
    </xf>
    <xf numFmtId="0" fontId="29" fillId="0" borderId="0" xfId="1" applyFont="1" applyAlignment="1"/>
    <xf numFmtId="0" fontId="34" fillId="0" borderId="0" xfId="1" applyFont="1" applyAlignment="1"/>
    <xf numFmtId="2" fontId="34" fillId="0" borderId="0" xfId="1" applyNumberFormat="1" applyFont="1" applyAlignment="1"/>
    <xf numFmtId="0" fontId="25" fillId="0" borderId="0" xfId="1" applyFont="1" applyAlignment="1">
      <alignment vertical="center"/>
    </xf>
    <xf numFmtId="0" fontId="25" fillId="0" borderId="0" xfId="1" applyFont="1" applyBorder="1" applyAlignment="1">
      <alignment vertical="center"/>
    </xf>
    <xf numFmtId="0" fontId="36" fillId="0" borderId="48" xfId="1" applyFont="1" applyBorder="1" applyAlignment="1">
      <alignment horizontal="center" vertical="center"/>
    </xf>
    <xf numFmtId="0" fontId="37" fillId="0" borderId="48" xfId="1" applyFont="1" applyBorder="1" applyAlignment="1">
      <alignment horizontal="center"/>
    </xf>
    <xf numFmtId="2" fontId="37" fillId="0" borderId="48" xfId="1" applyNumberFormat="1" applyFont="1" applyBorder="1" applyAlignment="1">
      <alignment horizontal="center"/>
    </xf>
    <xf numFmtId="0" fontId="37" fillId="0" borderId="0" xfId="1" applyFont="1" applyBorder="1" applyAlignment="1">
      <alignment horizontal="center"/>
    </xf>
    <xf numFmtId="0" fontId="29" fillId="0" borderId="0" xfId="1" applyFont="1" applyBorder="1" applyAlignment="1">
      <alignment horizontal="center" vertical="center" textRotation="90" wrapText="1"/>
    </xf>
    <xf numFmtId="0" fontId="40" fillId="0" borderId="1" xfId="1" applyNumberFormat="1" applyFont="1" applyBorder="1" applyAlignment="1">
      <alignment horizontal="center" vertical="center"/>
    </xf>
    <xf numFmtId="2" fontId="24" fillId="0" borderId="1" xfId="1" applyNumberFormat="1" applyBorder="1"/>
    <xf numFmtId="0" fontId="24" fillId="0" borderId="1" xfId="1" applyBorder="1"/>
    <xf numFmtId="1" fontId="41" fillId="0" borderId="55" xfId="1" applyNumberFormat="1" applyFont="1" applyBorder="1" applyAlignment="1">
      <alignment horizontal="center" wrapText="1"/>
    </xf>
    <xf numFmtId="2" fontId="42" fillId="0" borderId="56" xfId="1" applyNumberFormat="1" applyFont="1" applyBorder="1" applyAlignment="1">
      <alignment horizontal="center" wrapText="1"/>
    </xf>
    <xf numFmtId="2" fontId="41" fillId="0" borderId="0" xfId="1" applyNumberFormat="1" applyFont="1" applyBorder="1" applyAlignment="1">
      <alignment horizontal="center" wrapText="1"/>
    </xf>
    <xf numFmtId="2" fontId="24" fillId="0" borderId="0" xfId="1" applyNumberFormat="1"/>
    <xf numFmtId="0" fontId="42" fillId="0" borderId="1" xfId="1" applyNumberFormat="1" applyFont="1" applyBorder="1" applyAlignment="1">
      <alignment horizontal="center" vertical="center" wrapText="1"/>
    </xf>
    <xf numFmtId="1" fontId="43" fillId="0" borderId="1" xfId="1" applyNumberFormat="1" applyFont="1" applyBorder="1" applyAlignment="1">
      <alignment horizontal="center" vertical="center" wrapText="1"/>
    </xf>
    <xf numFmtId="2" fontId="41" fillId="0" borderId="55" xfId="1" applyNumberFormat="1" applyFont="1" applyBorder="1" applyAlignment="1">
      <alignment horizontal="center" vertical="center" wrapText="1"/>
    </xf>
    <xf numFmtId="2" fontId="44" fillId="0" borderId="56" xfId="1" applyNumberFormat="1" applyFont="1" applyBorder="1" applyAlignment="1">
      <alignment horizontal="center" vertical="center" wrapText="1"/>
    </xf>
    <xf numFmtId="2" fontId="45" fillId="0" borderId="0" xfId="1" applyNumberFormat="1" applyFont="1" applyBorder="1" applyAlignment="1">
      <alignment horizontal="center" vertical="center" wrapText="1"/>
    </xf>
    <xf numFmtId="0" fontId="46" fillId="0" borderId="1" xfId="1" applyNumberFormat="1" applyFont="1" applyBorder="1" applyAlignment="1">
      <alignment horizontal="center" vertical="center" wrapText="1"/>
    </xf>
    <xf numFmtId="0" fontId="42" fillId="0" borderId="1" xfId="1" applyNumberFormat="1" applyFont="1" applyBorder="1" applyAlignment="1">
      <alignment horizontal="center" vertical="top" wrapText="1"/>
    </xf>
    <xf numFmtId="165" fontId="42" fillId="0" borderId="1" xfId="1" applyNumberFormat="1" applyFont="1" applyBorder="1" applyAlignment="1">
      <alignment horizontal="center" wrapText="1"/>
    </xf>
    <xf numFmtId="2" fontId="42" fillId="0" borderId="1" xfId="1" applyNumberFormat="1" applyFont="1" applyBorder="1" applyAlignment="1">
      <alignment horizontal="center" wrapText="1"/>
    </xf>
    <xf numFmtId="166" fontId="42" fillId="0" borderId="0" xfId="1" applyNumberFormat="1" applyFont="1" applyBorder="1" applyAlignment="1">
      <alignment horizontal="center" wrapText="1"/>
    </xf>
    <xf numFmtId="0" fontId="46" fillId="0" borderId="0" xfId="1" applyNumberFormat="1" applyFont="1" applyBorder="1" applyAlignment="1">
      <alignment horizontal="center" vertical="center" wrapText="1"/>
    </xf>
    <xf numFmtId="0" fontId="42" fillId="0" borderId="49" xfId="1" applyNumberFormat="1" applyFont="1" applyBorder="1" applyAlignment="1">
      <alignment horizontal="center" vertical="top" wrapText="1"/>
    </xf>
    <xf numFmtId="165" fontId="42" fillId="0" borderId="49" xfId="1" applyNumberFormat="1" applyFont="1" applyBorder="1" applyAlignment="1">
      <alignment horizontal="center" wrapText="1"/>
    </xf>
    <xf numFmtId="2" fontId="42" fillId="0" borderId="49" xfId="1" applyNumberFormat="1" applyFont="1" applyBorder="1" applyAlignment="1">
      <alignment horizontal="center" wrapText="1"/>
    </xf>
    <xf numFmtId="0" fontId="42" fillId="0" borderId="0" xfId="1" applyNumberFormat="1" applyFont="1" applyBorder="1" applyAlignment="1">
      <alignment horizontal="center" vertical="top" wrapText="1"/>
    </xf>
    <xf numFmtId="165" fontId="42" fillId="0" borderId="0" xfId="1" applyNumberFormat="1" applyFont="1" applyBorder="1" applyAlignment="1">
      <alignment horizontal="center" wrapText="1"/>
    </xf>
    <xf numFmtId="2" fontId="42" fillId="0" borderId="0" xfId="1" applyNumberFormat="1" applyFont="1" applyBorder="1" applyAlignment="1">
      <alignment horizontal="center" wrapText="1"/>
    </xf>
    <xf numFmtId="0" fontId="24" fillId="0" borderId="0" xfId="1" applyBorder="1" applyAlignment="1">
      <alignment wrapText="1"/>
    </xf>
    <xf numFmtId="0" fontId="47" fillId="0" borderId="48" xfId="1" applyFont="1" applyBorder="1"/>
    <xf numFmtId="2" fontId="47" fillId="0" borderId="48" xfId="1" applyNumberFormat="1" applyFont="1" applyBorder="1"/>
    <xf numFmtId="0" fontId="24" fillId="0" borderId="48" xfId="1" applyBorder="1"/>
    <xf numFmtId="0" fontId="24" fillId="0" borderId="0" xfId="1" applyBorder="1"/>
    <xf numFmtId="0" fontId="47" fillId="0" borderId="0" xfId="1" applyFont="1"/>
    <xf numFmtId="0" fontId="47" fillId="0" borderId="0" xfId="1" applyFont="1" applyAlignment="1">
      <alignment vertical="center"/>
    </xf>
    <xf numFmtId="2" fontId="47" fillId="0" borderId="0" xfId="1" applyNumberFormat="1" applyFont="1"/>
    <xf numFmtId="0" fontId="47" fillId="0" borderId="0" xfId="1" applyFont="1" applyAlignment="1">
      <alignment horizontal="center"/>
    </xf>
    <xf numFmtId="0" fontId="47" fillId="0" borderId="0" xfId="1" applyFont="1" applyBorder="1" applyAlignment="1">
      <alignment vertical="center"/>
    </xf>
    <xf numFmtId="0" fontId="46" fillId="0" borderId="0" xfId="1" applyFont="1"/>
    <xf numFmtId="1" fontId="24" fillId="0" borderId="0" xfId="1" applyNumberFormat="1"/>
    <xf numFmtId="0" fontId="24" fillId="0" borderId="0" xfId="1" applyFont="1"/>
    <xf numFmtId="0" fontId="24" fillId="0" borderId="0" xfId="1" applyAlignment="1">
      <alignment horizontal="center"/>
    </xf>
    <xf numFmtId="2" fontId="49" fillId="0" borderId="1" xfId="0" applyNumberFormat="1" applyFont="1" applyBorder="1" applyAlignment="1">
      <alignment horizontal="center" vertical="center" wrapText="1"/>
    </xf>
    <xf numFmtId="4" fontId="49" fillId="0" borderId="12" xfId="0" applyNumberFormat="1" applyFont="1" applyBorder="1" applyAlignment="1" applyProtection="1">
      <alignment horizontal="center" vertical="center" wrapText="1"/>
      <protection locked="0"/>
    </xf>
    <xf numFmtId="0" fontId="49" fillId="0" borderId="3" xfId="0" applyFont="1" applyBorder="1" applyAlignment="1" applyProtection="1">
      <alignment horizontal="center" vertical="center" wrapText="1"/>
      <protection locked="0"/>
    </xf>
    <xf numFmtId="2" fontId="49" fillId="0" borderId="12" xfId="0" applyNumberFormat="1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2" fontId="49" fillId="0" borderId="1" xfId="0" applyNumberFormat="1" applyFont="1" applyBorder="1" applyAlignment="1" applyProtection="1">
      <alignment horizontal="center" vertical="center" wrapText="1"/>
      <protection locked="0"/>
    </xf>
    <xf numFmtId="2" fontId="49" fillId="0" borderId="3" xfId="0" applyNumberFormat="1" applyFont="1" applyBorder="1" applyAlignment="1" applyProtection="1">
      <alignment horizontal="center" vertical="center" wrapText="1"/>
      <protection locked="0"/>
    </xf>
    <xf numFmtId="2" fontId="49" fillId="0" borderId="11" xfId="0" applyNumberFormat="1" applyFont="1" applyBorder="1" applyAlignment="1" applyProtection="1">
      <alignment horizontal="center" vertical="center" wrapText="1"/>
      <protection locked="0"/>
    </xf>
    <xf numFmtId="2" fontId="49" fillId="0" borderId="17" xfId="0" applyNumberFormat="1" applyFont="1" applyBorder="1" applyAlignment="1" applyProtection="1">
      <alignment horizontal="center" vertical="center" wrapText="1"/>
      <protection locked="0"/>
    </xf>
    <xf numFmtId="2" fontId="49" fillId="0" borderId="13" xfId="0" applyNumberFormat="1" applyFont="1" applyBorder="1" applyAlignment="1" applyProtection="1">
      <alignment horizontal="center" vertical="center" wrapText="1"/>
      <protection locked="0"/>
    </xf>
    <xf numFmtId="2" fontId="49" fillId="0" borderId="15" xfId="0" applyNumberFormat="1" applyFont="1" applyBorder="1" applyAlignment="1" applyProtection="1">
      <alignment horizontal="center" vertical="center" wrapText="1"/>
      <protection locked="0"/>
    </xf>
    <xf numFmtId="2" fontId="49" fillId="0" borderId="1" xfId="0" applyNumberFormat="1" applyFont="1" applyFill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 locked="0"/>
    </xf>
    <xf numFmtId="1" fontId="51" fillId="0" borderId="1" xfId="0" applyNumberFormat="1" applyFont="1" applyFill="1" applyBorder="1" applyAlignment="1" applyProtection="1">
      <alignment horizontal="right"/>
    </xf>
    <xf numFmtId="2" fontId="12" fillId="0" borderId="45" xfId="0" applyNumberFormat="1" applyFont="1" applyBorder="1" applyAlignment="1" applyProtection="1">
      <alignment horizontal="center" vertical="center" wrapText="1"/>
      <protection locked="0"/>
    </xf>
    <xf numFmtId="2" fontId="12" fillId="0" borderId="29" xfId="0" applyNumberFormat="1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10" fillId="0" borderId="37" xfId="0" applyFont="1" applyBorder="1" applyAlignment="1" applyProtection="1">
      <alignment horizontal="right" vertical="center" wrapText="1"/>
      <protection locked="0"/>
    </xf>
    <xf numFmtId="0" fontId="10" fillId="0" borderId="38" xfId="0" applyFont="1" applyBorder="1" applyAlignment="1" applyProtection="1">
      <alignment horizontal="right" vertical="center" wrapText="1"/>
      <protection locked="0"/>
    </xf>
    <xf numFmtId="0" fontId="10" fillId="0" borderId="39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12" fillId="0" borderId="7" xfId="0" applyNumberFormat="1" applyFont="1" applyBorder="1" applyAlignment="1" applyProtection="1">
      <alignment horizontal="center" vertical="center" wrapText="1"/>
      <protection locked="0"/>
    </xf>
    <xf numFmtId="4" fontId="12" fillId="0" borderId="41" xfId="0" applyNumberFormat="1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5" fillId="0" borderId="1" xfId="1" applyFont="1" applyBorder="1" applyAlignment="1">
      <alignment horizontal="center" vertical="center" textRotation="90" wrapText="1"/>
    </xf>
    <xf numFmtId="0" fontId="24" fillId="0" borderId="0" xfId="1" applyNumberFormat="1" applyAlignment="1">
      <alignment horizontal="center" wrapText="1"/>
    </xf>
    <xf numFmtId="0" fontId="24" fillId="0" borderId="0" xfId="1" applyAlignment="1">
      <alignment horizontal="center" vertical="center" wrapText="1"/>
    </xf>
    <xf numFmtId="0" fontId="24" fillId="0" borderId="0" xfId="1" applyBorder="1" applyAlignment="1">
      <alignment wrapText="1"/>
    </xf>
    <xf numFmtId="0" fontId="25" fillId="0" borderId="0" xfId="1" applyFont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25" fillId="0" borderId="43" xfId="1" applyFont="1" applyBorder="1" applyAlignment="1">
      <alignment horizontal="center" vertical="center" textRotation="90" wrapText="1"/>
    </xf>
    <xf numFmtId="0" fontId="25" fillId="0" borderId="52" xfId="1" applyFont="1" applyBorder="1" applyAlignment="1">
      <alignment horizontal="center" vertical="center" textRotation="90" wrapText="1"/>
    </xf>
    <xf numFmtId="0" fontId="39" fillId="0" borderId="2" xfId="1" applyFont="1" applyBorder="1" applyAlignment="1">
      <alignment horizontal="center" vertical="center" wrapText="1"/>
    </xf>
    <xf numFmtId="0" fontId="25" fillId="0" borderId="47" xfId="1" applyFont="1" applyBorder="1" applyAlignment="1">
      <alignment horizontal="center" vertical="center" wrapText="1"/>
    </xf>
    <xf numFmtId="0" fontId="25" fillId="0" borderId="50" xfId="1" applyFont="1" applyBorder="1" applyAlignment="1">
      <alignment horizontal="center" vertical="center" wrapText="1"/>
    </xf>
    <xf numFmtId="2" fontId="29" fillId="0" borderId="47" xfId="1" applyNumberFormat="1" applyFont="1" applyBorder="1" applyAlignment="1">
      <alignment horizontal="center" vertical="center" textRotation="90" wrapText="1"/>
    </xf>
    <xf numFmtId="0" fontId="38" fillId="0" borderId="51" xfId="1" applyFont="1" applyBorder="1" applyAlignment="1">
      <alignment horizontal="center" vertical="center" textRotation="90" wrapText="1"/>
    </xf>
    <xf numFmtId="0" fontId="38" fillId="0" borderId="53" xfId="1" applyFont="1" applyBorder="1" applyAlignment="1">
      <alignment horizontal="center" vertical="center" textRotation="90" wrapText="1"/>
    </xf>
    <xf numFmtId="0" fontId="38" fillId="0" borderId="54" xfId="1" applyFont="1" applyBorder="1" applyAlignment="1">
      <alignment horizontal="center" vertical="center" textRotation="90" wrapText="1"/>
    </xf>
    <xf numFmtId="0" fontId="25" fillId="0" borderId="47" xfId="1" applyFont="1" applyBorder="1" applyAlignment="1">
      <alignment horizontal="center" vertical="center" textRotation="90" wrapText="1"/>
    </xf>
    <xf numFmtId="0" fontId="48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77;&#1090;&#1088;&#1086;&#1083;&#1086;&#1075;&#1080;&#1103;\&#1051;&#1072;&#1073;&#1086;&#1088;&#1072;&#1090;&#1086;&#1088;&#1080;&#1103;\&#1057;&#1077;&#1088;&#1090;&#1080;&#1092;&#1080;&#1082;&#1072;&#1090;&#1099;\2016\111111\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Додаток"/>
      <sheetName val="Лист1"/>
    </sheetNames>
    <sheetDataSet>
      <sheetData sheetId="0">
        <row r="17">
          <cell r="P17">
            <v>34.92</v>
          </cell>
        </row>
        <row r="20">
          <cell r="P20">
            <v>34.914999999999999</v>
          </cell>
        </row>
        <row r="21">
          <cell r="P21">
            <v>34.880000000000003</v>
          </cell>
        </row>
        <row r="23">
          <cell r="P23">
            <v>34.74</v>
          </cell>
        </row>
        <row r="27">
          <cell r="P27">
            <v>34.69</v>
          </cell>
        </row>
        <row r="28">
          <cell r="P28">
            <v>34.659999999999997</v>
          </cell>
        </row>
        <row r="30">
          <cell r="P30">
            <v>34.31</v>
          </cell>
        </row>
        <row r="34">
          <cell r="P34">
            <v>34.31</v>
          </cell>
        </row>
        <row r="35">
          <cell r="P35">
            <v>34.26</v>
          </cell>
        </row>
        <row r="37">
          <cell r="P37">
            <v>34.43</v>
          </cell>
        </row>
        <row r="42">
          <cell r="P42">
            <v>34.33</v>
          </cell>
        </row>
        <row r="44">
          <cell r="P44">
            <v>34.42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showZeros="0" tabSelected="1" view="pageBreakPreview" topLeftCell="M16" zoomScale="80" zoomScaleNormal="70" zoomScaleSheetLayoutView="80" workbookViewId="0">
      <selection activeCell="AC43" sqref="AC43"/>
    </sheetView>
  </sheetViews>
  <sheetFormatPr defaultRowHeight="15" x14ac:dyDescent="0.25"/>
  <cols>
    <col min="1" max="1" width="4.85546875" style="1" customWidth="1"/>
    <col min="2" max="2" width="10.85546875" style="1" customWidth="1"/>
    <col min="3" max="3" width="9.140625" style="1" customWidth="1"/>
    <col min="4" max="5" width="9.28515625" style="1" customWidth="1"/>
    <col min="6" max="7" width="8.7109375" style="1" customWidth="1"/>
    <col min="8" max="8" width="8.85546875" style="1" customWidth="1"/>
    <col min="9" max="10" width="9.42578125" style="1" customWidth="1"/>
    <col min="11" max="11" width="9.140625" style="1" customWidth="1"/>
    <col min="12" max="12" width="10.5703125" style="1" customWidth="1"/>
    <col min="13" max="13" width="8.7109375" style="1" customWidth="1"/>
    <col min="14" max="14" width="10" style="1" customWidth="1"/>
    <col min="15" max="15" width="6.140625" style="1" customWidth="1"/>
    <col min="16" max="16" width="7.7109375" style="1" customWidth="1"/>
    <col min="17" max="17" width="7.28515625" style="1" customWidth="1"/>
    <col min="18" max="18" width="6.140625" style="1" customWidth="1"/>
    <col min="19" max="19" width="8.5703125" style="1" customWidth="1"/>
    <col min="20" max="20" width="7.7109375" style="1" customWidth="1"/>
    <col min="21" max="21" width="6.140625" style="1" customWidth="1"/>
    <col min="22" max="22" width="7.5703125" style="1" customWidth="1"/>
    <col min="23" max="23" width="7.85546875" style="1" customWidth="1"/>
    <col min="24" max="24" width="7.7109375" style="1" customWidth="1"/>
    <col min="25" max="25" width="8" style="1" customWidth="1"/>
    <col min="26" max="26" width="8.7109375" style="1" customWidth="1"/>
    <col min="27" max="27" width="9.140625" style="1" customWidth="1"/>
    <col min="28" max="28" width="11.7109375" style="1" customWidth="1"/>
    <col min="29" max="29" width="17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9.5" x14ac:dyDescent="0.3">
      <c r="A1" s="27" t="s">
        <v>20</v>
      </c>
      <c r="B1" s="28"/>
      <c r="C1" s="28"/>
      <c r="D1" s="28"/>
      <c r="E1" s="29"/>
      <c r="F1" s="29"/>
      <c r="I1" s="34"/>
      <c r="J1" s="34"/>
      <c r="K1" s="34"/>
      <c r="L1" s="34"/>
      <c r="M1" s="35" t="s">
        <v>4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229" t="s">
        <v>57</v>
      </c>
      <c r="AB1" s="229"/>
      <c r="AC1" s="229"/>
    </row>
    <row r="2" spans="1:34" ht="18.75" x14ac:dyDescent="0.3">
      <c r="A2" s="27" t="s">
        <v>48</v>
      </c>
      <c r="B2" s="28"/>
      <c r="C2" s="30"/>
      <c r="D2" s="28"/>
      <c r="E2" s="29"/>
      <c r="F2" s="28"/>
      <c r="G2" s="2"/>
      <c r="H2" s="26"/>
      <c r="I2" s="93"/>
      <c r="J2" s="93"/>
      <c r="K2" s="176" t="s">
        <v>58</v>
      </c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94"/>
      <c r="Y2" s="40"/>
      <c r="Z2" s="40"/>
    </row>
    <row r="3" spans="1:34" ht="16.5" customHeight="1" x14ac:dyDescent="0.3">
      <c r="A3" s="27" t="s">
        <v>49</v>
      </c>
      <c r="B3" s="29"/>
      <c r="C3" s="31"/>
      <c r="D3" s="29"/>
      <c r="E3" s="29"/>
      <c r="F3" s="32"/>
      <c r="G3" s="2"/>
      <c r="H3" s="2"/>
      <c r="I3" s="93"/>
      <c r="J3" s="93"/>
      <c r="K3" s="176" t="s">
        <v>59</v>
      </c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94"/>
      <c r="Y3" s="40"/>
      <c r="Z3" s="40"/>
      <c r="AA3" s="10"/>
      <c r="AB3" s="10"/>
      <c r="AC3" s="10"/>
    </row>
    <row r="4" spans="1:34" ht="18.75" x14ac:dyDescent="0.3">
      <c r="A4" s="33" t="s">
        <v>21</v>
      </c>
      <c r="B4" s="29"/>
      <c r="C4" s="29"/>
      <c r="D4" s="29"/>
      <c r="E4" s="29"/>
      <c r="F4" s="29"/>
      <c r="G4" s="2"/>
      <c r="H4" s="2"/>
      <c r="I4" s="93"/>
      <c r="J4" s="230" t="s">
        <v>60</v>
      </c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95"/>
      <c r="Y4" s="40"/>
      <c r="Z4" s="40"/>
      <c r="AA4" s="10"/>
      <c r="AB4" s="10"/>
      <c r="AC4" s="10"/>
    </row>
    <row r="5" spans="1:34" ht="18.75" x14ac:dyDescent="0.25">
      <c r="A5" s="33" t="s">
        <v>61</v>
      </c>
      <c r="B5" s="29"/>
      <c r="C5" s="29"/>
      <c r="D5" s="29"/>
      <c r="E5" s="29"/>
      <c r="F5" s="28"/>
      <c r="G5" s="2"/>
      <c r="H5" s="2"/>
      <c r="I5" s="176" t="s">
        <v>62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22"/>
      <c r="AB5" s="3"/>
    </row>
    <row r="6" spans="1:34" ht="5.25" customHeight="1" thickBot="1" x14ac:dyDescent="0.3"/>
    <row r="7" spans="1:34" ht="26.25" customHeight="1" thickBot="1" x14ac:dyDescent="0.3">
      <c r="A7" s="177" t="s">
        <v>0</v>
      </c>
      <c r="B7" s="186" t="s">
        <v>1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  <c r="N7" s="186" t="s">
        <v>30</v>
      </c>
      <c r="O7" s="192"/>
      <c r="P7" s="192"/>
      <c r="Q7" s="192"/>
      <c r="R7" s="192"/>
      <c r="S7" s="192"/>
      <c r="T7" s="192"/>
      <c r="U7" s="192"/>
      <c r="V7" s="192"/>
      <c r="W7" s="193"/>
      <c r="X7" s="194" t="s">
        <v>25</v>
      </c>
      <c r="Y7" s="196" t="s">
        <v>2</v>
      </c>
      <c r="Z7" s="198" t="s">
        <v>17</v>
      </c>
      <c r="AA7" s="198" t="s">
        <v>18</v>
      </c>
      <c r="AB7" s="221" t="s">
        <v>19</v>
      </c>
      <c r="AC7" s="177" t="s">
        <v>16</v>
      </c>
    </row>
    <row r="8" spans="1:34" ht="16.5" customHeight="1" thickBot="1" x14ac:dyDescent="0.3">
      <c r="A8" s="214"/>
      <c r="B8" s="189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1"/>
      <c r="N8" s="179" t="s">
        <v>26</v>
      </c>
      <c r="O8" s="14" t="s">
        <v>28</v>
      </c>
      <c r="P8" s="14"/>
      <c r="Q8" s="14"/>
      <c r="R8" s="14"/>
      <c r="S8" s="14"/>
      <c r="T8" s="14"/>
      <c r="U8" s="14"/>
      <c r="V8" s="14" t="s">
        <v>29</v>
      </c>
      <c r="W8" s="15"/>
      <c r="X8" s="195"/>
      <c r="Y8" s="197"/>
      <c r="Z8" s="199"/>
      <c r="AA8" s="199"/>
      <c r="AB8" s="222"/>
      <c r="AC8" s="178"/>
    </row>
    <row r="9" spans="1:34" ht="15" customHeight="1" x14ac:dyDescent="0.25">
      <c r="A9" s="214"/>
      <c r="B9" s="182" t="s">
        <v>33</v>
      </c>
      <c r="C9" s="184" t="s">
        <v>34</v>
      </c>
      <c r="D9" s="184" t="s">
        <v>35</v>
      </c>
      <c r="E9" s="184" t="s">
        <v>40</v>
      </c>
      <c r="F9" s="184" t="s">
        <v>41</v>
      </c>
      <c r="G9" s="184" t="s">
        <v>38</v>
      </c>
      <c r="H9" s="184" t="s">
        <v>42</v>
      </c>
      <c r="I9" s="184" t="s">
        <v>39</v>
      </c>
      <c r="J9" s="184" t="s">
        <v>37</v>
      </c>
      <c r="K9" s="184" t="s">
        <v>36</v>
      </c>
      <c r="L9" s="184" t="s">
        <v>43</v>
      </c>
      <c r="M9" s="202" t="s">
        <v>44</v>
      </c>
      <c r="N9" s="180"/>
      <c r="O9" s="217" t="s">
        <v>31</v>
      </c>
      <c r="P9" s="219" t="s">
        <v>10</v>
      </c>
      <c r="Q9" s="221" t="s">
        <v>11</v>
      </c>
      <c r="R9" s="182" t="s">
        <v>32</v>
      </c>
      <c r="S9" s="184" t="s">
        <v>12</v>
      </c>
      <c r="T9" s="202" t="s">
        <v>13</v>
      </c>
      <c r="U9" s="223" t="s">
        <v>27</v>
      </c>
      <c r="V9" s="184" t="s">
        <v>14</v>
      </c>
      <c r="W9" s="202" t="s">
        <v>15</v>
      </c>
      <c r="X9" s="195"/>
      <c r="Y9" s="197"/>
      <c r="Z9" s="199"/>
      <c r="AA9" s="199"/>
      <c r="AB9" s="222"/>
      <c r="AC9" s="178"/>
    </row>
    <row r="10" spans="1:34" ht="92.25" customHeight="1" x14ac:dyDescent="0.25">
      <c r="A10" s="214"/>
      <c r="B10" s="183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203"/>
      <c r="N10" s="181"/>
      <c r="O10" s="218"/>
      <c r="P10" s="220"/>
      <c r="Q10" s="222"/>
      <c r="R10" s="183"/>
      <c r="S10" s="185"/>
      <c r="T10" s="203"/>
      <c r="U10" s="224"/>
      <c r="V10" s="185"/>
      <c r="W10" s="203"/>
      <c r="X10" s="195"/>
      <c r="Y10" s="197"/>
      <c r="Z10" s="199"/>
      <c r="AA10" s="199"/>
      <c r="AB10" s="222"/>
      <c r="AC10" s="178"/>
    </row>
    <row r="11" spans="1:34" ht="19.5" x14ac:dyDescent="0.25">
      <c r="A11" s="16">
        <v>1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50"/>
      <c r="O11" s="51"/>
      <c r="P11" s="170">
        <v>34.42</v>
      </c>
      <c r="Q11" s="160">
        <f t="shared" ref="Q11:Q41" si="0">P11/3.6</f>
        <v>9.5611111111111118</v>
      </c>
      <c r="R11" s="171"/>
      <c r="S11" s="159">
        <v>38.130000000000003</v>
      </c>
      <c r="T11" s="162">
        <f t="shared" ref="T11:T41" si="1">S11/3.6</f>
        <v>10.591666666666667</v>
      </c>
      <c r="U11" s="166"/>
      <c r="V11" s="159">
        <v>49.52</v>
      </c>
      <c r="W11" s="162">
        <f t="shared" ref="W11:W41" si="2">V11/3.6</f>
        <v>13.755555555555556</v>
      </c>
      <c r="X11" s="56"/>
      <c r="Y11" s="56"/>
      <c r="Z11" s="57"/>
      <c r="AA11" s="57"/>
      <c r="AB11" s="58"/>
      <c r="AC11" s="174">
        <f>Додаток!G15/1000</f>
        <v>894.85806000000002</v>
      </c>
      <c r="AD11" s="11">
        <f t="shared" ref="AD11:AD24" si="3">SUM(B11:M11)+$K$42+$N$42</f>
        <v>0</v>
      </c>
      <c r="AE11" s="12" t="str">
        <f>IF(AD11=100,"ОК"," ")</f>
        <v xml:space="preserve"> </v>
      </c>
      <c r="AF11" s="7"/>
      <c r="AG11" s="7"/>
      <c r="AH11" s="7"/>
    </row>
    <row r="12" spans="1:34" ht="19.5" x14ac:dyDescent="0.25">
      <c r="A12" s="16">
        <v>2</v>
      </c>
      <c r="B12" s="47">
        <v>94.175200000000004</v>
      </c>
      <c r="C12" s="48">
        <v>3.0644</v>
      </c>
      <c r="D12" s="48">
        <v>0.87280000000000002</v>
      </c>
      <c r="E12" s="48">
        <v>0.11020000000000001</v>
      </c>
      <c r="F12" s="48">
        <v>0.13800000000000001</v>
      </c>
      <c r="G12" s="48">
        <v>1.4E-3</v>
      </c>
      <c r="H12" s="48">
        <v>3.0800000000000001E-2</v>
      </c>
      <c r="I12" s="48">
        <v>2.4799999999999999E-2</v>
      </c>
      <c r="J12" s="48">
        <v>1.6899999999999998E-2</v>
      </c>
      <c r="K12" s="48">
        <v>9.5999999999999992E-3</v>
      </c>
      <c r="L12" s="48">
        <v>1.3439000000000001</v>
      </c>
      <c r="M12" s="49">
        <v>0.2122</v>
      </c>
      <c r="N12" s="50">
        <v>0.71189999999999998</v>
      </c>
      <c r="O12" s="59"/>
      <c r="P12" s="53">
        <v>34.43</v>
      </c>
      <c r="Q12" s="60">
        <f t="shared" si="0"/>
        <v>9.5638888888888882</v>
      </c>
      <c r="R12" s="61"/>
      <c r="S12" s="53">
        <v>38.15</v>
      </c>
      <c r="T12" s="62">
        <f t="shared" si="1"/>
        <v>10.597222222222221</v>
      </c>
      <c r="U12" s="63"/>
      <c r="V12" s="53">
        <v>49.63</v>
      </c>
      <c r="W12" s="62">
        <f t="shared" si="2"/>
        <v>13.786111111111111</v>
      </c>
      <c r="X12" s="56"/>
      <c r="Y12" s="56"/>
      <c r="Z12" s="57"/>
      <c r="AA12" s="57"/>
      <c r="AB12" s="58"/>
      <c r="AC12" s="174">
        <f>Додаток!G16/1000</f>
        <v>865.29442000000006</v>
      </c>
      <c r="AD12" s="11">
        <f t="shared" si="3"/>
        <v>100.00020000000004</v>
      </c>
      <c r="AE12" s="12" t="str">
        <f>IF(AD12=100,"ОК"," ")</f>
        <v xml:space="preserve"> </v>
      </c>
      <c r="AF12" s="7"/>
      <c r="AG12" s="7"/>
      <c r="AH12" s="7"/>
    </row>
    <row r="13" spans="1:34" ht="19.5" x14ac:dyDescent="0.25">
      <c r="A13" s="16">
        <v>3</v>
      </c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50"/>
      <c r="O13" s="59"/>
      <c r="P13" s="159">
        <v>34.43</v>
      </c>
      <c r="Q13" s="160">
        <f t="shared" si="0"/>
        <v>9.5638888888888882</v>
      </c>
      <c r="R13" s="161"/>
      <c r="S13" s="159">
        <v>38.15</v>
      </c>
      <c r="T13" s="162">
        <f t="shared" si="1"/>
        <v>10.597222222222221</v>
      </c>
      <c r="U13" s="163"/>
      <c r="V13" s="159">
        <v>49.63</v>
      </c>
      <c r="W13" s="162">
        <f t="shared" si="2"/>
        <v>13.786111111111111</v>
      </c>
      <c r="X13" s="56"/>
      <c r="Y13" s="56"/>
      <c r="Z13" s="57"/>
      <c r="AA13" s="57"/>
      <c r="AB13" s="58"/>
      <c r="AC13" s="174">
        <f>Додаток!G17/1000</f>
        <v>880.43941000000007</v>
      </c>
      <c r="AD13" s="11">
        <f t="shared" si="3"/>
        <v>0</v>
      </c>
      <c r="AE13" s="12" t="str">
        <f>IF(AD13=100,"ОК"," ")</f>
        <v xml:space="preserve"> </v>
      </c>
      <c r="AF13" s="7"/>
      <c r="AG13" s="7"/>
      <c r="AH13" s="7"/>
    </row>
    <row r="14" spans="1:34" ht="19.5" x14ac:dyDescent="0.25">
      <c r="A14" s="16">
        <v>4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50"/>
      <c r="O14" s="59"/>
      <c r="P14" s="159">
        <v>34.43</v>
      </c>
      <c r="Q14" s="160">
        <f t="shared" si="0"/>
        <v>9.5638888888888882</v>
      </c>
      <c r="R14" s="161"/>
      <c r="S14" s="159">
        <v>38.15</v>
      </c>
      <c r="T14" s="162">
        <f t="shared" si="1"/>
        <v>10.597222222222221</v>
      </c>
      <c r="U14" s="163"/>
      <c r="V14" s="159">
        <v>49.63</v>
      </c>
      <c r="W14" s="162">
        <f t="shared" si="2"/>
        <v>13.786111111111111</v>
      </c>
      <c r="X14" s="56"/>
      <c r="Y14" s="56"/>
      <c r="Z14" s="57"/>
      <c r="AA14" s="57"/>
      <c r="AB14" s="58"/>
      <c r="AC14" s="174">
        <f>Додаток!G18/1000</f>
        <v>925.43727999999999</v>
      </c>
      <c r="AD14" s="11">
        <f t="shared" si="3"/>
        <v>0</v>
      </c>
      <c r="AE14" s="12" t="str">
        <f t="shared" ref="AE14:AE41" si="4">IF(AD14=100,"ОК"," ")</f>
        <v xml:space="preserve"> </v>
      </c>
      <c r="AF14" s="7"/>
      <c r="AG14" s="7"/>
      <c r="AH14" s="7"/>
    </row>
    <row r="15" spans="1:34" ht="19.5" x14ac:dyDescent="0.25">
      <c r="A15" s="16">
        <v>5</v>
      </c>
      <c r="B15" s="47">
        <v>93.343800000000002</v>
      </c>
      <c r="C15" s="48">
        <v>3.4535</v>
      </c>
      <c r="D15" s="48">
        <v>0.98240000000000005</v>
      </c>
      <c r="E15" s="48">
        <v>0.1207</v>
      </c>
      <c r="F15" s="48">
        <v>0.15459999999999999</v>
      </c>
      <c r="G15" s="48">
        <v>1.4E-3</v>
      </c>
      <c r="H15" s="48">
        <v>2.87E-2</v>
      </c>
      <c r="I15" s="48">
        <v>2.3E-2</v>
      </c>
      <c r="J15" s="48">
        <v>1.3100000000000001E-2</v>
      </c>
      <c r="K15" s="48">
        <v>8.3000000000000001E-3</v>
      </c>
      <c r="L15" s="48">
        <v>1.6122000000000001</v>
      </c>
      <c r="M15" s="49">
        <v>0.25840000000000002</v>
      </c>
      <c r="N15" s="50">
        <v>0.71760000000000002</v>
      </c>
      <c r="O15" s="59"/>
      <c r="P15" s="53">
        <v>34.499000000000002</v>
      </c>
      <c r="Q15" s="52">
        <f t="shared" si="0"/>
        <v>9.5830555555555552</v>
      </c>
      <c r="R15" s="64"/>
      <c r="S15" s="53">
        <v>38.218000000000004</v>
      </c>
      <c r="T15" s="54">
        <f t="shared" si="1"/>
        <v>10.616111111111111</v>
      </c>
      <c r="U15" s="65"/>
      <c r="V15" s="53">
        <v>49.51</v>
      </c>
      <c r="W15" s="54">
        <f t="shared" si="2"/>
        <v>13.752777777777776</v>
      </c>
      <c r="X15" s="56"/>
      <c r="Y15" s="56"/>
      <c r="Z15" s="57"/>
      <c r="AA15" s="57"/>
      <c r="AB15" s="58"/>
      <c r="AC15" s="174">
        <f>Додаток!G19/1000</f>
        <v>958.24212000000011</v>
      </c>
      <c r="AD15" s="11">
        <f t="shared" si="3"/>
        <v>100.0001</v>
      </c>
      <c r="AE15" s="12" t="str">
        <f t="shared" si="4"/>
        <v xml:space="preserve"> </v>
      </c>
      <c r="AF15" s="7"/>
      <c r="AG15" s="7"/>
      <c r="AH15" s="7"/>
    </row>
    <row r="16" spans="1:34" ht="19.5" x14ac:dyDescent="0.25">
      <c r="A16" s="16">
        <v>6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50"/>
      <c r="O16" s="59"/>
      <c r="P16" s="159">
        <v>34.499000000000002</v>
      </c>
      <c r="Q16" s="160">
        <f t="shared" si="0"/>
        <v>9.5830555555555552</v>
      </c>
      <c r="R16" s="161"/>
      <c r="S16" s="159">
        <v>38.218000000000004</v>
      </c>
      <c r="T16" s="162">
        <f t="shared" si="1"/>
        <v>10.616111111111111</v>
      </c>
      <c r="U16" s="163"/>
      <c r="V16" s="159">
        <v>49.51</v>
      </c>
      <c r="W16" s="162">
        <f t="shared" si="2"/>
        <v>13.752777777777776</v>
      </c>
      <c r="X16" s="56"/>
      <c r="Y16" s="56"/>
      <c r="Z16" s="57"/>
      <c r="AA16" s="57"/>
      <c r="AB16" s="58"/>
      <c r="AC16" s="174">
        <f>Додаток!G20/1000</f>
        <v>917.61437999999998</v>
      </c>
      <c r="AD16" s="11">
        <f t="shared" si="3"/>
        <v>0</v>
      </c>
      <c r="AE16" s="12" t="str">
        <f t="shared" si="4"/>
        <v xml:space="preserve"> </v>
      </c>
      <c r="AF16" s="7"/>
      <c r="AG16" s="7"/>
      <c r="AH16" s="7"/>
    </row>
    <row r="17" spans="1:34" s="39" customFormat="1" ht="19.5" x14ac:dyDescent="0.25">
      <c r="A17" s="36">
        <v>7</v>
      </c>
      <c r="B17" s="47">
        <v>93.842500000000001</v>
      </c>
      <c r="C17" s="47">
        <v>3.2345000000000002</v>
      </c>
      <c r="D17" s="47">
        <v>0.86470000000000002</v>
      </c>
      <c r="E17" s="47">
        <v>0.10249999999999999</v>
      </c>
      <c r="F17" s="47">
        <v>0.1211</v>
      </c>
      <c r="G17" s="47">
        <v>1.2999999999999999E-3</v>
      </c>
      <c r="H17" s="47">
        <v>2.69E-2</v>
      </c>
      <c r="I17" s="47">
        <v>2.12E-2</v>
      </c>
      <c r="J17" s="47">
        <v>1.1299999999999999E-2</v>
      </c>
      <c r="K17" s="47">
        <v>8.3999999999999995E-3</v>
      </c>
      <c r="L17" s="47">
        <v>1.5188999999999999</v>
      </c>
      <c r="M17" s="66">
        <v>0.24660000000000001</v>
      </c>
      <c r="N17" s="67">
        <v>0.71319999999999995</v>
      </c>
      <c r="O17" s="68"/>
      <c r="P17" s="69">
        <v>34.369999999999997</v>
      </c>
      <c r="Q17" s="70">
        <f t="shared" si="0"/>
        <v>9.5472222222222207</v>
      </c>
      <c r="R17" s="71"/>
      <c r="S17" s="69">
        <v>38.08</v>
      </c>
      <c r="T17" s="72">
        <f t="shared" si="1"/>
        <v>10.577777777777778</v>
      </c>
      <c r="U17" s="73"/>
      <c r="V17" s="69">
        <v>49.49</v>
      </c>
      <c r="W17" s="72">
        <f t="shared" si="2"/>
        <v>13.747222222222222</v>
      </c>
      <c r="X17" s="74">
        <v>-26</v>
      </c>
      <c r="Y17" s="74">
        <v>-18.100000000000001</v>
      </c>
      <c r="Z17" s="75"/>
      <c r="AA17" s="75"/>
      <c r="AB17" s="76" t="s">
        <v>53</v>
      </c>
      <c r="AC17" s="174">
        <f>Додаток!G21/1000</f>
        <v>1039.4462800000001</v>
      </c>
      <c r="AD17" s="37">
        <f t="shared" si="3"/>
        <v>99.999899999999997</v>
      </c>
      <c r="AE17" s="12" t="str">
        <f t="shared" si="4"/>
        <v xml:space="preserve"> </v>
      </c>
      <c r="AF17" s="38"/>
      <c r="AG17" s="38"/>
      <c r="AH17" s="38"/>
    </row>
    <row r="18" spans="1:34" ht="19.5" x14ac:dyDescent="0.25">
      <c r="A18" s="16">
        <v>8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50"/>
      <c r="O18" s="59"/>
      <c r="P18" s="159">
        <v>34.369999999999997</v>
      </c>
      <c r="Q18" s="160">
        <f t="shared" si="0"/>
        <v>9.5472222222222207</v>
      </c>
      <c r="R18" s="161"/>
      <c r="S18" s="159">
        <v>38.08</v>
      </c>
      <c r="T18" s="162">
        <f t="shared" si="1"/>
        <v>10.577777777777778</v>
      </c>
      <c r="U18" s="163"/>
      <c r="V18" s="159">
        <v>49.49</v>
      </c>
      <c r="W18" s="162">
        <f t="shared" si="2"/>
        <v>13.747222222222222</v>
      </c>
      <c r="X18" s="56"/>
      <c r="Y18" s="56"/>
      <c r="Z18" s="57"/>
      <c r="AA18" s="57"/>
      <c r="AB18" s="58"/>
      <c r="AC18" s="174">
        <f>Додаток!G22/1000</f>
        <v>968.34973000000002</v>
      </c>
      <c r="AD18" s="11">
        <f t="shared" si="3"/>
        <v>0</v>
      </c>
      <c r="AE18" s="12" t="str">
        <f t="shared" si="4"/>
        <v xml:space="preserve"> </v>
      </c>
      <c r="AF18" s="7"/>
      <c r="AG18" s="7"/>
      <c r="AH18" s="7"/>
    </row>
    <row r="19" spans="1:34" ht="19.5" x14ac:dyDescent="0.25">
      <c r="A19" s="16">
        <v>9</v>
      </c>
      <c r="B19" s="47">
        <v>94.792000000000002</v>
      </c>
      <c r="C19" s="48">
        <v>2.7229000000000001</v>
      </c>
      <c r="D19" s="48">
        <v>0.75160000000000005</v>
      </c>
      <c r="E19" s="48">
        <v>9.7600000000000006E-2</v>
      </c>
      <c r="F19" s="48">
        <v>0.1104</v>
      </c>
      <c r="G19" s="48">
        <v>1.6000000000000001E-3</v>
      </c>
      <c r="H19" s="48">
        <v>2.3900000000000001E-2</v>
      </c>
      <c r="I19" s="48">
        <v>1.8800000000000001E-2</v>
      </c>
      <c r="J19" s="48">
        <v>9.7999999999999997E-3</v>
      </c>
      <c r="K19" s="48">
        <v>8.0999999999999996E-3</v>
      </c>
      <c r="L19" s="48">
        <v>1.2544</v>
      </c>
      <c r="M19" s="49">
        <v>0.20899999999999999</v>
      </c>
      <c r="N19" s="50">
        <v>0.70669999999999999</v>
      </c>
      <c r="O19" s="59"/>
      <c r="P19" s="53">
        <v>34.259</v>
      </c>
      <c r="Q19" s="52">
        <f t="shared" si="0"/>
        <v>9.5163888888888888</v>
      </c>
      <c r="R19" s="64"/>
      <c r="S19" s="53">
        <v>37.966000000000001</v>
      </c>
      <c r="T19" s="54">
        <f t="shared" si="1"/>
        <v>10.546111111111111</v>
      </c>
      <c r="U19" s="65"/>
      <c r="V19" s="53">
        <v>49.56</v>
      </c>
      <c r="W19" s="54">
        <f t="shared" si="2"/>
        <v>13.766666666666667</v>
      </c>
      <c r="X19" s="56"/>
      <c r="Y19" s="56"/>
      <c r="Z19" s="57"/>
      <c r="AA19" s="57"/>
      <c r="AB19" s="58"/>
      <c r="AC19" s="174">
        <f>Додаток!G23/1000</f>
        <v>815.50354000000004</v>
      </c>
      <c r="AD19" s="11">
        <f t="shared" si="3"/>
        <v>100.00009999999999</v>
      </c>
      <c r="AE19" s="12" t="str">
        <f t="shared" si="4"/>
        <v xml:space="preserve"> </v>
      </c>
      <c r="AF19" s="7"/>
      <c r="AG19" s="7"/>
      <c r="AH19" s="7"/>
    </row>
    <row r="20" spans="1:34" ht="19.5" x14ac:dyDescent="0.25">
      <c r="A20" s="16">
        <v>10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50"/>
      <c r="O20" s="59"/>
      <c r="P20" s="159">
        <v>34.259</v>
      </c>
      <c r="Q20" s="160">
        <f t="shared" si="0"/>
        <v>9.5163888888888888</v>
      </c>
      <c r="R20" s="161"/>
      <c r="S20" s="159">
        <v>37.966000000000001</v>
      </c>
      <c r="T20" s="162">
        <f t="shared" si="1"/>
        <v>10.546111111111111</v>
      </c>
      <c r="U20" s="163"/>
      <c r="V20" s="159">
        <v>49.56</v>
      </c>
      <c r="W20" s="162">
        <f t="shared" si="2"/>
        <v>13.766666666666667</v>
      </c>
      <c r="X20" s="56"/>
      <c r="Y20" s="56"/>
      <c r="Z20" s="57"/>
      <c r="AA20" s="57"/>
      <c r="AB20" s="58"/>
      <c r="AC20" s="174">
        <f>Додаток!G24/1000</f>
        <v>765.10486000000003</v>
      </c>
      <c r="AD20" s="11">
        <f t="shared" si="3"/>
        <v>0</v>
      </c>
      <c r="AE20" s="12" t="str">
        <f t="shared" si="4"/>
        <v xml:space="preserve"> </v>
      </c>
      <c r="AF20" s="7"/>
      <c r="AG20" s="7"/>
      <c r="AH20" s="7"/>
    </row>
    <row r="21" spans="1:34" ht="19.5" x14ac:dyDescent="0.25">
      <c r="A21" s="16">
        <v>11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50"/>
      <c r="O21" s="59"/>
      <c r="P21" s="159">
        <v>34.259</v>
      </c>
      <c r="Q21" s="160">
        <f t="shared" si="0"/>
        <v>9.5163888888888888</v>
      </c>
      <c r="R21" s="161"/>
      <c r="S21" s="159">
        <v>37.966000000000001</v>
      </c>
      <c r="T21" s="162">
        <f t="shared" si="1"/>
        <v>10.546111111111111</v>
      </c>
      <c r="U21" s="163"/>
      <c r="V21" s="159">
        <v>49.56</v>
      </c>
      <c r="W21" s="162">
        <f t="shared" si="2"/>
        <v>13.766666666666667</v>
      </c>
      <c r="X21" s="56"/>
      <c r="Y21" s="56"/>
      <c r="Z21" s="57"/>
      <c r="AA21" s="57"/>
      <c r="AB21" s="58"/>
      <c r="AC21" s="174">
        <f>Додаток!G25/1000</f>
        <v>721.61087999999995</v>
      </c>
      <c r="AD21" s="11">
        <f t="shared" si="3"/>
        <v>0</v>
      </c>
      <c r="AE21" s="12" t="str">
        <f t="shared" si="4"/>
        <v xml:space="preserve"> </v>
      </c>
      <c r="AF21" s="7"/>
      <c r="AG21" s="7"/>
      <c r="AH21" s="7"/>
    </row>
    <row r="22" spans="1:34" ht="19.5" x14ac:dyDescent="0.25">
      <c r="A22" s="16">
        <v>12</v>
      </c>
      <c r="B22" s="47">
        <v>95.124899999999997</v>
      </c>
      <c r="C22" s="48">
        <v>2.5731999999999999</v>
      </c>
      <c r="D22" s="48">
        <v>0.71940000000000004</v>
      </c>
      <c r="E22" s="48">
        <v>9.8799999999999999E-2</v>
      </c>
      <c r="F22" s="48">
        <v>0.1045</v>
      </c>
      <c r="G22" s="48">
        <v>1.1000000000000001E-3</v>
      </c>
      <c r="H22" s="48">
        <v>2.23E-2</v>
      </c>
      <c r="I22" s="48">
        <v>1.7299999999999999E-2</v>
      </c>
      <c r="J22" s="48">
        <v>6.4000000000000003E-3</v>
      </c>
      <c r="K22" s="48">
        <v>9.9000000000000008E-3</v>
      </c>
      <c r="L22" s="48">
        <v>1.1367</v>
      </c>
      <c r="M22" s="49">
        <v>0.18559999999999999</v>
      </c>
      <c r="N22" s="50">
        <v>0.70430000000000004</v>
      </c>
      <c r="O22" s="59"/>
      <c r="P22" s="53">
        <v>34.24</v>
      </c>
      <c r="Q22" s="52">
        <f t="shared" si="0"/>
        <v>9.5111111111111111</v>
      </c>
      <c r="R22" s="64"/>
      <c r="S22" s="53">
        <v>37.944600000000001</v>
      </c>
      <c r="T22" s="54">
        <f t="shared" si="1"/>
        <v>10.540166666666666</v>
      </c>
      <c r="U22" s="65"/>
      <c r="V22" s="53">
        <v>49.619</v>
      </c>
      <c r="W22" s="54">
        <f t="shared" si="2"/>
        <v>13.783055555555555</v>
      </c>
      <c r="X22" s="56"/>
      <c r="Y22" s="56"/>
      <c r="Z22" s="57"/>
      <c r="AA22" s="57"/>
      <c r="AB22" s="58"/>
      <c r="AC22" s="174">
        <f>Додаток!G26/1000</f>
        <v>759.17710999999986</v>
      </c>
      <c r="AD22" s="11">
        <f t="shared" si="3"/>
        <v>100.00009999999999</v>
      </c>
      <c r="AE22" s="12" t="str">
        <f t="shared" si="4"/>
        <v xml:space="preserve"> </v>
      </c>
      <c r="AF22" s="7"/>
      <c r="AG22" s="7"/>
      <c r="AH22" s="7"/>
    </row>
    <row r="23" spans="1:34" ht="19.5" x14ac:dyDescent="0.25">
      <c r="A23" s="16">
        <v>13</v>
      </c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50"/>
      <c r="O23" s="59"/>
      <c r="P23" s="159">
        <v>34.24</v>
      </c>
      <c r="Q23" s="160">
        <f t="shared" si="0"/>
        <v>9.5111111111111111</v>
      </c>
      <c r="R23" s="161"/>
      <c r="S23" s="159">
        <v>37.944600000000001</v>
      </c>
      <c r="T23" s="162">
        <f t="shared" si="1"/>
        <v>10.540166666666666</v>
      </c>
      <c r="U23" s="163"/>
      <c r="V23" s="159">
        <v>49.619</v>
      </c>
      <c r="W23" s="162">
        <f t="shared" si="2"/>
        <v>13.783055555555555</v>
      </c>
      <c r="X23" s="56"/>
      <c r="Y23" s="56"/>
      <c r="Z23" s="57"/>
      <c r="AA23" s="57"/>
      <c r="AB23" s="58"/>
      <c r="AC23" s="174">
        <f>Додаток!G27/1000</f>
        <v>1010.82146</v>
      </c>
      <c r="AD23" s="11">
        <f t="shared" si="3"/>
        <v>0</v>
      </c>
      <c r="AE23" s="12" t="str">
        <f t="shared" si="4"/>
        <v xml:space="preserve"> </v>
      </c>
      <c r="AF23" s="7"/>
      <c r="AG23" s="7"/>
      <c r="AH23" s="7"/>
    </row>
    <row r="24" spans="1:34" ht="19.5" x14ac:dyDescent="0.25">
      <c r="A24" s="16">
        <v>14</v>
      </c>
      <c r="B24" s="47">
        <v>95.053899999999999</v>
      </c>
      <c r="C24" s="48">
        <v>2.6478000000000002</v>
      </c>
      <c r="D24" s="48">
        <v>0.79279999999999995</v>
      </c>
      <c r="E24" s="48">
        <v>0.1113</v>
      </c>
      <c r="F24" s="48">
        <v>0.123</v>
      </c>
      <c r="G24" s="48">
        <v>1.5E-3</v>
      </c>
      <c r="H24" s="48">
        <v>2.5999999999999999E-2</v>
      </c>
      <c r="I24" s="48">
        <v>2.06E-2</v>
      </c>
      <c r="J24" s="48">
        <v>8.0999999999999996E-3</v>
      </c>
      <c r="K24" s="48">
        <v>1.6500000000000001E-2</v>
      </c>
      <c r="L24" s="48">
        <v>1.0122</v>
      </c>
      <c r="M24" s="49">
        <v>0.18640000000000001</v>
      </c>
      <c r="N24" s="50">
        <v>0.70579999999999998</v>
      </c>
      <c r="O24" s="59"/>
      <c r="P24" s="53">
        <v>34.369999999999997</v>
      </c>
      <c r="Q24" s="52">
        <f t="shared" si="0"/>
        <v>9.5472222222222207</v>
      </c>
      <c r="R24" s="64"/>
      <c r="S24" s="53">
        <v>38.090000000000003</v>
      </c>
      <c r="T24" s="54">
        <f t="shared" si="1"/>
        <v>10.580555555555556</v>
      </c>
      <c r="U24" s="65"/>
      <c r="V24" s="53">
        <v>49.75</v>
      </c>
      <c r="W24" s="54">
        <f t="shared" si="2"/>
        <v>13.819444444444445</v>
      </c>
      <c r="X24" s="56">
        <v>-23.2</v>
      </c>
      <c r="Y24" s="56">
        <v>-15.1</v>
      </c>
      <c r="Z24" s="57">
        <v>0.2</v>
      </c>
      <c r="AA24" s="82">
        <v>1</v>
      </c>
      <c r="AB24" s="58"/>
      <c r="AC24" s="174">
        <f>Додаток!G28/1000</f>
        <v>975.15456999999992</v>
      </c>
      <c r="AD24" s="11">
        <f t="shared" si="3"/>
        <v>100.00009999999999</v>
      </c>
      <c r="AE24" s="12" t="str">
        <f t="shared" si="4"/>
        <v xml:space="preserve"> </v>
      </c>
      <c r="AF24" s="7"/>
      <c r="AG24" s="7"/>
      <c r="AH24" s="7"/>
    </row>
    <row r="25" spans="1:34" ht="19.5" x14ac:dyDescent="0.25">
      <c r="A25" s="16">
        <v>15</v>
      </c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50"/>
      <c r="O25" s="59"/>
      <c r="P25" s="159">
        <v>34.369999999999997</v>
      </c>
      <c r="Q25" s="160">
        <f t="shared" si="0"/>
        <v>9.5472222222222207</v>
      </c>
      <c r="R25" s="161"/>
      <c r="S25" s="159">
        <v>38.090000000000003</v>
      </c>
      <c r="T25" s="162">
        <f t="shared" si="1"/>
        <v>10.580555555555556</v>
      </c>
      <c r="U25" s="163"/>
      <c r="V25" s="159">
        <v>49.75</v>
      </c>
      <c r="W25" s="162">
        <f t="shared" si="2"/>
        <v>13.819444444444445</v>
      </c>
      <c r="X25" s="63"/>
      <c r="Y25" s="57"/>
      <c r="Z25" s="57"/>
      <c r="AA25" s="57"/>
      <c r="AB25" s="58"/>
      <c r="AC25" s="174">
        <f>Додаток!G29/1000</f>
        <v>938.55823999999996</v>
      </c>
      <c r="AD25" s="11">
        <f t="shared" ref="AD25" si="5">SUM(B25:M25)+$K$42+$N$42</f>
        <v>0</v>
      </c>
      <c r="AE25" s="12" t="str">
        <f t="shared" si="4"/>
        <v xml:space="preserve"> </v>
      </c>
      <c r="AF25" s="7"/>
      <c r="AG25" s="7"/>
      <c r="AH25" s="7"/>
    </row>
    <row r="26" spans="1:34" ht="19.5" x14ac:dyDescent="0.25">
      <c r="A26" s="16">
        <v>16</v>
      </c>
      <c r="B26" s="77">
        <v>94.686099999999996</v>
      </c>
      <c r="C26" s="77">
        <v>2.9828999999999999</v>
      </c>
      <c r="D26" s="77">
        <v>0.82789999999999997</v>
      </c>
      <c r="E26" s="77">
        <v>0.1091</v>
      </c>
      <c r="F26" s="77">
        <v>0.1187</v>
      </c>
      <c r="G26" s="77">
        <v>1.2999999999999999E-3</v>
      </c>
      <c r="H26" s="77">
        <v>2.52E-2</v>
      </c>
      <c r="I26" s="77">
        <v>1.9599999999999999E-2</v>
      </c>
      <c r="J26" s="77">
        <v>1.0500000000000001E-2</v>
      </c>
      <c r="K26" s="77">
        <v>9.7999999999999997E-3</v>
      </c>
      <c r="L26" s="77">
        <v>1.0307999999999999</v>
      </c>
      <c r="M26" s="77">
        <v>0.1782</v>
      </c>
      <c r="N26" s="78">
        <v>0.70809999999999995</v>
      </c>
      <c r="O26" s="59"/>
      <c r="P26" s="79">
        <v>34.469000000000001</v>
      </c>
      <c r="Q26" s="54">
        <f t="shared" si="0"/>
        <v>9.5747222222222224</v>
      </c>
      <c r="R26" s="96"/>
      <c r="S26" s="79">
        <v>38.19</v>
      </c>
      <c r="T26" s="54">
        <f t="shared" si="1"/>
        <v>10.608333333333333</v>
      </c>
      <c r="U26" s="55"/>
      <c r="V26" s="79">
        <v>49.81</v>
      </c>
      <c r="W26" s="54">
        <f t="shared" si="2"/>
        <v>13.836111111111112</v>
      </c>
      <c r="X26" s="63"/>
      <c r="Y26" s="57"/>
      <c r="Z26" s="57"/>
      <c r="AA26" s="57"/>
      <c r="AB26" s="58"/>
      <c r="AC26" s="174">
        <f>Додаток!G30/1000</f>
        <v>1107.0969699999998</v>
      </c>
      <c r="AD26" s="11">
        <f t="shared" ref="AD26:AD41" si="6">SUM(B26:M26)+$K$42+$N$42</f>
        <v>100.00009999999999</v>
      </c>
      <c r="AE26" s="12" t="str">
        <f t="shared" si="4"/>
        <v xml:space="preserve"> </v>
      </c>
      <c r="AF26" s="7"/>
      <c r="AG26" s="7"/>
      <c r="AH26" s="7"/>
    </row>
    <row r="27" spans="1:34" ht="19.5" x14ac:dyDescent="0.25">
      <c r="A27" s="16">
        <v>17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8"/>
      <c r="O27" s="59"/>
      <c r="P27" s="164">
        <v>34.469000000000001</v>
      </c>
      <c r="Q27" s="162">
        <f t="shared" si="0"/>
        <v>9.5747222222222224</v>
      </c>
      <c r="R27" s="165"/>
      <c r="S27" s="164">
        <v>38.19</v>
      </c>
      <c r="T27" s="162">
        <f t="shared" si="1"/>
        <v>10.608333333333333</v>
      </c>
      <c r="U27" s="166"/>
      <c r="V27" s="164">
        <v>49.81</v>
      </c>
      <c r="W27" s="162">
        <f t="shared" si="2"/>
        <v>13.836111111111112</v>
      </c>
      <c r="X27" s="63"/>
      <c r="Y27" s="57"/>
      <c r="Z27" s="57"/>
      <c r="AA27" s="57"/>
      <c r="AB27" s="58"/>
      <c r="AC27" s="174">
        <f>Додаток!G31/1000</f>
        <v>1082.32142</v>
      </c>
      <c r="AD27" s="11">
        <f t="shared" si="6"/>
        <v>0</v>
      </c>
      <c r="AE27" s="12" t="str">
        <f t="shared" si="4"/>
        <v xml:space="preserve"> </v>
      </c>
      <c r="AF27" s="7"/>
      <c r="AG27" s="7"/>
      <c r="AH27" s="7"/>
    </row>
    <row r="28" spans="1:34" ht="19.5" x14ac:dyDescent="0.25">
      <c r="A28" s="16">
        <v>18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  <c r="O28" s="59"/>
      <c r="P28" s="164">
        <v>34.469000000000001</v>
      </c>
      <c r="Q28" s="162">
        <f t="shared" si="0"/>
        <v>9.5747222222222224</v>
      </c>
      <c r="R28" s="165"/>
      <c r="S28" s="164">
        <v>38.19</v>
      </c>
      <c r="T28" s="162">
        <f t="shared" si="1"/>
        <v>10.608333333333333</v>
      </c>
      <c r="U28" s="166"/>
      <c r="V28" s="164">
        <v>49.81</v>
      </c>
      <c r="W28" s="162">
        <f t="shared" si="2"/>
        <v>13.836111111111112</v>
      </c>
      <c r="X28" s="63"/>
      <c r="Y28" s="57"/>
      <c r="Z28" s="57"/>
      <c r="AA28" s="57"/>
      <c r="AB28" s="58"/>
      <c r="AC28" s="174">
        <f>Додаток!G32/1000</f>
        <v>939.43663000000004</v>
      </c>
      <c r="AD28" s="11">
        <f t="shared" si="6"/>
        <v>0</v>
      </c>
      <c r="AE28" s="12" t="str">
        <f t="shared" si="4"/>
        <v xml:space="preserve"> </v>
      </c>
      <c r="AF28" s="7"/>
      <c r="AG28" s="7"/>
      <c r="AH28" s="7"/>
    </row>
    <row r="29" spans="1:34" ht="19.5" x14ac:dyDescent="0.25">
      <c r="A29" s="16">
        <v>19</v>
      </c>
      <c r="B29" s="77">
        <v>93.707800000000006</v>
      </c>
      <c r="C29" s="77">
        <v>3.3134000000000001</v>
      </c>
      <c r="D29" s="77">
        <v>0.86240000000000006</v>
      </c>
      <c r="E29" s="77">
        <v>0.1023</v>
      </c>
      <c r="F29" s="77">
        <v>0.124</v>
      </c>
      <c r="G29" s="77">
        <v>1.1000000000000001E-3</v>
      </c>
      <c r="H29" s="77">
        <v>2.5100000000000001E-2</v>
      </c>
      <c r="I29" s="77">
        <v>2.0199999999999999E-2</v>
      </c>
      <c r="J29" s="77">
        <v>1.01E-2</v>
      </c>
      <c r="K29" s="77">
        <v>9.1999999999999998E-3</v>
      </c>
      <c r="L29" s="77">
        <v>1.6616</v>
      </c>
      <c r="M29" s="77">
        <v>0.16259999999999999</v>
      </c>
      <c r="N29" s="78">
        <v>0.71340000000000003</v>
      </c>
      <c r="O29" s="59"/>
      <c r="P29" s="79">
        <v>34.366999999999997</v>
      </c>
      <c r="Q29" s="54">
        <f t="shared" si="0"/>
        <v>9.5463888888888881</v>
      </c>
      <c r="R29" s="96"/>
      <c r="S29" s="79">
        <v>38.076000000000001</v>
      </c>
      <c r="T29" s="54">
        <f t="shared" si="1"/>
        <v>10.576666666666666</v>
      </c>
      <c r="U29" s="55"/>
      <c r="V29" s="79">
        <v>49.476599999999998</v>
      </c>
      <c r="W29" s="54">
        <f t="shared" si="2"/>
        <v>13.743499999999999</v>
      </c>
      <c r="X29" s="63"/>
      <c r="Y29" s="57"/>
      <c r="Z29" s="57"/>
      <c r="AA29" s="57"/>
      <c r="AB29" s="58"/>
      <c r="AC29" s="174">
        <f>Додаток!G33/1000</f>
        <v>951.65645999999992</v>
      </c>
      <c r="AD29" s="11">
        <f t="shared" si="6"/>
        <v>99.999799999999993</v>
      </c>
      <c r="AE29" s="12" t="str">
        <f t="shared" si="4"/>
        <v xml:space="preserve"> </v>
      </c>
      <c r="AF29" s="7"/>
      <c r="AG29" s="7"/>
      <c r="AH29" s="7"/>
    </row>
    <row r="30" spans="1:34" ht="19.5" x14ac:dyDescent="0.25">
      <c r="A30" s="16">
        <v>20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  <c r="O30" s="59"/>
      <c r="P30" s="164">
        <v>34.366999999999997</v>
      </c>
      <c r="Q30" s="162">
        <f t="shared" si="0"/>
        <v>9.5463888888888881</v>
      </c>
      <c r="R30" s="165"/>
      <c r="S30" s="164">
        <v>38.076000000000001</v>
      </c>
      <c r="T30" s="162">
        <f t="shared" si="1"/>
        <v>10.576666666666666</v>
      </c>
      <c r="U30" s="166"/>
      <c r="V30" s="164">
        <v>49.476599999999998</v>
      </c>
      <c r="W30" s="162">
        <f t="shared" si="2"/>
        <v>13.743499999999999</v>
      </c>
      <c r="X30" s="63"/>
      <c r="Y30" s="57"/>
      <c r="Z30" s="57"/>
      <c r="AA30" s="57"/>
      <c r="AB30" s="58"/>
      <c r="AC30" s="174">
        <f>Додаток!G34/1000</f>
        <v>954.31191000000001</v>
      </c>
      <c r="AD30" s="11">
        <f t="shared" si="6"/>
        <v>0</v>
      </c>
      <c r="AE30" s="12" t="str">
        <f t="shared" si="4"/>
        <v xml:space="preserve"> </v>
      </c>
      <c r="AF30" s="7"/>
      <c r="AG30" s="7"/>
      <c r="AH30" s="7"/>
    </row>
    <row r="31" spans="1:34" ht="19.5" x14ac:dyDescent="0.25">
      <c r="A31" s="16">
        <v>21</v>
      </c>
      <c r="B31" s="77">
        <v>93.894300000000001</v>
      </c>
      <c r="C31" s="77">
        <v>2.9792000000000001</v>
      </c>
      <c r="D31" s="77">
        <v>0.755</v>
      </c>
      <c r="E31" s="77">
        <v>9.1499999999999998E-2</v>
      </c>
      <c r="F31" s="77">
        <v>0.11260000000000001</v>
      </c>
      <c r="G31" s="77">
        <v>1E-3</v>
      </c>
      <c r="H31" s="77">
        <v>2.4799999999999999E-2</v>
      </c>
      <c r="I31" s="77">
        <v>2.01E-2</v>
      </c>
      <c r="J31" s="77">
        <v>1.2500000000000001E-2</v>
      </c>
      <c r="K31" s="77">
        <v>1.2500000000000001E-2</v>
      </c>
      <c r="L31" s="77">
        <v>1.9617</v>
      </c>
      <c r="M31" s="77">
        <v>0.13500000000000001</v>
      </c>
      <c r="N31" s="97">
        <v>0.71099999999999997</v>
      </c>
      <c r="O31" s="59"/>
      <c r="P31" s="79">
        <v>34.119999999999997</v>
      </c>
      <c r="Q31" s="54">
        <f t="shared" si="0"/>
        <v>9.4777777777777761</v>
      </c>
      <c r="R31" s="96"/>
      <c r="S31" s="79">
        <v>37.799999999999997</v>
      </c>
      <c r="T31" s="54">
        <f t="shared" si="1"/>
        <v>10.499999999999998</v>
      </c>
      <c r="U31" s="55"/>
      <c r="V31" s="79">
        <v>49.2</v>
      </c>
      <c r="W31" s="54">
        <f t="shared" si="2"/>
        <v>13.666666666666668</v>
      </c>
      <c r="X31" s="63">
        <v>-23.8</v>
      </c>
      <c r="Y31" s="57">
        <v>-17.399999999999999</v>
      </c>
      <c r="Z31" s="57"/>
      <c r="AA31" s="57"/>
      <c r="AB31" s="58"/>
      <c r="AC31" s="174">
        <f>Додаток!G35/1000</f>
        <v>1056.0182100000002</v>
      </c>
      <c r="AD31" s="11">
        <f t="shared" si="6"/>
        <v>100.00020000000001</v>
      </c>
      <c r="AE31" s="12" t="str">
        <f t="shared" si="4"/>
        <v xml:space="preserve"> </v>
      </c>
      <c r="AF31" s="7"/>
      <c r="AG31" s="7"/>
      <c r="AH31" s="7"/>
    </row>
    <row r="32" spans="1:34" ht="19.5" x14ac:dyDescent="0.25">
      <c r="A32" s="16">
        <v>22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8"/>
      <c r="O32" s="59"/>
      <c r="P32" s="164">
        <v>34.119999999999997</v>
      </c>
      <c r="Q32" s="162">
        <f t="shared" si="0"/>
        <v>9.4777777777777761</v>
      </c>
      <c r="R32" s="165"/>
      <c r="S32" s="164">
        <v>37.799999999999997</v>
      </c>
      <c r="T32" s="162">
        <f t="shared" si="1"/>
        <v>10.499999999999998</v>
      </c>
      <c r="U32" s="166"/>
      <c r="V32" s="164">
        <v>49.2</v>
      </c>
      <c r="W32" s="162">
        <f t="shared" si="2"/>
        <v>13.666666666666668</v>
      </c>
      <c r="X32" s="63"/>
      <c r="Y32" s="57"/>
      <c r="Z32" s="57"/>
      <c r="AA32" s="57"/>
      <c r="AB32" s="58"/>
      <c r="AC32" s="174">
        <f>Додаток!G36/1000</f>
        <v>935.98955999999998</v>
      </c>
      <c r="AD32" s="11">
        <f t="shared" si="6"/>
        <v>0</v>
      </c>
      <c r="AE32" s="12" t="str">
        <f t="shared" si="4"/>
        <v xml:space="preserve"> </v>
      </c>
      <c r="AF32" s="7"/>
      <c r="AG32" s="7"/>
      <c r="AH32" s="7"/>
    </row>
    <row r="33" spans="1:34" ht="19.5" x14ac:dyDescent="0.25">
      <c r="A33" s="16">
        <v>23</v>
      </c>
      <c r="B33" s="77">
        <v>94.042699999999996</v>
      </c>
      <c r="C33" s="77">
        <v>3.0345</v>
      </c>
      <c r="D33" s="77">
        <v>0.76149999999999995</v>
      </c>
      <c r="E33" s="77">
        <v>9.0700000000000003E-2</v>
      </c>
      <c r="F33" s="77">
        <v>0.1085</v>
      </c>
      <c r="G33" s="77">
        <v>1.1000000000000001E-3</v>
      </c>
      <c r="H33" s="77">
        <v>2.35E-2</v>
      </c>
      <c r="I33" s="77">
        <v>1.9E-2</v>
      </c>
      <c r="J33" s="77">
        <v>1.06E-2</v>
      </c>
      <c r="K33" s="77">
        <v>1.21E-2</v>
      </c>
      <c r="L33" s="77">
        <v>1.7564</v>
      </c>
      <c r="M33" s="77">
        <v>0.1394</v>
      </c>
      <c r="N33" s="78">
        <v>0.71020000000000005</v>
      </c>
      <c r="O33" s="59"/>
      <c r="P33" s="79">
        <v>34.192999999999998</v>
      </c>
      <c r="Q33" s="54">
        <f t="shared" si="0"/>
        <v>9.4980555555555544</v>
      </c>
      <c r="R33" s="96"/>
      <c r="S33" s="79">
        <v>37.889000000000003</v>
      </c>
      <c r="T33" s="54">
        <f t="shared" si="1"/>
        <v>10.524722222222223</v>
      </c>
      <c r="U33" s="55"/>
      <c r="V33" s="79">
        <v>49.341000000000001</v>
      </c>
      <c r="W33" s="54">
        <f t="shared" si="2"/>
        <v>13.705833333333333</v>
      </c>
      <c r="X33" s="63"/>
      <c r="Y33" s="57"/>
      <c r="Z33" s="57"/>
      <c r="AA33" s="57"/>
      <c r="AB33" s="76" t="s">
        <v>53</v>
      </c>
      <c r="AC33" s="174">
        <f>Додаток!G37/1000</f>
        <v>990.52723000000015</v>
      </c>
      <c r="AD33" s="11">
        <f t="shared" si="6"/>
        <v>99.999999999999986</v>
      </c>
      <c r="AE33" s="12" t="str">
        <f>IF(AD33=100,"ОК"," ")</f>
        <v>ОК</v>
      </c>
      <c r="AF33" s="7"/>
      <c r="AG33" s="7"/>
      <c r="AH33" s="7"/>
    </row>
    <row r="34" spans="1:34" ht="19.5" x14ac:dyDescent="0.25">
      <c r="A34" s="16">
        <v>24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59"/>
      <c r="P34" s="164">
        <v>34.192999999999998</v>
      </c>
      <c r="Q34" s="162">
        <f t="shared" si="0"/>
        <v>9.4980555555555544</v>
      </c>
      <c r="R34" s="165"/>
      <c r="S34" s="164">
        <v>37.889000000000003</v>
      </c>
      <c r="T34" s="162">
        <f t="shared" si="1"/>
        <v>10.524722222222223</v>
      </c>
      <c r="U34" s="166"/>
      <c r="V34" s="164">
        <v>49.341000000000001</v>
      </c>
      <c r="W34" s="162">
        <f t="shared" si="2"/>
        <v>13.705833333333333</v>
      </c>
      <c r="X34" s="63"/>
      <c r="Y34" s="57"/>
      <c r="Z34" s="57"/>
      <c r="AA34" s="57"/>
      <c r="AB34" s="58"/>
      <c r="AC34" s="174">
        <f>Додаток!G38/1000</f>
        <v>943.95052999999996</v>
      </c>
      <c r="AD34" s="11">
        <f t="shared" si="6"/>
        <v>0</v>
      </c>
      <c r="AE34" s="12" t="str">
        <f t="shared" si="4"/>
        <v xml:space="preserve"> </v>
      </c>
      <c r="AF34" s="7"/>
      <c r="AG34" s="7"/>
      <c r="AH34" s="7"/>
    </row>
    <row r="35" spans="1:34" ht="19.5" x14ac:dyDescent="0.25">
      <c r="A35" s="16">
        <v>25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8"/>
      <c r="O35" s="59"/>
      <c r="P35" s="164">
        <v>34.192999999999998</v>
      </c>
      <c r="Q35" s="162">
        <f t="shared" si="0"/>
        <v>9.4980555555555544</v>
      </c>
      <c r="R35" s="165"/>
      <c r="S35" s="164">
        <v>37.889000000000003</v>
      </c>
      <c r="T35" s="162">
        <f t="shared" si="1"/>
        <v>10.524722222222223</v>
      </c>
      <c r="U35" s="166"/>
      <c r="V35" s="164">
        <v>49.341000000000001</v>
      </c>
      <c r="W35" s="162">
        <f t="shared" si="2"/>
        <v>13.705833333333333</v>
      </c>
      <c r="X35" s="63"/>
      <c r="Y35" s="57"/>
      <c r="Z35" s="57"/>
      <c r="AA35" s="57"/>
      <c r="AB35" s="58"/>
      <c r="AC35" s="174">
        <f>Додаток!G39/1000</f>
        <v>913.72841000000005</v>
      </c>
      <c r="AD35" s="11">
        <f t="shared" si="6"/>
        <v>0</v>
      </c>
      <c r="AE35" s="12" t="str">
        <f t="shared" si="4"/>
        <v xml:space="preserve"> </v>
      </c>
      <c r="AF35" s="7"/>
      <c r="AG35" s="7"/>
      <c r="AH35" s="7"/>
    </row>
    <row r="36" spans="1:34" ht="19.5" x14ac:dyDescent="0.25">
      <c r="A36" s="16">
        <v>26</v>
      </c>
      <c r="B36" s="77">
        <v>95.487799999999993</v>
      </c>
      <c r="C36" s="77">
        <v>2.4546000000000001</v>
      </c>
      <c r="D36" s="77">
        <v>0.72060000000000002</v>
      </c>
      <c r="E36" s="77">
        <v>0.1045</v>
      </c>
      <c r="F36" s="77">
        <v>0.1067</v>
      </c>
      <c r="G36" s="77">
        <v>1.1000000000000001E-3</v>
      </c>
      <c r="H36" s="77">
        <v>2.2499999999999999E-2</v>
      </c>
      <c r="I36" s="77">
        <v>1.72E-2</v>
      </c>
      <c r="J36" s="77">
        <v>6.0000000000000001E-3</v>
      </c>
      <c r="K36" s="77">
        <v>1.0699999999999999E-2</v>
      </c>
      <c r="L36" s="77">
        <v>0.89929999999999999</v>
      </c>
      <c r="M36" s="77">
        <v>0.1691</v>
      </c>
      <c r="N36" s="78">
        <v>0.70240000000000002</v>
      </c>
      <c r="O36" s="59"/>
      <c r="P36" s="79">
        <v>34.298000000000002</v>
      </c>
      <c r="Q36" s="54">
        <f t="shared" si="0"/>
        <v>9.5272222222222229</v>
      </c>
      <c r="R36" s="96"/>
      <c r="S36" s="79">
        <v>38.01</v>
      </c>
      <c r="T36" s="54">
        <f t="shared" si="1"/>
        <v>10.558333333333332</v>
      </c>
      <c r="U36" s="55"/>
      <c r="V36" s="79">
        <v>49.776000000000003</v>
      </c>
      <c r="W36" s="54">
        <f t="shared" si="2"/>
        <v>13.826666666666668</v>
      </c>
      <c r="X36" s="63"/>
      <c r="Y36" s="57"/>
      <c r="Z36" s="57">
        <v>0.1</v>
      </c>
      <c r="AA36" s="57">
        <v>2.4</v>
      </c>
      <c r="AB36" s="58"/>
      <c r="AC36" s="174">
        <f>Додаток!G40/1000</f>
        <v>859.54820000000007</v>
      </c>
      <c r="AD36" s="11">
        <f t="shared" si="6"/>
        <v>100.00009999999999</v>
      </c>
      <c r="AE36" s="12" t="str">
        <f t="shared" si="4"/>
        <v xml:space="preserve"> </v>
      </c>
      <c r="AF36" s="7"/>
      <c r="AG36" s="7"/>
      <c r="AH36" s="7"/>
    </row>
    <row r="37" spans="1:34" ht="19.5" x14ac:dyDescent="0.25">
      <c r="A37" s="16">
        <v>27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8"/>
      <c r="O37" s="59"/>
      <c r="P37" s="164">
        <v>34.298000000000002</v>
      </c>
      <c r="Q37" s="162">
        <f t="shared" si="0"/>
        <v>9.5272222222222229</v>
      </c>
      <c r="R37" s="165"/>
      <c r="S37" s="164">
        <v>38.01</v>
      </c>
      <c r="T37" s="162">
        <f t="shared" si="1"/>
        <v>10.558333333333332</v>
      </c>
      <c r="U37" s="166"/>
      <c r="V37" s="164">
        <v>49.776000000000003</v>
      </c>
      <c r="W37" s="162">
        <f t="shared" si="2"/>
        <v>13.826666666666668</v>
      </c>
      <c r="X37" s="63"/>
      <c r="Y37" s="57"/>
      <c r="Z37" s="57"/>
      <c r="AA37" s="57"/>
      <c r="AB37" s="58"/>
      <c r="AC37" s="174">
        <f>Додаток!G41/1000</f>
        <v>837.75987000000009</v>
      </c>
      <c r="AD37" s="11">
        <f t="shared" si="6"/>
        <v>0</v>
      </c>
      <c r="AE37" s="12" t="str">
        <f t="shared" si="4"/>
        <v xml:space="preserve"> </v>
      </c>
      <c r="AF37" s="7"/>
      <c r="AG37" s="7"/>
      <c r="AH37" s="7"/>
    </row>
    <row r="38" spans="1:34" ht="19.5" x14ac:dyDescent="0.25">
      <c r="A38" s="16">
        <v>28</v>
      </c>
      <c r="B38" s="77">
        <v>96.137900000000002</v>
      </c>
      <c r="C38" s="77">
        <v>2.0476999999999999</v>
      </c>
      <c r="D38" s="77">
        <v>0.66579999999999995</v>
      </c>
      <c r="E38" s="77">
        <v>0.1051</v>
      </c>
      <c r="F38" s="77">
        <v>0.1079</v>
      </c>
      <c r="G38" s="77">
        <v>1.1000000000000001E-3</v>
      </c>
      <c r="H38" s="77">
        <v>2.23E-2</v>
      </c>
      <c r="I38" s="77">
        <v>1.7299999999999999E-2</v>
      </c>
      <c r="J38" s="77">
        <v>6.4000000000000003E-3</v>
      </c>
      <c r="K38" s="77">
        <v>1.01E-2</v>
      </c>
      <c r="L38" s="77">
        <v>0.71970000000000001</v>
      </c>
      <c r="M38" s="77">
        <v>0.15859999999999999</v>
      </c>
      <c r="N38" s="78">
        <v>0.69840000000000002</v>
      </c>
      <c r="O38" s="59"/>
      <c r="P38" s="79">
        <v>34.229999999999997</v>
      </c>
      <c r="Q38" s="54">
        <f t="shared" si="0"/>
        <v>9.5083333333333329</v>
      </c>
      <c r="R38" s="96"/>
      <c r="S38" s="79">
        <v>37.94</v>
      </c>
      <c r="T38" s="54">
        <f t="shared" si="1"/>
        <v>10.538888888888888</v>
      </c>
      <c r="U38" s="55"/>
      <c r="V38" s="79">
        <v>49.82</v>
      </c>
      <c r="W38" s="54">
        <f t="shared" si="2"/>
        <v>13.838888888888889</v>
      </c>
      <c r="X38" s="63">
        <v>-18.899999999999999</v>
      </c>
      <c r="Y38" s="57">
        <v>-13.4</v>
      </c>
      <c r="Z38" s="57"/>
      <c r="AA38" s="57"/>
      <c r="AB38" s="58"/>
      <c r="AC38" s="174">
        <f>Додаток!G42/1000</f>
        <v>798.96884000000011</v>
      </c>
      <c r="AD38" s="11">
        <f t="shared" si="6"/>
        <v>99.999900000000011</v>
      </c>
      <c r="AE38" s="12" t="str">
        <f t="shared" si="4"/>
        <v xml:space="preserve"> </v>
      </c>
      <c r="AF38" s="7"/>
      <c r="AG38" s="7"/>
      <c r="AH38" s="7"/>
    </row>
    <row r="39" spans="1:34" ht="19.5" x14ac:dyDescent="0.25">
      <c r="A39" s="16">
        <v>29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8"/>
      <c r="O39" s="59"/>
      <c r="P39" s="164">
        <v>34.229999999999997</v>
      </c>
      <c r="Q39" s="162">
        <f t="shared" si="0"/>
        <v>9.5083333333333329</v>
      </c>
      <c r="R39" s="165"/>
      <c r="S39" s="164">
        <v>37.94</v>
      </c>
      <c r="T39" s="162">
        <f t="shared" si="1"/>
        <v>10.538888888888888</v>
      </c>
      <c r="U39" s="166"/>
      <c r="V39" s="164">
        <v>49.82</v>
      </c>
      <c r="W39" s="162">
        <f t="shared" si="2"/>
        <v>13.838888888888889</v>
      </c>
      <c r="X39" s="63"/>
      <c r="Y39" s="57"/>
      <c r="Z39" s="57"/>
      <c r="AA39" s="57"/>
      <c r="AB39" s="58"/>
      <c r="AC39" s="174">
        <f>Додаток!G43/1000</f>
        <v>808.78870999999992</v>
      </c>
      <c r="AD39" s="11">
        <f t="shared" si="6"/>
        <v>0</v>
      </c>
      <c r="AE39" s="12" t="str">
        <f t="shared" si="4"/>
        <v xml:space="preserve"> </v>
      </c>
      <c r="AF39" s="7"/>
      <c r="AG39" s="7"/>
      <c r="AH39" s="7"/>
    </row>
    <row r="40" spans="1:34" ht="19.5" x14ac:dyDescent="0.25">
      <c r="A40" s="16">
        <v>30</v>
      </c>
      <c r="B40" s="80">
        <v>96.12</v>
      </c>
      <c r="C40" s="77">
        <v>2.0697000000000001</v>
      </c>
      <c r="D40" s="77">
        <v>0.66290000000000004</v>
      </c>
      <c r="E40" s="77">
        <v>0.1066</v>
      </c>
      <c r="F40" s="77">
        <v>0.1052</v>
      </c>
      <c r="G40" s="77">
        <v>1.1000000000000001E-3</v>
      </c>
      <c r="H40" s="77">
        <v>2.1499999999999998E-2</v>
      </c>
      <c r="I40" s="77">
        <v>1.6400000000000001E-2</v>
      </c>
      <c r="J40" s="77">
        <v>5.7999999999999996E-3</v>
      </c>
      <c r="K40" s="77">
        <v>1.01E-2</v>
      </c>
      <c r="L40" s="77">
        <v>0.72030000000000005</v>
      </c>
      <c r="M40" s="81">
        <v>0.16039999999999999</v>
      </c>
      <c r="N40" s="78">
        <v>0.69850000000000001</v>
      </c>
      <c r="O40" s="59"/>
      <c r="P40" s="79">
        <v>34.229999999999997</v>
      </c>
      <c r="Q40" s="54">
        <f t="shared" si="0"/>
        <v>9.5083333333333329</v>
      </c>
      <c r="R40" s="96"/>
      <c r="S40" s="79">
        <v>37.94</v>
      </c>
      <c r="T40" s="54">
        <f t="shared" si="1"/>
        <v>10.538888888888888</v>
      </c>
      <c r="U40" s="55"/>
      <c r="V40" s="79">
        <v>49.82</v>
      </c>
      <c r="W40" s="54">
        <f t="shared" si="2"/>
        <v>13.838888888888889</v>
      </c>
      <c r="X40" s="63"/>
      <c r="Y40" s="82"/>
      <c r="Z40" s="83"/>
      <c r="AA40" s="83"/>
      <c r="AB40" s="58"/>
      <c r="AC40" s="174">
        <f>Додаток!G44/1000</f>
        <v>919.01112999999998</v>
      </c>
      <c r="AD40" s="11">
        <f t="shared" si="6"/>
        <v>99.999999999999972</v>
      </c>
      <c r="AE40" s="12" t="str">
        <f t="shared" si="4"/>
        <v>ОК</v>
      </c>
      <c r="AF40" s="7"/>
      <c r="AG40" s="7"/>
      <c r="AH40" s="7"/>
    </row>
    <row r="41" spans="1:34" ht="20.25" thickBot="1" x14ac:dyDescent="0.3">
      <c r="A41" s="17">
        <v>31</v>
      </c>
      <c r="B41" s="84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6"/>
      <c r="N41" s="87"/>
      <c r="O41" s="88"/>
      <c r="P41" s="164">
        <v>34.229999999999997</v>
      </c>
      <c r="Q41" s="162">
        <f t="shared" si="0"/>
        <v>9.5083333333333329</v>
      </c>
      <c r="R41" s="167"/>
      <c r="S41" s="164">
        <v>37.94</v>
      </c>
      <c r="T41" s="162">
        <f t="shared" si="1"/>
        <v>10.538888888888888</v>
      </c>
      <c r="U41" s="168"/>
      <c r="V41" s="164">
        <v>49.82</v>
      </c>
      <c r="W41" s="169">
        <f t="shared" si="2"/>
        <v>13.838888888888889</v>
      </c>
      <c r="X41" s="89"/>
      <c r="Y41" s="90"/>
      <c r="Z41" s="90"/>
      <c r="AA41" s="91"/>
      <c r="AB41" s="92"/>
      <c r="AC41" s="174">
        <f>Додаток!G45/1000</f>
        <v>974.45141000000001</v>
      </c>
      <c r="AD41" s="11">
        <f t="shared" si="6"/>
        <v>0</v>
      </c>
      <c r="AE41" s="12" t="str">
        <f t="shared" si="4"/>
        <v xml:space="preserve"> </v>
      </c>
      <c r="AF41" s="7"/>
      <c r="AG41" s="7"/>
      <c r="AH41" s="7"/>
    </row>
    <row r="42" spans="1:34" ht="20.25" customHeight="1" thickBot="1" x14ac:dyDescent="0.3">
      <c r="A42" s="207" t="s">
        <v>24</v>
      </c>
      <c r="B42" s="207"/>
      <c r="C42" s="207"/>
      <c r="D42" s="207"/>
      <c r="E42" s="207"/>
      <c r="F42" s="207"/>
      <c r="G42" s="207"/>
      <c r="H42" s="208"/>
      <c r="I42" s="209" t="s">
        <v>22</v>
      </c>
      <c r="J42" s="210"/>
      <c r="K42" s="18">
        <v>0</v>
      </c>
      <c r="L42" s="211" t="s">
        <v>23</v>
      </c>
      <c r="M42" s="212"/>
      <c r="N42" s="19">
        <v>0</v>
      </c>
      <c r="O42" s="209">
        <f>SUMPRODUCT(O11:O41,AC11:AC41)/SUM(AC11:AC41)</f>
        <v>0</v>
      </c>
      <c r="P42" s="200">
        <f>SUMPRODUCT(P11:P41,AC11:AC41)/SUM(AC11:AC41)</f>
        <v>34.32267768890128</v>
      </c>
      <c r="Q42" s="225">
        <f>SUMPRODUCT(Q11:Q41,AC11:AC41)/SUM(AC11:AC41)</f>
        <v>9.5340771358059087</v>
      </c>
      <c r="R42" s="200">
        <f>SUMPRODUCT(R11:R41,AC11:AC41)/SUM(AC11:AC41)</f>
        <v>0</v>
      </c>
      <c r="S42" s="200">
        <f>SUMPRODUCT(S11:S41,AC11:AC41)/SUM(AC11:AC41)</f>
        <v>38.032065178466489</v>
      </c>
      <c r="T42" s="227">
        <f>SUMPRODUCT(T11:T41,AC11:AC41)/SUM(AC11:AC41)</f>
        <v>10.564462549574026</v>
      </c>
      <c r="U42" s="13"/>
      <c r="V42" s="8"/>
      <c r="W42" s="8"/>
      <c r="X42" s="8"/>
      <c r="Y42" s="8"/>
      <c r="Z42" s="8"/>
      <c r="AA42" s="215" t="s">
        <v>45</v>
      </c>
      <c r="AB42" s="216"/>
      <c r="AC42" s="173">
        <f>28505438/1000</f>
        <v>28505.437999999998</v>
      </c>
      <c r="AD42" s="11"/>
      <c r="AE42" s="12"/>
      <c r="AF42" s="7"/>
      <c r="AG42" s="7"/>
      <c r="AH42" s="7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204" t="s">
        <v>3</v>
      </c>
      <c r="I43" s="205"/>
      <c r="J43" s="205"/>
      <c r="K43" s="205"/>
      <c r="L43" s="205"/>
      <c r="M43" s="205"/>
      <c r="N43" s="206"/>
      <c r="O43" s="213"/>
      <c r="P43" s="201"/>
      <c r="Q43" s="226"/>
      <c r="R43" s="201"/>
      <c r="S43" s="201"/>
      <c r="T43" s="228"/>
      <c r="U43" s="13"/>
      <c r="V43" s="5"/>
      <c r="W43" s="5"/>
      <c r="X43" s="5"/>
      <c r="Y43" s="5"/>
      <c r="Z43" s="5"/>
      <c r="AA43" s="5"/>
      <c r="AB43" s="5"/>
      <c r="AC43" s="6"/>
    </row>
    <row r="44" spans="1:34" ht="19.5" customHeight="1" x14ac:dyDescent="0.25">
      <c r="A44" s="4"/>
      <c r="B44" s="5"/>
      <c r="C44" s="5"/>
      <c r="D44" s="5"/>
      <c r="E44" s="5"/>
      <c r="F44" s="5"/>
      <c r="G44" s="5"/>
      <c r="H44" s="24"/>
      <c r="I44" s="24"/>
      <c r="J44" s="24"/>
      <c r="K44" s="24"/>
      <c r="L44" s="24"/>
      <c r="M44" s="24"/>
      <c r="N44" s="24"/>
      <c r="O44" s="13"/>
      <c r="P44" s="13"/>
      <c r="Q44" s="25"/>
      <c r="R44" s="13"/>
      <c r="S44" s="13"/>
      <c r="T44" s="13"/>
      <c r="U44" s="13"/>
      <c r="V44" s="5"/>
      <c r="W44" s="5"/>
      <c r="X44" s="5"/>
      <c r="Y44" s="5"/>
      <c r="Z44" s="5"/>
      <c r="AA44" s="5"/>
      <c r="AB44" s="5"/>
      <c r="AC44" s="6"/>
    </row>
    <row r="45" spans="1:34" ht="25.5" customHeight="1" x14ac:dyDescent="0.25"/>
    <row r="46" spans="1:34" ht="20.25" x14ac:dyDescent="0.3">
      <c r="A46" s="40"/>
      <c r="B46" s="41" t="s">
        <v>54</v>
      </c>
      <c r="C46" s="42"/>
      <c r="D46" s="42"/>
      <c r="E46" s="42"/>
      <c r="F46" s="42"/>
      <c r="G46" s="42"/>
      <c r="H46" s="42"/>
      <c r="I46" s="42"/>
      <c r="J46" s="42"/>
      <c r="K46" s="4"/>
      <c r="L46" s="4"/>
      <c r="M46" s="4"/>
      <c r="N46" s="46" t="s">
        <v>50</v>
      </c>
      <c r="O46" s="23"/>
      <c r="P46" s="23"/>
      <c r="Q46" s="20"/>
      <c r="R46" s="20"/>
      <c r="S46" s="20"/>
      <c r="T46" s="20"/>
      <c r="U46" s="20"/>
      <c r="V46" s="20"/>
      <c r="W46" s="20"/>
      <c r="X46" s="20"/>
    </row>
    <row r="47" spans="1:34" ht="18.75" x14ac:dyDescent="0.3">
      <c r="A47" s="40"/>
      <c r="B47" s="175" t="s">
        <v>5</v>
      </c>
      <c r="C47" s="175"/>
      <c r="D47" s="175"/>
      <c r="E47" s="175"/>
      <c r="F47" s="175"/>
      <c r="G47" s="175"/>
      <c r="H47" s="175"/>
      <c r="I47" s="175"/>
      <c r="J47" s="175"/>
      <c r="N47" s="9"/>
      <c r="O47" s="44" t="s">
        <v>6</v>
      </c>
      <c r="P47" s="45"/>
      <c r="Q47" s="40"/>
      <c r="R47" s="44"/>
      <c r="S47" s="44" t="s">
        <v>7</v>
      </c>
      <c r="T47" s="40"/>
      <c r="U47" s="40"/>
      <c r="V47" s="44"/>
      <c r="W47" s="44" t="s">
        <v>8</v>
      </c>
    </row>
    <row r="48" spans="1:34" ht="33" customHeight="1" x14ac:dyDescent="0.3">
      <c r="A48" s="40"/>
      <c r="B48" s="41" t="s">
        <v>55</v>
      </c>
      <c r="C48" s="42"/>
      <c r="D48" s="42"/>
      <c r="E48" s="42"/>
      <c r="F48" s="42"/>
      <c r="G48" s="42"/>
      <c r="H48" s="42"/>
      <c r="I48" s="42"/>
      <c r="J48" s="42"/>
      <c r="N48" s="46" t="s">
        <v>51</v>
      </c>
      <c r="O48" s="21"/>
      <c r="P48" s="21"/>
      <c r="Q48" s="20"/>
      <c r="R48" s="20"/>
      <c r="S48" s="20"/>
      <c r="T48" s="20"/>
      <c r="U48" s="20"/>
      <c r="V48" s="20"/>
      <c r="W48" s="20"/>
      <c r="X48" s="20"/>
    </row>
    <row r="49" spans="1:24" ht="18.75" x14ac:dyDescent="0.3">
      <c r="A49" s="40"/>
      <c r="B49" s="176" t="s">
        <v>9</v>
      </c>
      <c r="C49" s="176"/>
      <c r="D49" s="176"/>
      <c r="E49" s="176"/>
      <c r="F49" s="176"/>
      <c r="G49" s="176"/>
      <c r="H49" s="176"/>
      <c r="I49" s="176"/>
      <c r="J49" s="40"/>
      <c r="N49" s="9"/>
      <c r="O49" s="44" t="s">
        <v>6</v>
      </c>
      <c r="P49" s="45"/>
      <c r="Q49" s="40"/>
      <c r="R49" s="44"/>
      <c r="S49" s="44" t="s">
        <v>7</v>
      </c>
      <c r="T49" s="40"/>
      <c r="U49" s="40"/>
      <c r="V49" s="44"/>
      <c r="W49" s="44" t="s">
        <v>8</v>
      </c>
    </row>
    <row r="50" spans="1:24" ht="26.25" customHeight="1" x14ac:dyDescent="0.3">
      <c r="A50" s="40"/>
      <c r="B50" s="41" t="s">
        <v>56</v>
      </c>
      <c r="C50" s="42"/>
      <c r="D50" s="42"/>
      <c r="E50" s="42"/>
      <c r="F50" s="42"/>
      <c r="G50" s="42"/>
      <c r="H50" s="42"/>
      <c r="I50" s="42"/>
      <c r="J50" s="42"/>
      <c r="N50" s="46" t="s">
        <v>52</v>
      </c>
      <c r="O50" s="21"/>
      <c r="P50" s="21"/>
      <c r="Q50" s="20"/>
      <c r="R50" s="20"/>
      <c r="S50" s="20"/>
      <c r="T50" s="20"/>
      <c r="U50" s="20"/>
      <c r="V50" s="20"/>
      <c r="W50" s="20"/>
      <c r="X50" s="20"/>
    </row>
    <row r="51" spans="1:24" ht="18.75" x14ac:dyDescent="0.3">
      <c r="A51" s="40"/>
      <c r="B51" s="40"/>
      <c r="C51" s="43" t="s">
        <v>46</v>
      </c>
      <c r="D51" s="43"/>
      <c r="E51" s="43"/>
      <c r="F51" s="43"/>
      <c r="G51" s="43"/>
      <c r="H51" s="43"/>
      <c r="I51" s="43"/>
      <c r="J51" s="43"/>
      <c r="N51" s="9"/>
      <c r="O51" s="44" t="s">
        <v>6</v>
      </c>
      <c r="P51" s="45"/>
      <c r="Q51" s="40"/>
      <c r="R51" s="44"/>
      <c r="S51" s="44" t="s">
        <v>7</v>
      </c>
      <c r="T51" s="40"/>
      <c r="U51" s="40"/>
      <c r="V51" s="44"/>
      <c r="W51" s="44" t="s">
        <v>8</v>
      </c>
    </row>
    <row r="54" spans="1:24" ht="15.75" x14ac:dyDescent="0.25">
      <c r="B54" s="1" t="s">
        <v>47</v>
      </c>
      <c r="E54" s="29"/>
    </row>
  </sheetData>
  <mergeCells count="49">
    <mergeCell ref="AA1:AC1"/>
    <mergeCell ref="K2:W2"/>
    <mergeCell ref="K3:W3"/>
    <mergeCell ref="J4:W4"/>
    <mergeCell ref="I5:Z5"/>
    <mergeCell ref="AA42:AB42"/>
    <mergeCell ref="W9:W10"/>
    <mergeCell ref="O9:O10"/>
    <mergeCell ref="P9:P10"/>
    <mergeCell ref="Q9:Q10"/>
    <mergeCell ref="AA7:AA10"/>
    <mergeCell ref="AB7:AB10"/>
    <mergeCell ref="T9:T10"/>
    <mergeCell ref="U9:U10"/>
    <mergeCell ref="V9:V10"/>
    <mergeCell ref="Q42:Q43"/>
    <mergeCell ref="R42:R43"/>
    <mergeCell ref="T42:T43"/>
    <mergeCell ref="R9:R10"/>
    <mergeCell ref="K9:K10"/>
    <mergeCell ref="L9:L10"/>
    <mergeCell ref="M9:M10"/>
    <mergeCell ref="H43:N43"/>
    <mergeCell ref="S9:S10"/>
    <mergeCell ref="A42:H42"/>
    <mergeCell ref="I42:J42"/>
    <mergeCell ref="L42:M42"/>
    <mergeCell ref="O42:O43"/>
    <mergeCell ref="P42:P43"/>
    <mergeCell ref="A7:A10"/>
    <mergeCell ref="H9:H10"/>
    <mergeCell ref="I9:I10"/>
    <mergeCell ref="J9:J10"/>
    <mergeCell ref="B47:J47"/>
    <mergeCell ref="B49:I49"/>
    <mergeCell ref="AC7:AC10"/>
    <mergeCell ref="N8:N10"/>
    <mergeCell ref="B9:B10"/>
    <mergeCell ref="C9:C10"/>
    <mergeCell ref="D9:D10"/>
    <mergeCell ref="E9:E10"/>
    <mergeCell ref="F9:F10"/>
    <mergeCell ref="G9:G10"/>
    <mergeCell ref="B7:M8"/>
    <mergeCell ref="N7:W7"/>
    <mergeCell ref="X7:X10"/>
    <mergeCell ref="Y7:Y10"/>
    <mergeCell ref="Z7:Z10"/>
    <mergeCell ref="S42:S43"/>
  </mergeCells>
  <printOptions horizontalCentered="1" verticalCentered="1"/>
  <pageMargins left="0.11811023622047245" right="0.11811023622047245" top="0.35433070866141736" bottom="0.35433070866141736" header="0.11811023622047245" footer="0.31496062992125984"/>
  <pageSetup paperSize="9" scale="4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view="pageBreakPreview" topLeftCell="A25" zoomScaleNormal="100" zoomScaleSheetLayoutView="100" workbookViewId="0">
      <selection activeCell="C48" sqref="C48"/>
    </sheetView>
  </sheetViews>
  <sheetFormatPr defaultRowHeight="12.75" x14ac:dyDescent="0.2"/>
  <cols>
    <col min="1" max="1" width="12" style="102" customWidth="1"/>
    <col min="2" max="2" width="13.42578125" style="102" customWidth="1"/>
    <col min="3" max="3" width="12.7109375" style="102" customWidth="1"/>
    <col min="4" max="4" width="11.5703125" style="102" customWidth="1"/>
    <col min="5" max="5" width="11.85546875" style="102" customWidth="1"/>
    <col min="6" max="6" width="12.42578125" style="102" customWidth="1"/>
    <col min="7" max="7" width="14.85546875" style="127" customWidth="1"/>
    <col min="8" max="8" width="13.42578125" style="102" customWidth="1"/>
    <col min="9" max="9" width="32.28515625" style="102" customWidth="1"/>
    <col min="10" max="10" width="9.140625" style="103"/>
    <col min="11" max="256" width="9.140625" style="102"/>
    <col min="257" max="257" width="12" style="102" customWidth="1"/>
    <col min="258" max="258" width="13.42578125" style="102" customWidth="1"/>
    <col min="259" max="259" width="12.7109375" style="102" customWidth="1"/>
    <col min="260" max="260" width="11.5703125" style="102" customWidth="1"/>
    <col min="261" max="261" width="11.85546875" style="102" customWidth="1"/>
    <col min="262" max="262" width="12.42578125" style="102" customWidth="1"/>
    <col min="263" max="263" width="14.85546875" style="102" customWidth="1"/>
    <col min="264" max="264" width="13.42578125" style="102" customWidth="1"/>
    <col min="265" max="265" width="32.28515625" style="102" customWidth="1"/>
    <col min="266" max="512" width="9.140625" style="102"/>
    <col min="513" max="513" width="12" style="102" customWidth="1"/>
    <col min="514" max="514" width="13.42578125" style="102" customWidth="1"/>
    <col min="515" max="515" width="12.7109375" style="102" customWidth="1"/>
    <col min="516" max="516" width="11.5703125" style="102" customWidth="1"/>
    <col min="517" max="517" width="11.85546875" style="102" customWidth="1"/>
    <col min="518" max="518" width="12.42578125" style="102" customWidth="1"/>
    <col min="519" max="519" width="14.85546875" style="102" customWidth="1"/>
    <col min="520" max="520" width="13.42578125" style="102" customWidth="1"/>
    <col min="521" max="521" width="32.28515625" style="102" customWidth="1"/>
    <col min="522" max="768" width="9.140625" style="102"/>
    <col min="769" max="769" width="12" style="102" customWidth="1"/>
    <col min="770" max="770" width="13.42578125" style="102" customWidth="1"/>
    <col min="771" max="771" width="12.7109375" style="102" customWidth="1"/>
    <col min="772" max="772" width="11.5703125" style="102" customWidth="1"/>
    <col min="773" max="773" width="11.85546875" style="102" customWidth="1"/>
    <col min="774" max="774" width="12.42578125" style="102" customWidth="1"/>
    <col min="775" max="775" width="14.85546875" style="102" customWidth="1"/>
    <col min="776" max="776" width="13.42578125" style="102" customWidth="1"/>
    <col min="777" max="777" width="32.28515625" style="102" customWidth="1"/>
    <col min="778" max="1024" width="9.140625" style="102"/>
    <col min="1025" max="1025" width="12" style="102" customWidth="1"/>
    <col min="1026" max="1026" width="13.42578125" style="102" customWidth="1"/>
    <col min="1027" max="1027" width="12.7109375" style="102" customWidth="1"/>
    <col min="1028" max="1028" width="11.5703125" style="102" customWidth="1"/>
    <col min="1029" max="1029" width="11.85546875" style="102" customWidth="1"/>
    <col min="1030" max="1030" width="12.42578125" style="102" customWidth="1"/>
    <col min="1031" max="1031" width="14.85546875" style="102" customWidth="1"/>
    <col min="1032" max="1032" width="13.42578125" style="102" customWidth="1"/>
    <col min="1033" max="1033" width="32.28515625" style="102" customWidth="1"/>
    <col min="1034" max="1280" width="9.140625" style="102"/>
    <col min="1281" max="1281" width="12" style="102" customWidth="1"/>
    <col min="1282" max="1282" width="13.42578125" style="102" customWidth="1"/>
    <col min="1283" max="1283" width="12.7109375" style="102" customWidth="1"/>
    <col min="1284" max="1284" width="11.5703125" style="102" customWidth="1"/>
    <col min="1285" max="1285" width="11.85546875" style="102" customWidth="1"/>
    <col min="1286" max="1286" width="12.42578125" style="102" customWidth="1"/>
    <col min="1287" max="1287" width="14.85546875" style="102" customWidth="1"/>
    <col min="1288" max="1288" width="13.42578125" style="102" customWidth="1"/>
    <col min="1289" max="1289" width="32.28515625" style="102" customWidth="1"/>
    <col min="1290" max="1536" width="9.140625" style="102"/>
    <col min="1537" max="1537" width="12" style="102" customWidth="1"/>
    <col min="1538" max="1538" width="13.42578125" style="102" customWidth="1"/>
    <col min="1539" max="1539" width="12.7109375" style="102" customWidth="1"/>
    <col min="1540" max="1540" width="11.5703125" style="102" customWidth="1"/>
    <col min="1541" max="1541" width="11.85546875" style="102" customWidth="1"/>
    <col min="1542" max="1542" width="12.42578125" style="102" customWidth="1"/>
    <col min="1543" max="1543" width="14.85546875" style="102" customWidth="1"/>
    <col min="1544" max="1544" width="13.42578125" style="102" customWidth="1"/>
    <col min="1545" max="1545" width="32.28515625" style="102" customWidth="1"/>
    <col min="1546" max="1792" width="9.140625" style="102"/>
    <col min="1793" max="1793" width="12" style="102" customWidth="1"/>
    <col min="1794" max="1794" width="13.42578125" style="102" customWidth="1"/>
    <col min="1795" max="1795" width="12.7109375" style="102" customWidth="1"/>
    <col min="1796" max="1796" width="11.5703125" style="102" customWidth="1"/>
    <col min="1797" max="1797" width="11.85546875" style="102" customWidth="1"/>
    <col min="1798" max="1798" width="12.42578125" style="102" customWidth="1"/>
    <col min="1799" max="1799" width="14.85546875" style="102" customWidth="1"/>
    <col min="1800" max="1800" width="13.42578125" style="102" customWidth="1"/>
    <col min="1801" max="1801" width="32.28515625" style="102" customWidth="1"/>
    <col min="1802" max="2048" width="9.140625" style="102"/>
    <col min="2049" max="2049" width="12" style="102" customWidth="1"/>
    <col min="2050" max="2050" width="13.42578125" style="102" customWidth="1"/>
    <col min="2051" max="2051" width="12.7109375" style="102" customWidth="1"/>
    <col min="2052" max="2052" width="11.5703125" style="102" customWidth="1"/>
    <col min="2053" max="2053" width="11.85546875" style="102" customWidth="1"/>
    <col min="2054" max="2054" width="12.42578125" style="102" customWidth="1"/>
    <col min="2055" max="2055" width="14.85546875" style="102" customWidth="1"/>
    <col min="2056" max="2056" width="13.42578125" style="102" customWidth="1"/>
    <col min="2057" max="2057" width="32.28515625" style="102" customWidth="1"/>
    <col min="2058" max="2304" width="9.140625" style="102"/>
    <col min="2305" max="2305" width="12" style="102" customWidth="1"/>
    <col min="2306" max="2306" width="13.42578125" style="102" customWidth="1"/>
    <col min="2307" max="2307" width="12.7109375" style="102" customWidth="1"/>
    <col min="2308" max="2308" width="11.5703125" style="102" customWidth="1"/>
    <col min="2309" max="2309" width="11.85546875" style="102" customWidth="1"/>
    <col min="2310" max="2310" width="12.42578125" style="102" customWidth="1"/>
    <col min="2311" max="2311" width="14.85546875" style="102" customWidth="1"/>
    <col min="2312" max="2312" width="13.42578125" style="102" customWidth="1"/>
    <col min="2313" max="2313" width="32.28515625" style="102" customWidth="1"/>
    <col min="2314" max="2560" width="9.140625" style="102"/>
    <col min="2561" max="2561" width="12" style="102" customWidth="1"/>
    <col min="2562" max="2562" width="13.42578125" style="102" customWidth="1"/>
    <col min="2563" max="2563" width="12.7109375" style="102" customWidth="1"/>
    <col min="2564" max="2564" width="11.5703125" style="102" customWidth="1"/>
    <col min="2565" max="2565" width="11.85546875" style="102" customWidth="1"/>
    <col min="2566" max="2566" width="12.42578125" style="102" customWidth="1"/>
    <col min="2567" max="2567" width="14.85546875" style="102" customWidth="1"/>
    <col min="2568" max="2568" width="13.42578125" style="102" customWidth="1"/>
    <col min="2569" max="2569" width="32.28515625" style="102" customWidth="1"/>
    <col min="2570" max="2816" width="9.140625" style="102"/>
    <col min="2817" max="2817" width="12" style="102" customWidth="1"/>
    <col min="2818" max="2818" width="13.42578125" style="102" customWidth="1"/>
    <col min="2819" max="2819" width="12.7109375" style="102" customWidth="1"/>
    <col min="2820" max="2820" width="11.5703125" style="102" customWidth="1"/>
    <col min="2821" max="2821" width="11.85546875" style="102" customWidth="1"/>
    <col min="2822" max="2822" width="12.42578125" style="102" customWidth="1"/>
    <col min="2823" max="2823" width="14.85546875" style="102" customWidth="1"/>
    <col min="2824" max="2824" width="13.42578125" style="102" customWidth="1"/>
    <col min="2825" max="2825" width="32.28515625" style="102" customWidth="1"/>
    <col min="2826" max="3072" width="9.140625" style="102"/>
    <col min="3073" max="3073" width="12" style="102" customWidth="1"/>
    <col min="3074" max="3074" width="13.42578125" style="102" customWidth="1"/>
    <col min="3075" max="3075" width="12.7109375" style="102" customWidth="1"/>
    <col min="3076" max="3076" width="11.5703125" style="102" customWidth="1"/>
    <col min="3077" max="3077" width="11.85546875" style="102" customWidth="1"/>
    <col min="3078" max="3078" width="12.42578125" style="102" customWidth="1"/>
    <col min="3079" max="3079" width="14.85546875" style="102" customWidth="1"/>
    <col min="3080" max="3080" width="13.42578125" style="102" customWidth="1"/>
    <col min="3081" max="3081" width="32.28515625" style="102" customWidth="1"/>
    <col min="3082" max="3328" width="9.140625" style="102"/>
    <col min="3329" max="3329" width="12" style="102" customWidth="1"/>
    <col min="3330" max="3330" width="13.42578125" style="102" customWidth="1"/>
    <col min="3331" max="3331" width="12.7109375" style="102" customWidth="1"/>
    <col min="3332" max="3332" width="11.5703125" style="102" customWidth="1"/>
    <col min="3333" max="3333" width="11.85546875" style="102" customWidth="1"/>
    <col min="3334" max="3334" width="12.42578125" style="102" customWidth="1"/>
    <col min="3335" max="3335" width="14.85546875" style="102" customWidth="1"/>
    <col min="3336" max="3336" width="13.42578125" style="102" customWidth="1"/>
    <col min="3337" max="3337" width="32.28515625" style="102" customWidth="1"/>
    <col min="3338" max="3584" width="9.140625" style="102"/>
    <col min="3585" max="3585" width="12" style="102" customWidth="1"/>
    <col min="3586" max="3586" width="13.42578125" style="102" customWidth="1"/>
    <col min="3587" max="3587" width="12.7109375" style="102" customWidth="1"/>
    <col min="3588" max="3588" width="11.5703125" style="102" customWidth="1"/>
    <col min="3589" max="3589" width="11.85546875" style="102" customWidth="1"/>
    <col min="3590" max="3590" width="12.42578125" style="102" customWidth="1"/>
    <col min="3591" max="3591" width="14.85546875" style="102" customWidth="1"/>
    <col min="3592" max="3592" width="13.42578125" style="102" customWidth="1"/>
    <col min="3593" max="3593" width="32.28515625" style="102" customWidth="1"/>
    <col min="3594" max="3840" width="9.140625" style="102"/>
    <col min="3841" max="3841" width="12" style="102" customWidth="1"/>
    <col min="3842" max="3842" width="13.42578125" style="102" customWidth="1"/>
    <col min="3843" max="3843" width="12.7109375" style="102" customWidth="1"/>
    <col min="3844" max="3844" width="11.5703125" style="102" customWidth="1"/>
    <col min="3845" max="3845" width="11.85546875" style="102" customWidth="1"/>
    <col min="3846" max="3846" width="12.42578125" style="102" customWidth="1"/>
    <col min="3847" max="3847" width="14.85546875" style="102" customWidth="1"/>
    <col min="3848" max="3848" width="13.42578125" style="102" customWidth="1"/>
    <col min="3849" max="3849" width="32.28515625" style="102" customWidth="1"/>
    <col min="3850" max="4096" width="9.140625" style="102"/>
    <col min="4097" max="4097" width="12" style="102" customWidth="1"/>
    <col min="4098" max="4098" width="13.42578125" style="102" customWidth="1"/>
    <col min="4099" max="4099" width="12.7109375" style="102" customWidth="1"/>
    <col min="4100" max="4100" width="11.5703125" style="102" customWidth="1"/>
    <col min="4101" max="4101" width="11.85546875" style="102" customWidth="1"/>
    <col min="4102" max="4102" width="12.42578125" style="102" customWidth="1"/>
    <col min="4103" max="4103" width="14.85546875" style="102" customWidth="1"/>
    <col min="4104" max="4104" width="13.42578125" style="102" customWidth="1"/>
    <col min="4105" max="4105" width="32.28515625" style="102" customWidth="1"/>
    <col min="4106" max="4352" width="9.140625" style="102"/>
    <col min="4353" max="4353" width="12" style="102" customWidth="1"/>
    <col min="4354" max="4354" width="13.42578125" style="102" customWidth="1"/>
    <col min="4355" max="4355" width="12.7109375" style="102" customWidth="1"/>
    <col min="4356" max="4356" width="11.5703125" style="102" customWidth="1"/>
    <col min="4357" max="4357" width="11.85546875" style="102" customWidth="1"/>
    <col min="4358" max="4358" width="12.42578125" style="102" customWidth="1"/>
    <col min="4359" max="4359" width="14.85546875" style="102" customWidth="1"/>
    <col min="4360" max="4360" width="13.42578125" style="102" customWidth="1"/>
    <col min="4361" max="4361" width="32.28515625" style="102" customWidth="1"/>
    <col min="4362" max="4608" width="9.140625" style="102"/>
    <col min="4609" max="4609" width="12" style="102" customWidth="1"/>
    <col min="4610" max="4610" width="13.42578125" style="102" customWidth="1"/>
    <col min="4611" max="4611" width="12.7109375" style="102" customWidth="1"/>
    <col min="4612" max="4612" width="11.5703125" style="102" customWidth="1"/>
    <col min="4613" max="4613" width="11.85546875" style="102" customWidth="1"/>
    <col min="4614" max="4614" width="12.42578125" style="102" customWidth="1"/>
    <col min="4615" max="4615" width="14.85546875" style="102" customWidth="1"/>
    <col min="4616" max="4616" width="13.42578125" style="102" customWidth="1"/>
    <col min="4617" max="4617" width="32.28515625" style="102" customWidth="1"/>
    <col min="4618" max="4864" width="9.140625" style="102"/>
    <col min="4865" max="4865" width="12" style="102" customWidth="1"/>
    <col min="4866" max="4866" width="13.42578125" style="102" customWidth="1"/>
    <col min="4867" max="4867" width="12.7109375" style="102" customWidth="1"/>
    <col min="4868" max="4868" width="11.5703125" style="102" customWidth="1"/>
    <col min="4869" max="4869" width="11.85546875" style="102" customWidth="1"/>
    <col min="4870" max="4870" width="12.42578125" style="102" customWidth="1"/>
    <col min="4871" max="4871" width="14.85546875" style="102" customWidth="1"/>
    <col min="4872" max="4872" width="13.42578125" style="102" customWidth="1"/>
    <col min="4873" max="4873" width="32.28515625" style="102" customWidth="1"/>
    <col min="4874" max="5120" width="9.140625" style="102"/>
    <col min="5121" max="5121" width="12" style="102" customWidth="1"/>
    <col min="5122" max="5122" width="13.42578125" style="102" customWidth="1"/>
    <col min="5123" max="5123" width="12.7109375" style="102" customWidth="1"/>
    <col min="5124" max="5124" width="11.5703125" style="102" customWidth="1"/>
    <col min="5125" max="5125" width="11.85546875" style="102" customWidth="1"/>
    <col min="5126" max="5126" width="12.42578125" style="102" customWidth="1"/>
    <col min="5127" max="5127" width="14.85546875" style="102" customWidth="1"/>
    <col min="5128" max="5128" width="13.42578125" style="102" customWidth="1"/>
    <col min="5129" max="5129" width="32.28515625" style="102" customWidth="1"/>
    <col min="5130" max="5376" width="9.140625" style="102"/>
    <col min="5377" max="5377" width="12" style="102" customWidth="1"/>
    <col min="5378" max="5378" width="13.42578125" style="102" customWidth="1"/>
    <col min="5379" max="5379" width="12.7109375" style="102" customWidth="1"/>
    <col min="5380" max="5380" width="11.5703125" style="102" customWidth="1"/>
    <col min="5381" max="5381" width="11.85546875" style="102" customWidth="1"/>
    <col min="5382" max="5382" width="12.42578125" style="102" customWidth="1"/>
    <col min="5383" max="5383" width="14.85546875" style="102" customWidth="1"/>
    <col min="5384" max="5384" width="13.42578125" style="102" customWidth="1"/>
    <col min="5385" max="5385" width="32.28515625" style="102" customWidth="1"/>
    <col min="5386" max="5632" width="9.140625" style="102"/>
    <col min="5633" max="5633" width="12" style="102" customWidth="1"/>
    <col min="5634" max="5634" width="13.42578125" style="102" customWidth="1"/>
    <col min="5635" max="5635" width="12.7109375" style="102" customWidth="1"/>
    <col min="5636" max="5636" width="11.5703125" style="102" customWidth="1"/>
    <col min="5637" max="5637" width="11.85546875" style="102" customWidth="1"/>
    <col min="5638" max="5638" width="12.42578125" style="102" customWidth="1"/>
    <col min="5639" max="5639" width="14.85546875" style="102" customWidth="1"/>
    <col min="5640" max="5640" width="13.42578125" style="102" customWidth="1"/>
    <col min="5641" max="5641" width="32.28515625" style="102" customWidth="1"/>
    <col min="5642" max="5888" width="9.140625" style="102"/>
    <col min="5889" max="5889" width="12" style="102" customWidth="1"/>
    <col min="5890" max="5890" width="13.42578125" style="102" customWidth="1"/>
    <col min="5891" max="5891" width="12.7109375" style="102" customWidth="1"/>
    <col min="5892" max="5892" width="11.5703125" style="102" customWidth="1"/>
    <col min="5893" max="5893" width="11.85546875" style="102" customWidth="1"/>
    <col min="5894" max="5894" width="12.42578125" style="102" customWidth="1"/>
    <col min="5895" max="5895" width="14.85546875" style="102" customWidth="1"/>
    <col min="5896" max="5896" width="13.42578125" style="102" customWidth="1"/>
    <col min="5897" max="5897" width="32.28515625" style="102" customWidth="1"/>
    <col min="5898" max="6144" width="9.140625" style="102"/>
    <col min="6145" max="6145" width="12" style="102" customWidth="1"/>
    <col min="6146" max="6146" width="13.42578125" style="102" customWidth="1"/>
    <col min="6147" max="6147" width="12.7109375" style="102" customWidth="1"/>
    <col min="6148" max="6148" width="11.5703125" style="102" customWidth="1"/>
    <col min="6149" max="6149" width="11.85546875" style="102" customWidth="1"/>
    <col min="6150" max="6150" width="12.42578125" style="102" customWidth="1"/>
    <col min="6151" max="6151" width="14.85546875" style="102" customWidth="1"/>
    <col min="6152" max="6152" width="13.42578125" style="102" customWidth="1"/>
    <col min="6153" max="6153" width="32.28515625" style="102" customWidth="1"/>
    <col min="6154" max="6400" width="9.140625" style="102"/>
    <col min="6401" max="6401" width="12" style="102" customWidth="1"/>
    <col min="6402" max="6402" width="13.42578125" style="102" customWidth="1"/>
    <col min="6403" max="6403" width="12.7109375" style="102" customWidth="1"/>
    <col min="6404" max="6404" width="11.5703125" style="102" customWidth="1"/>
    <col min="6405" max="6405" width="11.85546875" style="102" customWidth="1"/>
    <col min="6406" max="6406" width="12.42578125" style="102" customWidth="1"/>
    <col min="6407" max="6407" width="14.85546875" style="102" customWidth="1"/>
    <col min="6408" max="6408" width="13.42578125" style="102" customWidth="1"/>
    <col min="6409" max="6409" width="32.28515625" style="102" customWidth="1"/>
    <col min="6410" max="6656" width="9.140625" style="102"/>
    <col min="6657" max="6657" width="12" style="102" customWidth="1"/>
    <col min="6658" max="6658" width="13.42578125" style="102" customWidth="1"/>
    <col min="6659" max="6659" width="12.7109375" style="102" customWidth="1"/>
    <col min="6660" max="6660" width="11.5703125" style="102" customWidth="1"/>
    <col min="6661" max="6661" width="11.85546875" style="102" customWidth="1"/>
    <col min="6662" max="6662" width="12.42578125" style="102" customWidth="1"/>
    <col min="6663" max="6663" width="14.85546875" style="102" customWidth="1"/>
    <col min="6664" max="6664" width="13.42578125" style="102" customWidth="1"/>
    <col min="6665" max="6665" width="32.28515625" style="102" customWidth="1"/>
    <col min="6666" max="6912" width="9.140625" style="102"/>
    <col min="6913" max="6913" width="12" style="102" customWidth="1"/>
    <col min="6914" max="6914" width="13.42578125" style="102" customWidth="1"/>
    <col min="6915" max="6915" width="12.7109375" style="102" customWidth="1"/>
    <col min="6916" max="6916" width="11.5703125" style="102" customWidth="1"/>
    <col min="6917" max="6917" width="11.85546875" style="102" customWidth="1"/>
    <col min="6918" max="6918" width="12.42578125" style="102" customWidth="1"/>
    <col min="6919" max="6919" width="14.85546875" style="102" customWidth="1"/>
    <col min="6920" max="6920" width="13.42578125" style="102" customWidth="1"/>
    <col min="6921" max="6921" width="32.28515625" style="102" customWidth="1"/>
    <col min="6922" max="7168" width="9.140625" style="102"/>
    <col min="7169" max="7169" width="12" style="102" customWidth="1"/>
    <col min="7170" max="7170" width="13.42578125" style="102" customWidth="1"/>
    <col min="7171" max="7171" width="12.7109375" style="102" customWidth="1"/>
    <col min="7172" max="7172" width="11.5703125" style="102" customWidth="1"/>
    <col min="7173" max="7173" width="11.85546875" style="102" customWidth="1"/>
    <col min="7174" max="7174" width="12.42578125" style="102" customWidth="1"/>
    <col min="7175" max="7175" width="14.85546875" style="102" customWidth="1"/>
    <col min="7176" max="7176" width="13.42578125" style="102" customWidth="1"/>
    <col min="7177" max="7177" width="32.28515625" style="102" customWidth="1"/>
    <col min="7178" max="7424" width="9.140625" style="102"/>
    <col min="7425" max="7425" width="12" style="102" customWidth="1"/>
    <col min="7426" max="7426" width="13.42578125" style="102" customWidth="1"/>
    <col min="7427" max="7427" width="12.7109375" style="102" customWidth="1"/>
    <col min="7428" max="7428" width="11.5703125" style="102" customWidth="1"/>
    <col min="7429" max="7429" width="11.85546875" style="102" customWidth="1"/>
    <col min="7430" max="7430" width="12.42578125" style="102" customWidth="1"/>
    <col min="7431" max="7431" width="14.85546875" style="102" customWidth="1"/>
    <col min="7432" max="7432" width="13.42578125" style="102" customWidth="1"/>
    <col min="7433" max="7433" width="32.28515625" style="102" customWidth="1"/>
    <col min="7434" max="7680" width="9.140625" style="102"/>
    <col min="7681" max="7681" width="12" style="102" customWidth="1"/>
    <col min="7682" max="7682" width="13.42578125" style="102" customWidth="1"/>
    <col min="7683" max="7683" width="12.7109375" style="102" customWidth="1"/>
    <col min="7684" max="7684" width="11.5703125" style="102" customWidth="1"/>
    <col min="7685" max="7685" width="11.85546875" style="102" customWidth="1"/>
    <col min="7686" max="7686" width="12.42578125" style="102" customWidth="1"/>
    <col min="7687" max="7687" width="14.85546875" style="102" customWidth="1"/>
    <col min="7688" max="7688" width="13.42578125" style="102" customWidth="1"/>
    <col min="7689" max="7689" width="32.28515625" style="102" customWidth="1"/>
    <col min="7690" max="7936" width="9.140625" style="102"/>
    <col min="7937" max="7937" width="12" style="102" customWidth="1"/>
    <col min="7938" max="7938" width="13.42578125" style="102" customWidth="1"/>
    <col min="7939" max="7939" width="12.7109375" style="102" customWidth="1"/>
    <col min="7940" max="7940" width="11.5703125" style="102" customWidth="1"/>
    <col min="7941" max="7941" width="11.85546875" style="102" customWidth="1"/>
    <col min="7942" max="7942" width="12.42578125" style="102" customWidth="1"/>
    <col min="7943" max="7943" width="14.85546875" style="102" customWidth="1"/>
    <col min="7944" max="7944" width="13.42578125" style="102" customWidth="1"/>
    <col min="7945" max="7945" width="32.28515625" style="102" customWidth="1"/>
    <col min="7946" max="8192" width="9.140625" style="102"/>
    <col min="8193" max="8193" width="12" style="102" customWidth="1"/>
    <col min="8194" max="8194" width="13.42578125" style="102" customWidth="1"/>
    <col min="8195" max="8195" width="12.7109375" style="102" customWidth="1"/>
    <col min="8196" max="8196" width="11.5703125" style="102" customWidth="1"/>
    <col min="8197" max="8197" width="11.85546875" style="102" customWidth="1"/>
    <col min="8198" max="8198" width="12.42578125" style="102" customWidth="1"/>
    <col min="8199" max="8199" width="14.85546875" style="102" customWidth="1"/>
    <col min="8200" max="8200" width="13.42578125" style="102" customWidth="1"/>
    <col min="8201" max="8201" width="32.28515625" style="102" customWidth="1"/>
    <col min="8202" max="8448" width="9.140625" style="102"/>
    <col min="8449" max="8449" width="12" style="102" customWidth="1"/>
    <col min="8450" max="8450" width="13.42578125" style="102" customWidth="1"/>
    <col min="8451" max="8451" width="12.7109375" style="102" customWidth="1"/>
    <col min="8452" max="8452" width="11.5703125" style="102" customWidth="1"/>
    <col min="8453" max="8453" width="11.85546875" style="102" customWidth="1"/>
    <col min="8454" max="8454" width="12.42578125" style="102" customWidth="1"/>
    <col min="8455" max="8455" width="14.85546875" style="102" customWidth="1"/>
    <col min="8456" max="8456" width="13.42578125" style="102" customWidth="1"/>
    <col min="8457" max="8457" width="32.28515625" style="102" customWidth="1"/>
    <col min="8458" max="8704" width="9.140625" style="102"/>
    <col min="8705" max="8705" width="12" style="102" customWidth="1"/>
    <col min="8706" max="8706" width="13.42578125" style="102" customWidth="1"/>
    <col min="8707" max="8707" width="12.7109375" style="102" customWidth="1"/>
    <col min="8708" max="8708" width="11.5703125" style="102" customWidth="1"/>
    <col min="8709" max="8709" width="11.85546875" style="102" customWidth="1"/>
    <col min="8710" max="8710" width="12.42578125" style="102" customWidth="1"/>
    <col min="8711" max="8711" width="14.85546875" style="102" customWidth="1"/>
    <col min="8712" max="8712" width="13.42578125" style="102" customWidth="1"/>
    <col min="8713" max="8713" width="32.28515625" style="102" customWidth="1"/>
    <col min="8714" max="8960" width="9.140625" style="102"/>
    <col min="8961" max="8961" width="12" style="102" customWidth="1"/>
    <col min="8962" max="8962" width="13.42578125" style="102" customWidth="1"/>
    <col min="8963" max="8963" width="12.7109375" style="102" customWidth="1"/>
    <col min="8964" max="8964" width="11.5703125" style="102" customWidth="1"/>
    <col min="8965" max="8965" width="11.85546875" style="102" customWidth="1"/>
    <col min="8966" max="8966" width="12.42578125" style="102" customWidth="1"/>
    <col min="8967" max="8967" width="14.85546875" style="102" customWidth="1"/>
    <col min="8968" max="8968" width="13.42578125" style="102" customWidth="1"/>
    <col min="8969" max="8969" width="32.28515625" style="102" customWidth="1"/>
    <col min="8970" max="9216" width="9.140625" style="102"/>
    <col min="9217" max="9217" width="12" style="102" customWidth="1"/>
    <col min="9218" max="9218" width="13.42578125" style="102" customWidth="1"/>
    <col min="9219" max="9219" width="12.7109375" style="102" customWidth="1"/>
    <col min="9220" max="9220" width="11.5703125" style="102" customWidth="1"/>
    <col min="9221" max="9221" width="11.85546875" style="102" customWidth="1"/>
    <col min="9222" max="9222" width="12.42578125" style="102" customWidth="1"/>
    <col min="9223" max="9223" width="14.85546875" style="102" customWidth="1"/>
    <col min="9224" max="9224" width="13.42578125" style="102" customWidth="1"/>
    <col min="9225" max="9225" width="32.28515625" style="102" customWidth="1"/>
    <col min="9226" max="9472" width="9.140625" style="102"/>
    <col min="9473" max="9473" width="12" style="102" customWidth="1"/>
    <col min="9474" max="9474" width="13.42578125" style="102" customWidth="1"/>
    <col min="9475" max="9475" width="12.7109375" style="102" customWidth="1"/>
    <col min="9476" max="9476" width="11.5703125" style="102" customWidth="1"/>
    <col min="9477" max="9477" width="11.85546875" style="102" customWidth="1"/>
    <col min="9478" max="9478" width="12.42578125" style="102" customWidth="1"/>
    <col min="9479" max="9479" width="14.85546875" style="102" customWidth="1"/>
    <col min="9480" max="9480" width="13.42578125" style="102" customWidth="1"/>
    <col min="9481" max="9481" width="32.28515625" style="102" customWidth="1"/>
    <col min="9482" max="9728" width="9.140625" style="102"/>
    <col min="9729" max="9729" width="12" style="102" customWidth="1"/>
    <col min="9730" max="9730" width="13.42578125" style="102" customWidth="1"/>
    <col min="9731" max="9731" width="12.7109375" style="102" customWidth="1"/>
    <col min="9732" max="9732" width="11.5703125" style="102" customWidth="1"/>
    <col min="9733" max="9733" width="11.85546875" style="102" customWidth="1"/>
    <col min="9734" max="9734" width="12.42578125" style="102" customWidth="1"/>
    <col min="9735" max="9735" width="14.85546875" style="102" customWidth="1"/>
    <col min="9736" max="9736" width="13.42578125" style="102" customWidth="1"/>
    <col min="9737" max="9737" width="32.28515625" style="102" customWidth="1"/>
    <col min="9738" max="9984" width="9.140625" style="102"/>
    <col min="9985" max="9985" width="12" style="102" customWidth="1"/>
    <col min="9986" max="9986" width="13.42578125" style="102" customWidth="1"/>
    <col min="9987" max="9987" width="12.7109375" style="102" customWidth="1"/>
    <col min="9988" max="9988" width="11.5703125" style="102" customWidth="1"/>
    <col min="9989" max="9989" width="11.85546875" style="102" customWidth="1"/>
    <col min="9990" max="9990" width="12.42578125" style="102" customWidth="1"/>
    <col min="9991" max="9991" width="14.85546875" style="102" customWidth="1"/>
    <col min="9992" max="9992" width="13.42578125" style="102" customWidth="1"/>
    <col min="9993" max="9993" width="32.28515625" style="102" customWidth="1"/>
    <col min="9994" max="10240" width="9.140625" style="102"/>
    <col min="10241" max="10241" width="12" style="102" customWidth="1"/>
    <col min="10242" max="10242" width="13.42578125" style="102" customWidth="1"/>
    <col min="10243" max="10243" width="12.7109375" style="102" customWidth="1"/>
    <col min="10244" max="10244" width="11.5703125" style="102" customWidth="1"/>
    <col min="10245" max="10245" width="11.85546875" style="102" customWidth="1"/>
    <col min="10246" max="10246" width="12.42578125" style="102" customWidth="1"/>
    <col min="10247" max="10247" width="14.85546875" style="102" customWidth="1"/>
    <col min="10248" max="10248" width="13.42578125" style="102" customWidth="1"/>
    <col min="10249" max="10249" width="32.28515625" style="102" customWidth="1"/>
    <col min="10250" max="10496" width="9.140625" style="102"/>
    <col min="10497" max="10497" width="12" style="102" customWidth="1"/>
    <col min="10498" max="10498" width="13.42578125" style="102" customWidth="1"/>
    <col min="10499" max="10499" width="12.7109375" style="102" customWidth="1"/>
    <col min="10500" max="10500" width="11.5703125" style="102" customWidth="1"/>
    <col min="10501" max="10501" width="11.85546875" style="102" customWidth="1"/>
    <col min="10502" max="10502" width="12.42578125" style="102" customWidth="1"/>
    <col min="10503" max="10503" width="14.85546875" style="102" customWidth="1"/>
    <col min="10504" max="10504" width="13.42578125" style="102" customWidth="1"/>
    <col min="10505" max="10505" width="32.28515625" style="102" customWidth="1"/>
    <col min="10506" max="10752" width="9.140625" style="102"/>
    <col min="10753" max="10753" width="12" style="102" customWidth="1"/>
    <col min="10754" max="10754" width="13.42578125" style="102" customWidth="1"/>
    <col min="10755" max="10755" width="12.7109375" style="102" customWidth="1"/>
    <col min="10756" max="10756" width="11.5703125" style="102" customWidth="1"/>
    <col min="10757" max="10757" width="11.85546875" style="102" customWidth="1"/>
    <col min="10758" max="10758" width="12.42578125" style="102" customWidth="1"/>
    <col min="10759" max="10759" width="14.85546875" style="102" customWidth="1"/>
    <col min="10760" max="10760" width="13.42578125" style="102" customWidth="1"/>
    <col min="10761" max="10761" width="32.28515625" style="102" customWidth="1"/>
    <col min="10762" max="11008" width="9.140625" style="102"/>
    <col min="11009" max="11009" width="12" style="102" customWidth="1"/>
    <col min="11010" max="11010" width="13.42578125" style="102" customWidth="1"/>
    <col min="11011" max="11011" width="12.7109375" style="102" customWidth="1"/>
    <col min="11012" max="11012" width="11.5703125" style="102" customWidth="1"/>
    <col min="11013" max="11013" width="11.85546875" style="102" customWidth="1"/>
    <col min="11014" max="11014" width="12.42578125" style="102" customWidth="1"/>
    <col min="11015" max="11015" width="14.85546875" style="102" customWidth="1"/>
    <col min="11016" max="11016" width="13.42578125" style="102" customWidth="1"/>
    <col min="11017" max="11017" width="32.28515625" style="102" customWidth="1"/>
    <col min="11018" max="11264" width="9.140625" style="102"/>
    <col min="11265" max="11265" width="12" style="102" customWidth="1"/>
    <col min="11266" max="11266" width="13.42578125" style="102" customWidth="1"/>
    <col min="11267" max="11267" width="12.7109375" style="102" customWidth="1"/>
    <col min="11268" max="11268" width="11.5703125" style="102" customWidth="1"/>
    <col min="11269" max="11269" width="11.85546875" style="102" customWidth="1"/>
    <col min="11270" max="11270" width="12.42578125" style="102" customWidth="1"/>
    <col min="11271" max="11271" width="14.85546875" style="102" customWidth="1"/>
    <col min="11272" max="11272" width="13.42578125" style="102" customWidth="1"/>
    <col min="11273" max="11273" width="32.28515625" style="102" customWidth="1"/>
    <col min="11274" max="11520" width="9.140625" style="102"/>
    <col min="11521" max="11521" width="12" style="102" customWidth="1"/>
    <col min="11522" max="11522" width="13.42578125" style="102" customWidth="1"/>
    <col min="11523" max="11523" width="12.7109375" style="102" customWidth="1"/>
    <col min="11524" max="11524" width="11.5703125" style="102" customWidth="1"/>
    <col min="11525" max="11525" width="11.85546875" style="102" customWidth="1"/>
    <col min="11526" max="11526" width="12.42578125" style="102" customWidth="1"/>
    <col min="11527" max="11527" width="14.85546875" style="102" customWidth="1"/>
    <col min="11528" max="11528" width="13.42578125" style="102" customWidth="1"/>
    <col min="11529" max="11529" width="32.28515625" style="102" customWidth="1"/>
    <col min="11530" max="11776" width="9.140625" style="102"/>
    <col min="11777" max="11777" width="12" style="102" customWidth="1"/>
    <col min="11778" max="11778" width="13.42578125" style="102" customWidth="1"/>
    <col min="11779" max="11779" width="12.7109375" style="102" customWidth="1"/>
    <col min="11780" max="11780" width="11.5703125" style="102" customWidth="1"/>
    <col min="11781" max="11781" width="11.85546875" style="102" customWidth="1"/>
    <col min="11782" max="11782" width="12.42578125" style="102" customWidth="1"/>
    <col min="11783" max="11783" width="14.85546875" style="102" customWidth="1"/>
    <col min="11784" max="11784" width="13.42578125" style="102" customWidth="1"/>
    <col min="11785" max="11785" width="32.28515625" style="102" customWidth="1"/>
    <col min="11786" max="12032" width="9.140625" style="102"/>
    <col min="12033" max="12033" width="12" style="102" customWidth="1"/>
    <col min="12034" max="12034" width="13.42578125" style="102" customWidth="1"/>
    <col min="12035" max="12035" width="12.7109375" style="102" customWidth="1"/>
    <col min="12036" max="12036" width="11.5703125" style="102" customWidth="1"/>
    <col min="12037" max="12037" width="11.85546875" style="102" customWidth="1"/>
    <col min="12038" max="12038" width="12.42578125" style="102" customWidth="1"/>
    <col min="12039" max="12039" width="14.85546875" style="102" customWidth="1"/>
    <col min="12040" max="12040" width="13.42578125" style="102" customWidth="1"/>
    <col min="12041" max="12041" width="32.28515625" style="102" customWidth="1"/>
    <col min="12042" max="12288" width="9.140625" style="102"/>
    <col min="12289" max="12289" width="12" style="102" customWidth="1"/>
    <col min="12290" max="12290" width="13.42578125" style="102" customWidth="1"/>
    <col min="12291" max="12291" width="12.7109375" style="102" customWidth="1"/>
    <col min="12292" max="12292" width="11.5703125" style="102" customWidth="1"/>
    <col min="12293" max="12293" width="11.85546875" style="102" customWidth="1"/>
    <col min="12294" max="12294" width="12.42578125" style="102" customWidth="1"/>
    <col min="12295" max="12295" width="14.85546875" style="102" customWidth="1"/>
    <col min="12296" max="12296" width="13.42578125" style="102" customWidth="1"/>
    <col min="12297" max="12297" width="32.28515625" style="102" customWidth="1"/>
    <col min="12298" max="12544" width="9.140625" style="102"/>
    <col min="12545" max="12545" width="12" style="102" customWidth="1"/>
    <col min="12546" max="12546" width="13.42578125" style="102" customWidth="1"/>
    <col min="12547" max="12547" width="12.7109375" style="102" customWidth="1"/>
    <col min="12548" max="12548" width="11.5703125" style="102" customWidth="1"/>
    <col min="12549" max="12549" width="11.85546875" style="102" customWidth="1"/>
    <col min="12550" max="12550" width="12.42578125" style="102" customWidth="1"/>
    <col min="12551" max="12551" width="14.85546875" style="102" customWidth="1"/>
    <col min="12552" max="12552" width="13.42578125" style="102" customWidth="1"/>
    <col min="12553" max="12553" width="32.28515625" style="102" customWidth="1"/>
    <col min="12554" max="12800" width="9.140625" style="102"/>
    <col min="12801" max="12801" width="12" style="102" customWidth="1"/>
    <col min="12802" max="12802" width="13.42578125" style="102" customWidth="1"/>
    <col min="12803" max="12803" width="12.7109375" style="102" customWidth="1"/>
    <col min="12804" max="12804" width="11.5703125" style="102" customWidth="1"/>
    <col min="12805" max="12805" width="11.85546875" style="102" customWidth="1"/>
    <col min="12806" max="12806" width="12.42578125" style="102" customWidth="1"/>
    <col min="12807" max="12807" width="14.85546875" style="102" customWidth="1"/>
    <col min="12808" max="12808" width="13.42578125" style="102" customWidth="1"/>
    <col min="12809" max="12809" width="32.28515625" style="102" customWidth="1"/>
    <col min="12810" max="13056" width="9.140625" style="102"/>
    <col min="13057" max="13057" width="12" style="102" customWidth="1"/>
    <col min="13058" max="13058" width="13.42578125" style="102" customWidth="1"/>
    <col min="13059" max="13059" width="12.7109375" style="102" customWidth="1"/>
    <col min="13060" max="13060" width="11.5703125" style="102" customWidth="1"/>
    <col min="13061" max="13061" width="11.85546875" style="102" customWidth="1"/>
    <col min="13062" max="13062" width="12.42578125" style="102" customWidth="1"/>
    <col min="13063" max="13063" width="14.85546875" style="102" customWidth="1"/>
    <col min="13064" max="13064" width="13.42578125" style="102" customWidth="1"/>
    <col min="13065" max="13065" width="32.28515625" style="102" customWidth="1"/>
    <col min="13066" max="13312" width="9.140625" style="102"/>
    <col min="13313" max="13313" width="12" style="102" customWidth="1"/>
    <col min="13314" max="13314" width="13.42578125" style="102" customWidth="1"/>
    <col min="13315" max="13315" width="12.7109375" style="102" customWidth="1"/>
    <col min="13316" max="13316" width="11.5703125" style="102" customWidth="1"/>
    <col min="13317" max="13317" width="11.85546875" style="102" customWidth="1"/>
    <col min="13318" max="13318" width="12.42578125" style="102" customWidth="1"/>
    <col min="13319" max="13319" width="14.85546875" style="102" customWidth="1"/>
    <col min="13320" max="13320" width="13.42578125" style="102" customWidth="1"/>
    <col min="13321" max="13321" width="32.28515625" style="102" customWidth="1"/>
    <col min="13322" max="13568" width="9.140625" style="102"/>
    <col min="13569" max="13569" width="12" style="102" customWidth="1"/>
    <col min="13570" max="13570" width="13.42578125" style="102" customWidth="1"/>
    <col min="13571" max="13571" width="12.7109375" style="102" customWidth="1"/>
    <col min="13572" max="13572" width="11.5703125" style="102" customWidth="1"/>
    <col min="13573" max="13573" width="11.85546875" style="102" customWidth="1"/>
    <col min="13574" max="13574" width="12.42578125" style="102" customWidth="1"/>
    <col min="13575" max="13575" width="14.85546875" style="102" customWidth="1"/>
    <col min="13576" max="13576" width="13.42578125" style="102" customWidth="1"/>
    <col min="13577" max="13577" width="32.28515625" style="102" customWidth="1"/>
    <col min="13578" max="13824" width="9.140625" style="102"/>
    <col min="13825" max="13825" width="12" style="102" customWidth="1"/>
    <col min="13826" max="13826" width="13.42578125" style="102" customWidth="1"/>
    <col min="13827" max="13827" width="12.7109375" style="102" customWidth="1"/>
    <col min="13828" max="13828" width="11.5703125" style="102" customWidth="1"/>
    <col min="13829" max="13829" width="11.85546875" style="102" customWidth="1"/>
    <col min="13830" max="13830" width="12.42578125" style="102" customWidth="1"/>
    <col min="13831" max="13831" width="14.85546875" style="102" customWidth="1"/>
    <col min="13832" max="13832" width="13.42578125" style="102" customWidth="1"/>
    <col min="13833" max="13833" width="32.28515625" style="102" customWidth="1"/>
    <col min="13834" max="14080" width="9.140625" style="102"/>
    <col min="14081" max="14081" width="12" style="102" customWidth="1"/>
    <col min="14082" max="14082" width="13.42578125" style="102" customWidth="1"/>
    <col min="14083" max="14083" width="12.7109375" style="102" customWidth="1"/>
    <col min="14084" max="14084" width="11.5703125" style="102" customWidth="1"/>
    <col min="14085" max="14085" width="11.85546875" style="102" customWidth="1"/>
    <col min="14086" max="14086" width="12.42578125" style="102" customWidth="1"/>
    <col min="14087" max="14087" width="14.85546875" style="102" customWidth="1"/>
    <col min="14088" max="14088" width="13.42578125" style="102" customWidth="1"/>
    <col min="14089" max="14089" width="32.28515625" style="102" customWidth="1"/>
    <col min="14090" max="14336" width="9.140625" style="102"/>
    <col min="14337" max="14337" width="12" style="102" customWidth="1"/>
    <col min="14338" max="14338" width="13.42578125" style="102" customWidth="1"/>
    <col min="14339" max="14339" width="12.7109375" style="102" customWidth="1"/>
    <col min="14340" max="14340" width="11.5703125" style="102" customWidth="1"/>
    <col min="14341" max="14341" width="11.85546875" style="102" customWidth="1"/>
    <col min="14342" max="14342" width="12.42578125" style="102" customWidth="1"/>
    <col min="14343" max="14343" width="14.85546875" style="102" customWidth="1"/>
    <col min="14344" max="14344" width="13.42578125" style="102" customWidth="1"/>
    <col min="14345" max="14345" width="32.28515625" style="102" customWidth="1"/>
    <col min="14346" max="14592" width="9.140625" style="102"/>
    <col min="14593" max="14593" width="12" style="102" customWidth="1"/>
    <col min="14594" max="14594" width="13.42578125" style="102" customWidth="1"/>
    <col min="14595" max="14595" width="12.7109375" style="102" customWidth="1"/>
    <col min="14596" max="14596" width="11.5703125" style="102" customWidth="1"/>
    <col min="14597" max="14597" width="11.85546875" style="102" customWidth="1"/>
    <col min="14598" max="14598" width="12.42578125" style="102" customWidth="1"/>
    <col min="14599" max="14599" width="14.85546875" style="102" customWidth="1"/>
    <col min="14600" max="14600" width="13.42578125" style="102" customWidth="1"/>
    <col min="14601" max="14601" width="32.28515625" style="102" customWidth="1"/>
    <col min="14602" max="14848" width="9.140625" style="102"/>
    <col min="14849" max="14849" width="12" style="102" customWidth="1"/>
    <col min="14850" max="14850" width="13.42578125" style="102" customWidth="1"/>
    <col min="14851" max="14851" width="12.7109375" style="102" customWidth="1"/>
    <col min="14852" max="14852" width="11.5703125" style="102" customWidth="1"/>
    <col min="14853" max="14853" width="11.85546875" style="102" customWidth="1"/>
    <col min="14854" max="14854" width="12.42578125" style="102" customWidth="1"/>
    <col min="14855" max="14855" width="14.85546875" style="102" customWidth="1"/>
    <col min="14856" max="14856" width="13.42578125" style="102" customWidth="1"/>
    <col min="14857" max="14857" width="32.28515625" style="102" customWidth="1"/>
    <col min="14858" max="15104" width="9.140625" style="102"/>
    <col min="15105" max="15105" width="12" style="102" customWidth="1"/>
    <col min="15106" max="15106" width="13.42578125" style="102" customWidth="1"/>
    <col min="15107" max="15107" width="12.7109375" style="102" customWidth="1"/>
    <col min="15108" max="15108" width="11.5703125" style="102" customWidth="1"/>
    <col min="15109" max="15109" width="11.85546875" style="102" customWidth="1"/>
    <col min="15110" max="15110" width="12.42578125" style="102" customWidth="1"/>
    <col min="15111" max="15111" width="14.85546875" style="102" customWidth="1"/>
    <col min="15112" max="15112" width="13.42578125" style="102" customWidth="1"/>
    <col min="15113" max="15113" width="32.28515625" style="102" customWidth="1"/>
    <col min="15114" max="15360" width="9.140625" style="102"/>
    <col min="15361" max="15361" width="12" style="102" customWidth="1"/>
    <col min="15362" max="15362" width="13.42578125" style="102" customWidth="1"/>
    <col min="15363" max="15363" width="12.7109375" style="102" customWidth="1"/>
    <col min="15364" max="15364" width="11.5703125" style="102" customWidth="1"/>
    <col min="15365" max="15365" width="11.85546875" style="102" customWidth="1"/>
    <col min="15366" max="15366" width="12.42578125" style="102" customWidth="1"/>
    <col min="15367" max="15367" width="14.85546875" style="102" customWidth="1"/>
    <col min="15368" max="15368" width="13.42578125" style="102" customWidth="1"/>
    <col min="15369" max="15369" width="32.28515625" style="102" customWidth="1"/>
    <col min="15370" max="15616" width="9.140625" style="102"/>
    <col min="15617" max="15617" width="12" style="102" customWidth="1"/>
    <col min="15618" max="15618" width="13.42578125" style="102" customWidth="1"/>
    <col min="15619" max="15619" width="12.7109375" style="102" customWidth="1"/>
    <col min="15620" max="15620" width="11.5703125" style="102" customWidth="1"/>
    <col min="15621" max="15621" width="11.85546875" style="102" customWidth="1"/>
    <col min="15622" max="15622" width="12.42578125" style="102" customWidth="1"/>
    <col min="15623" max="15623" width="14.85546875" style="102" customWidth="1"/>
    <col min="15624" max="15624" width="13.42578125" style="102" customWidth="1"/>
    <col min="15625" max="15625" width="32.28515625" style="102" customWidth="1"/>
    <col min="15626" max="15872" width="9.140625" style="102"/>
    <col min="15873" max="15873" width="12" style="102" customWidth="1"/>
    <col min="15874" max="15874" width="13.42578125" style="102" customWidth="1"/>
    <col min="15875" max="15875" width="12.7109375" style="102" customWidth="1"/>
    <col min="15876" max="15876" width="11.5703125" style="102" customWidth="1"/>
    <col min="15877" max="15877" width="11.85546875" style="102" customWidth="1"/>
    <col min="15878" max="15878" width="12.42578125" style="102" customWidth="1"/>
    <col min="15879" max="15879" width="14.85546875" style="102" customWidth="1"/>
    <col min="15880" max="15880" width="13.42578125" style="102" customWidth="1"/>
    <col min="15881" max="15881" width="32.28515625" style="102" customWidth="1"/>
    <col min="15882" max="16128" width="9.140625" style="102"/>
    <col min="16129" max="16129" width="12" style="102" customWidth="1"/>
    <col min="16130" max="16130" width="13.42578125" style="102" customWidth="1"/>
    <col min="16131" max="16131" width="12.7109375" style="102" customWidth="1"/>
    <col min="16132" max="16132" width="11.5703125" style="102" customWidth="1"/>
    <col min="16133" max="16133" width="11.85546875" style="102" customWidth="1"/>
    <col min="16134" max="16134" width="12.42578125" style="102" customWidth="1"/>
    <col min="16135" max="16135" width="14.85546875" style="102" customWidth="1"/>
    <col min="16136" max="16136" width="13.42578125" style="102" customWidth="1"/>
    <col min="16137" max="16137" width="32.28515625" style="102" customWidth="1"/>
    <col min="16138" max="16384" width="9.140625" style="102"/>
  </cols>
  <sheetData>
    <row r="1" spans="2:11" x14ac:dyDescent="0.2">
      <c r="B1" s="98" t="s">
        <v>20</v>
      </c>
      <c r="C1" s="98"/>
      <c r="D1" s="98"/>
      <c r="E1" s="98"/>
      <c r="F1" s="99"/>
      <c r="G1" s="100"/>
      <c r="H1" s="101"/>
    </row>
    <row r="2" spans="2:11" x14ac:dyDescent="0.2">
      <c r="B2" s="98" t="s">
        <v>63</v>
      </c>
      <c r="C2" s="98"/>
      <c r="D2" s="98"/>
      <c r="E2" s="98"/>
      <c r="F2" s="99"/>
      <c r="G2" s="100"/>
      <c r="H2" s="101"/>
    </row>
    <row r="3" spans="2:11" x14ac:dyDescent="0.2">
      <c r="B3" s="104" t="s">
        <v>64</v>
      </c>
      <c r="C3" s="104"/>
      <c r="D3" s="104"/>
      <c r="E3" s="98"/>
      <c r="F3" s="99"/>
      <c r="G3" s="105"/>
      <c r="H3" s="106"/>
      <c r="I3" s="107"/>
    </row>
    <row r="4" spans="2:11" ht="6.75" customHeight="1" x14ac:dyDescent="0.2">
      <c r="B4" s="99"/>
      <c r="C4" s="99"/>
      <c r="D4" s="99"/>
      <c r="E4" s="99"/>
      <c r="F4" s="99"/>
      <c r="G4" s="105"/>
      <c r="H4" s="106"/>
      <c r="I4" s="107"/>
    </row>
    <row r="5" spans="2:11" ht="8.25" customHeight="1" x14ac:dyDescent="0.25">
      <c r="B5" s="101"/>
      <c r="C5" s="108"/>
      <c r="D5" s="108"/>
      <c r="E5" s="108"/>
      <c r="F5" s="108"/>
      <c r="G5" s="109"/>
      <c r="H5" s="108"/>
      <c r="I5" s="110"/>
    </row>
    <row r="6" spans="2:11" ht="18" customHeight="1" x14ac:dyDescent="0.2">
      <c r="B6" s="111" t="s">
        <v>65</v>
      </c>
      <c r="C6" s="112"/>
      <c r="D6" s="112"/>
      <c r="E6" s="112"/>
      <c r="F6" s="112"/>
      <c r="G6" s="113"/>
      <c r="H6" s="111"/>
      <c r="I6" s="111"/>
      <c r="J6" s="111"/>
      <c r="K6" s="111"/>
    </row>
    <row r="7" spans="2:11" ht="18" customHeight="1" x14ac:dyDescent="0.2">
      <c r="B7" s="235" t="s">
        <v>66</v>
      </c>
      <c r="C7" s="235"/>
      <c r="D7" s="235"/>
      <c r="E7" s="235"/>
      <c r="F7" s="235"/>
      <c r="G7" s="235"/>
      <c r="H7" s="235"/>
      <c r="I7" s="114"/>
      <c r="J7" s="114"/>
      <c r="K7" s="114"/>
    </row>
    <row r="8" spans="2:11" ht="15" customHeight="1" x14ac:dyDescent="0.2">
      <c r="B8" s="235" t="s">
        <v>67</v>
      </c>
      <c r="C8" s="235"/>
      <c r="D8" s="235"/>
      <c r="E8" s="235"/>
      <c r="F8" s="235"/>
      <c r="G8" s="235"/>
      <c r="H8" s="235"/>
      <c r="I8" s="114"/>
      <c r="J8" s="114"/>
      <c r="K8" s="114"/>
    </row>
    <row r="9" spans="2:11" ht="14.25" customHeight="1" x14ac:dyDescent="0.2">
      <c r="B9" s="236" t="s">
        <v>95</v>
      </c>
      <c r="C9" s="236"/>
      <c r="D9" s="236"/>
      <c r="E9" s="236"/>
      <c r="F9" s="236"/>
      <c r="G9" s="236"/>
      <c r="H9" s="236"/>
      <c r="I9" s="115"/>
      <c r="J9" s="115"/>
      <c r="K9" s="115"/>
    </row>
    <row r="10" spans="2:11" ht="8.25" customHeight="1" x14ac:dyDescent="0.2">
      <c r="B10" s="116"/>
      <c r="C10" s="117"/>
      <c r="D10" s="117"/>
      <c r="E10" s="117"/>
      <c r="F10" s="117"/>
      <c r="G10" s="118"/>
      <c r="H10" s="117"/>
      <c r="I10" s="119"/>
    </row>
    <row r="11" spans="2:11" ht="30" customHeight="1" x14ac:dyDescent="0.2">
      <c r="B11" s="237" t="s">
        <v>0</v>
      </c>
      <c r="C11" s="240" t="s">
        <v>68</v>
      </c>
      <c r="D11" s="241"/>
      <c r="E11" s="241"/>
      <c r="F11" s="241"/>
      <c r="G11" s="242" t="s">
        <v>69</v>
      </c>
      <c r="H11" s="243" t="s">
        <v>70</v>
      </c>
      <c r="I11" s="120"/>
      <c r="J11" s="102"/>
    </row>
    <row r="12" spans="2:11" ht="48.75" customHeight="1" x14ac:dyDescent="0.2">
      <c r="B12" s="238"/>
      <c r="C12" s="246" t="s">
        <v>71</v>
      </c>
      <c r="D12" s="231" t="s">
        <v>72</v>
      </c>
      <c r="E12" s="231" t="s">
        <v>73</v>
      </c>
      <c r="F12" s="231" t="s">
        <v>74</v>
      </c>
      <c r="G12" s="242"/>
      <c r="H12" s="244"/>
      <c r="I12" s="120"/>
      <c r="J12" s="102"/>
    </row>
    <row r="13" spans="2:11" ht="15.75" customHeight="1" x14ac:dyDescent="0.2">
      <c r="B13" s="238"/>
      <c r="C13" s="246"/>
      <c r="D13" s="231"/>
      <c r="E13" s="231"/>
      <c r="F13" s="231"/>
      <c r="G13" s="242"/>
      <c r="H13" s="244"/>
      <c r="I13" s="120"/>
      <c r="J13" s="102"/>
    </row>
    <row r="14" spans="2:11" ht="30" customHeight="1" x14ac:dyDescent="0.2">
      <c r="B14" s="239"/>
      <c r="C14" s="246"/>
      <c r="D14" s="231"/>
      <c r="E14" s="231"/>
      <c r="F14" s="231"/>
      <c r="G14" s="242"/>
      <c r="H14" s="245"/>
      <c r="I14" s="120"/>
      <c r="J14" s="102"/>
    </row>
    <row r="15" spans="2:11" ht="15.75" customHeight="1" x14ac:dyDescent="0.25">
      <c r="B15" s="121">
        <v>1</v>
      </c>
      <c r="C15" s="122">
        <f>Лист1!S4</f>
        <v>17706.88</v>
      </c>
      <c r="D15" s="122">
        <f>Лист1!B38</f>
        <v>825923</v>
      </c>
      <c r="E15" s="122">
        <f>Лист1!H38</f>
        <v>21484.14</v>
      </c>
      <c r="F15" s="123">
        <f>Лист1!N38</f>
        <v>29744.04</v>
      </c>
      <c r="G15" s="124">
        <f>SUM(C15:F15)</f>
        <v>894858.06</v>
      </c>
      <c r="H15" s="125">
        <v>34.75</v>
      </c>
      <c r="I15" s="126"/>
      <c r="J15" s="232"/>
      <c r="K15" s="232"/>
    </row>
    <row r="16" spans="2:11" ht="15.75" x14ac:dyDescent="0.25">
      <c r="B16" s="121">
        <v>2</v>
      </c>
      <c r="C16" s="122">
        <f>Лист1!S5</f>
        <v>15582.74</v>
      </c>
      <c r="D16" s="122">
        <f>Лист1!B39</f>
        <v>800664</v>
      </c>
      <c r="E16" s="122">
        <f>Лист1!H39</f>
        <v>20826.55</v>
      </c>
      <c r="F16" s="123">
        <f>Лист1!N39</f>
        <v>28221.13</v>
      </c>
      <c r="G16" s="124">
        <f t="shared" ref="G16:G45" si="0">SUM(C16:F16)</f>
        <v>865294.42</v>
      </c>
      <c r="H16" s="125">
        <f>IF([1]Паспорт!P17&gt;0,[1]Паспорт!P17,H15)</f>
        <v>34.92</v>
      </c>
      <c r="I16" s="126"/>
      <c r="J16" s="232"/>
      <c r="K16" s="232"/>
    </row>
    <row r="17" spans="2:11" ht="15.75" x14ac:dyDescent="0.25">
      <c r="B17" s="121">
        <v>3</v>
      </c>
      <c r="C17" s="122">
        <f>Лист1!S6</f>
        <v>15984.53</v>
      </c>
      <c r="D17" s="122">
        <f>Лист1!B40</f>
        <v>815936.19</v>
      </c>
      <c r="E17" s="122">
        <f>Лист1!H40</f>
        <v>20574.79</v>
      </c>
      <c r="F17" s="123">
        <f>Лист1!N40</f>
        <v>27943.9</v>
      </c>
      <c r="G17" s="124">
        <f t="shared" si="0"/>
        <v>880439.41</v>
      </c>
      <c r="H17" s="125">
        <f>IF([1]Паспорт!P18&gt;0,[1]Паспорт!P18,H16)</f>
        <v>34.92</v>
      </c>
      <c r="I17" s="126"/>
      <c r="J17" s="232"/>
      <c r="K17" s="232"/>
    </row>
    <row r="18" spans="2:11" ht="15.75" x14ac:dyDescent="0.25">
      <c r="B18" s="121">
        <v>4</v>
      </c>
      <c r="C18" s="122">
        <f>Лист1!S7</f>
        <v>15928.8</v>
      </c>
      <c r="D18" s="122">
        <f>Лист1!B41</f>
        <v>860471.44</v>
      </c>
      <c r="E18" s="122">
        <f>Лист1!H41</f>
        <v>20325.54</v>
      </c>
      <c r="F18" s="123">
        <f>Лист1!N41</f>
        <v>28711.5</v>
      </c>
      <c r="G18" s="124">
        <f t="shared" si="0"/>
        <v>925437.28</v>
      </c>
      <c r="H18" s="125">
        <f>IF([1]Паспорт!P19&gt;0,[1]Паспорт!P19,H17)</f>
        <v>34.92</v>
      </c>
      <c r="I18" s="126"/>
      <c r="J18" s="232"/>
      <c r="K18" s="232"/>
    </row>
    <row r="19" spans="2:11" ht="15.75" x14ac:dyDescent="0.25">
      <c r="B19" s="121">
        <v>5</v>
      </c>
      <c r="C19" s="122">
        <f>Лист1!S8</f>
        <v>22337.3</v>
      </c>
      <c r="D19" s="122">
        <f>Лист1!B42</f>
        <v>882101.56</v>
      </c>
      <c r="E19" s="122">
        <f>Лист1!H42</f>
        <v>22961.79</v>
      </c>
      <c r="F19" s="123">
        <f>Лист1!N42</f>
        <v>30841.47</v>
      </c>
      <c r="G19" s="124">
        <f t="shared" si="0"/>
        <v>958242.12000000011</v>
      </c>
      <c r="H19" s="125">
        <f>IF([1]Паспорт!P20&gt;0,[1]Паспорт!P20,H18)</f>
        <v>34.914999999999999</v>
      </c>
      <c r="I19" s="126"/>
      <c r="J19" s="232"/>
      <c r="K19" s="232"/>
    </row>
    <row r="20" spans="2:11" ht="15.75" customHeight="1" x14ac:dyDescent="0.25">
      <c r="B20" s="121">
        <v>6</v>
      </c>
      <c r="C20" s="122">
        <f>Лист1!S9</f>
        <v>18892.839999999997</v>
      </c>
      <c r="D20" s="122">
        <f>Лист1!B43</f>
        <v>846082.38</v>
      </c>
      <c r="E20" s="122">
        <f>Лист1!H43</f>
        <v>22248.43</v>
      </c>
      <c r="F20" s="123">
        <f>Лист1!N43</f>
        <v>30390.73</v>
      </c>
      <c r="G20" s="124">
        <f t="shared" si="0"/>
        <v>917614.38</v>
      </c>
      <c r="H20" s="125">
        <f>IF([1]Паспорт!P21&gt;0,[1]Паспорт!P21,H19)</f>
        <v>34.880000000000003</v>
      </c>
      <c r="I20" s="126"/>
      <c r="J20" s="232"/>
      <c r="K20" s="232"/>
    </row>
    <row r="21" spans="2:11" ht="15.75" x14ac:dyDescent="0.25">
      <c r="B21" s="121">
        <v>7</v>
      </c>
      <c r="C21" s="122">
        <f>Лист1!S10</f>
        <v>19685.900000000001</v>
      </c>
      <c r="D21" s="122">
        <f>Лист1!B44</f>
        <v>964596</v>
      </c>
      <c r="E21" s="122">
        <f>Лист1!H44</f>
        <v>23271.31</v>
      </c>
      <c r="F21" s="123">
        <f>Лист1!N44</f>
        <v>31893.07</v>
      </c>
      <c r="G21" s="124">
        <f t="shared" si="0"/>
        <v>1039446.28</v>
      </c>
      <c r="H21" s="125">
        <f>IF([1]Паспорт!P22&gt;0,[1]Паспорт!P22,H20)</f>
        <v>34.880000000000003</v>
      </c>
      <c r="I21" s="126"/>
      <c r="J21" s="232"/>
      <c r="K21" s="232"/>
    </row>
    <row r="22" spans="2:11" ht="15.75" x14ac:dyDescent="0.25">
      <c r="B22" s="121">
        <v>8</v>
      </c>
      <c r="C22" s="122">
        <f>Лист1!S11</f>
        <v>18914.05</v>
      </c>
      <c r="D22" s="122">
        <f>Лист1!B45</f>
        <v>892656.5</v>
      </c>
      <c r="E22" s="122">
        <f>Лист1!H45</f>
        <v>24048.61</v>
      </c>
      <c r="F22" s="123">
        <f>Лист1!N45</f>
        <v>32730.57</v>
      </c>
      <c r="G22" s="124">
        <f t="shared" si="0"/>
        <v>968349.73</v>
      </c>
      <c r="H22" s="125">
        <f>IF([1]Паспорт!P23&gt;0,[1]Паспорт!P23,H21)</f>
        <v>34.74</v>
      </c>
      <c r="I22" s="126"/>
      <c r="J22" s="232"/>
      <c r="K22" s="232"/>
    </row>
    <row r="23" spans="2:11" ht="15" customHeight="1" x14ac:dyDescent="0.25">
      <c r="B23" s="121">
        <v>9</v>
      </c>
      <c r="C23" s="122">
        <f>Лист1!S12</f>
        <v>17539.05</v>
      </c>
      <c r="D23" s="122">
        <f>Лист1!B46</f>
        <v>751135.88</v>
      </c>
      <c r="E23" s="122">
        <f>Лист1!H46</f>
        <v>20058.57</v>
      </c>
      <c r="F23" s="123">
        <f>Лист1!N46</f>
        <v>26770.04</v>
      </c>
      <c r="G23" s="124">
        <f t="shared" si="0"/>
        <v>815503.54</v>
      </c>
      <c r="H23" s="125">
        <f>IF([1]Паспорт!P24&gt;0,[1]Паспорт!P24,H22)</f>
        <v>34.74</v>
      </c>
      <c r="I23" s="126"/>
      <c r="J23" s="127"/>
    </row>
    <row r="24" spans="2:11" ht="15.75" x14ac:dyDescent="0.25">
      <c r="B24" s="121">
        <v>10</v>
      </c>
      <c r="C24" s="122">
        <f>Лист1!S13</f>
        <v>16698.48</v>
      </c>
      <c r="D24" s="122">
        <f>Лист1!B47</f>
        <v>706051.19</v>
      </c>
      <c r="E24" s="122">
        <f>Лист1!H47</f>
        <v>18061.29</v>
      </c>
      <c r="F24" s="123">
        <f>Лист1!N47</f>
        <v>24293.9</v>
      </c>
      <c r="G24" s="124">
        <f t="shared" si="0"/>
        <v>765104.86</v>
      </c>
      <c r="H24" s="125">
        <f>IF([1]Паспорт!P25&gt;0,[1]Паспорт!P25,H23)</f>
        <v>34.74</v>
      </c>
      <c r="I24" s="126"/>
      <c r="J24" s="127"/>
    </row>
    <row r="25" spans="2:11" ht="15.75" x14ac:dyDescent="0.25">
      <c r="B25" s="121">
        <v>11</v>
      </c>
      <c r="C25" s="122">
        <f>Лист1!S14</f>
        <v>15571</v>
      </c>
      <c r="D25" s="122">
        <f>Лист1!B48</f>
        <v>665124.43999999994</v>
      </c>
      <c r="E25" s="122">
        <f>Лист1!H48</f>
        <v>17233.41</v>
      </c>
      <c r="F25" s="123">
        <f>Лист1!N48</f>
        <v>23682.03</v>
      </c>
      <c r="G25" s="124">
        <f t="shared" si="0"/>
        <v>721610.88</v>
      </c>
      <c r="H25" s="125">
        <f>IF([1]Паспорт!P26&gt;0,[1]Паспорт!P26,H24)</f>
        <v>34.74</v>
      </c>
      <c r="I25" s="126"/>
      <c r="J25" s="127"/>
    </row>
    <row r="26" spans="2:11" ht="15.75" x14ac:dyDescent="0.25">
      <c r="B26" s="121">
        <v>12</v>
      </c>
      <c r="C26" s="122">
        <f>Лист1!S15</f>
        <v>14442.89</v>
      </c>
      <c r="D26" s="122">
        <f>Лист1!B49</f>
        <v>701267.94</v>
      </c>
      <c r="E26" s="122">
        <f>Лист1!H49</f>
        <v>18387.84</v>
      </c>
      <c r="F26" s="123">
        <f>Лист1!N49</f>
        <v>25078.44</v>
      </c>
      <c r="G26" s="124">
        <f t="shared" si="0"/>
        <v>759177.10999999987</v>
      </c>
      <c r="H26" s="125">
        <f>IF([1]Паспорт!P27&gt;0,[1]Паспорт!P27,H25)</f>
        <v>34.69</v>
      </c>
      <c r="I26" s="126"/>
      <c r="J26" s="127"/>
    </row>
    <row r="27" spans="2:11" ht="15.75" x14ac:dyDescent="0.25">
      <c r="B27" s="121">
        <v>13</v>
      </c>
      <c r="C27" s="122">
        <f>Лист1!S16</f>
        <v>20048.039999999997</v>
      </c>
      <c r="D27" s="122">
        <f>Лист1!B50</f>
        <v>938441.94</v>
      </c>
      <c r="E27" s="122">
        <f>Лист1!H50</f>
        <v>21899.87</v>
      </c>
      <c r="F27" s="123">
        <f>Лист1!N50</f>
        <v>30431.61</v>
      </c>
      <c r="G27" s="124">
        <f t="shared" si="0"/>
        <v>1010821.46</v>
      </c>
      <c r="H27" s="125">
        <f>IF([1]Паспорт!P28&gt;0,[1]Паспорт!P28,H26)</f>
        <v>34.659999999999997</v>
      </c>
      <c r="I27" s="126"/>
      <c r="J27" s="127"/>
    </row>
    <row r="28" spans="2:11" ht="15.75" x14ac:dyDescent="0.25">
      <c r="B28" s="121">
        <v>14</v>
      </c>
      <c r="C28" s="122">
        <f>Лист1!S17</f>
        <v>16533.02</v>
      </c>
      <c r="D28" s="122">
        <f>Лист1!B51</f>
        <v>907837.75</v>
      </c>
      <c r="E28" s="122">
        <f>Лист1!H51</f>
        <v>21392.98</v>
      </c>
      <c r="F28" s="123">
        <f>Лист1!N51</f>
        <v>29390.82</v>
      </c>
      <c r="G28" s="124">
        <f t="shared" si="0"/>
        <v>975154.57</v>
      </c>
      <c r="H28" s="125">
        <f>IF([1]Паспорт!P29&gt;0,[1]Паспорт!P29,H27)</f>
        <v>34.659999999999997</v>
      </c>
      <c r="I28" s="126"/>
      <c r="J28" s="127"/>
    </row>
    <row r="29" spans="2:11" ht="15.75" x14ac:dyDescent="0.25">
      <c r="B29" s="121">
        <v>15</v>
      </c>
      <c r="C29" s="122">
        <f>Лист1!S18</f>
        <v>16421.66</v>
      </c>
      <c r="D29" s="122">
        <f>Лист1!B52</f>
        <v>872224.13</v>
      </c>
      <c r="E29" s="122">
        <f>Лист1!H52</f>
        <v>20814.98</v>
      </c>
      <c r="F29" s="123">
        <f>Лист1!N52</f>
        <v>29097.47</v>
      </c>
      <c r="G29" s="124">
        <f t="shared" si="0"/>
        <v>938558.24</v>
      </c>
      <c r="H29" s="125">
        <f>IF([1]Паспорт!P30&gt;0,[1]Паспорт!P30,H28)</f>
        <v>34.31</v>
      </c>
      <c r="I29" s="126"/>
      <c r="J29" s="127"/>
    </row>
    <row r="30" spans="2:11" ht="15.75" x14ac:dyDescent="0.25">
      <c r="B30" s="128">
        <v>16</v>
      </c>
      <c r="C30" s="122">
        <f>Лист1!S19</f>
        <v>18205.46</v>
      </c>
      <c r="D30" s="122">
        <f>Лист1!B53</f>
        <v>1031996.19</v>
      </c>
      <c r="E30" s="122">
        <f>Лист1!H53</f>
        <v>24441.93</v>
      </c>
      <c r="F30" s="123">
        <f>Лист1!N53</f>
        <v>32453.39</v>
      </c>
      <c r="G30" s="124">
        <f t="shared" si="0"/>
        <v>1107096.9699999997</v>
      </c>
      <c r="H30" s="125">
        <f>IF([1]Паспорт!P31&gt;0,[1]Паспорт!P31,H29)</f>
        <v>34.31</v>
      </c>
      <c r="I30" s="126"/>
      <c r="J30" s="127"/>
    </row>
    <row r="31" spans="2:11" ht="15.75" x14ac:dyDescent="0.25">
      <c r="B31" s="128">
        <v>17</v>
      </c>
      <c r="C31" s="122">
        <f>Лист1!S20</f>
        <v>18621.009999999998</v>
      </c>
      <c r="D31" s="122">
        <f>Лист1!B54</f>
        <v>1007082.5</v>
      </c>
      <c r="E31" s="122">
        <f>Лист1!H54</f>
        <v>23650.02</v>
      </c>
      <c r="F31" s="123">
        <f>Лист1!N54</f>
        <v>32967.89</v>
      </c>
      <c r="G31" s="124">
        <f t="shared" si="0"/>
        <v>1082321.42</v>
      </c>
      <c r="H31" s="125">
        <f>IF([1]Паспорт!P32&gt;0,[1]Паспорт!P32,H30)</f>
        <v>34.31</v>
      </c>
      <c r="I31" s="126"/>
      <c r="J31" s="127"/>
    </row>
    <row r="32" spans="2:11" ht="15.75" x14ac:dyDescent="0.25">
      <c r="B32" s="128">
        <v>18</v>
      </c>
      <c r="C32" s="122">
        <f>Лист1!S21</f>
        <v>17588.89</v>
      </c>
      <c r="D32" s="122">
        <f>Лист1!B55</f>
        <v>868173</v>
      </c>
      <c r="E32" s="122">
        <f>Лист1!H55</f>
        <v>22609.69</v>
      </c>
      <c r="F32" s="123">
        <f>Лист1!N55</f>
        <v>31065.05</v>
      </c>
      <c r="G32" s="124">
        <f t="shared" si="0"/>
        <v>939436.63</v>
      </c>
      <c r="H32" s="125">
        <f>IF([1]Паспорт!P33&gt;0,[1]Паспорт!P33,H31)</f>
        <v>34.31</v>
      </c>
      <c r="I32" s="126"/>
      <c r="J32" s="127"/>
    </row>
    <row r="33" spans="2:11" ht="15.75" x14ac:dyDescent="0.25">
      <c r="B33" s="128">
        <v>19</v>
      </c>
      <c r="C33" s="122">
        <f>Лист1!S22</f>
        <v>17768.57</v>
      </c>
      <c r="D33" s="122">
        <f>Лист1!B56</f>
        <v>881281.13</v>
      </c>
      <c r="E33" s="122">
        <f>Лист1!H56</f>
        <v>22690.04</v>
      </c>
      <c r="F33" s="123">
        <f>Лист1!N56</f>
        <v>29916.720000000001</v>
      </c>
      <c r="G33" s="124">
        <f t="shared" si="0"/>
        <v>951656.46</v>
      </c>
      <c r="H33" s="125">
        <f>IF([1]Паспорт!P34&gt;0,[1]Паспорт!P34,H32)</f>
        <v>34.31</v>
      </c>
      <c r="I33" s="126"/>
      <c r="J33" s="127"/>
    </row>
    <row r="34" spans="2:11" ht="15.75" x14ac:dyDescent="0.25">
      <c r="B34" s="128">
        <v>20</v>
      </c>
      <c r="C34" s="122">
        <f>Лист1!S23</f>
        <v>17881.5</v>
      </c>
      <c r="D34" s="122">
        <f>Лист1!B57</f>
        <v>885989.94</v>
      </c>
      <c r="E34" s="122">
        <f>Лист1!H57</f>
        <v>21543.54</v>
      </c>
      <c r="F34" s="123">
        <f>Лист1!N57</f>
        <v>28896.93</v>
      </c>
      <c r="G34" s="124">
        <f t="shared" si="0"/>
        <v>954311.91</v>
      </c>
      <c r="H34" s="125">
        <f>IF([1]Паспорт!P35&gt;0,[1]Паспорт!P35,H33)</f>
        <v>34.26</v>
      </c>
      <c r="I34" s="126"/>
      <c r="J34" s="127"/>
    </row>
    <row r="35" spans="2:11" ht="15.75" x14ac:dyDescent="0.25">
      <c r="B35" s="128">
        <v>21</v>
      </c>
      <c r="C35" s="122">
        <f>Лист1!S24</f>
        <v>20133.8</v>
      </c>
      <c r="D35" s="122">
        <f>Лист1!B58</f>
        <v>980831.06</v>
      </c>
      <c r="E35" s="122">
        <f>Лист1!H58</f>
        <v>23307.53</v>
      </c>
      <c r="F35" s="123">
        <f>Лист1!N58</f>
        <v>31745.82</v>
      </c>
      <c r="G35" s="124">
        <f t="shared" si="0"/>
        <v>1056018.2100000002</v>
      </c>
      <c r="H35" s="125">
        <f>IF([1]Паспорт!P36&gt;0,[1]Паспорт!P36,H34)</f>
        <v>34.26</v>
      </c>
      <c r="I35" s="126"/>
      <c r="J35" s="127"/>
    </row>
    <row r="36" spans="2:11" ht="15.75" x14ac:dyDescent="0.25">
      <c r="B36" s="128">
        <v>22</v>
      </c>
      <c r="C36" s="122">
        <f>Лист1!S25</f>
        <v>19503.010000000002</v>
      </c>
      <c r="D36" s="122">
        <f>Лист1!B59</f>
        <v>865146.88</v>
      </c>
      <c r="E36" s="122">
        <f>Лист1!H59</f>
        <v>22033.45</v>
      </c>
      <c r="F36" s="123">
        <f>Лист1!N59</f>
        <v>29306.22</v>
      </c>
      <c r="G36" s="124">
        <f t="shared" si="0"/>
        <v>935989.55999999994</v>
      </c>
      <c r="H36" s="125">
        <f>IF([1]Паспорт!P37&gt;0,[1]Паспорт!P37,H35)</f>
        <v>34.43</v>
      </c>
      <c r="I36" s="126"/>
      <c r="J36" s="127"/>
    </row>
    <row r="37" spans="2:11" ht="15.75" x14ac:dyDescent="0.25">
      <c r="B37" s="128">
        <v>23</v>
      </c>
      <c r="C37" s="122">
        <f>Лист1!S26</f>
        <v>17956.16</v>
      </c>
      <c r="D37" s="122">
        <f>Лист1!B60</f>
        <v>921393.56</v>
      </c>
      <c r="E37" s="122">
        <f>Лист1!H60</f>
        <v>21997.08</v>
      </c>
      <c r="F37" s="123">
        <f>Лист1!N60</f>
        <v>29180.43</v>
      </c>
      <c r="G37" s="124">
        <f t="shared" si="0"/>
        <v>990527.2300000001</v>
      </c>
      <c r="H37" s="125">
        <f>IF([1]Паспорт!P38&gt;0,[1]Паспорт!P38,H36)</f>
        <v>34.43</v>
      </c>
      <c r="I37" s="126"/>
      <c r="J37" s="127"/>
    </row>
    <row r="38" spans="2:11" ht="15.75" x14ac:dyDescent="0.25">
      <c r="B38" s="128">
        <v>24</v>
      </c>
      <c r="C38" s="122">
        <f>Лист1!S27</f>
        <v>16684.97</v>
      </c>
      <c r="D38" s="122">
        <f>Лист1!B61</f>
        <v>877761.19</v>
      </c>
      <c r="E38" s="122">
        <f>Лист1!H61</f>
        <v>21206.34</v>
      </c>
      <c r="F38" s="123">
        <f>Лист1!N61</f>
        <v>28298.03</v>
      </c>
      <c r="G38" s="124">
        <f t="shared" si="0"/>
        <v>943950.52999999991</v>
      </c>
      <c r="H38" s="125">
        <f>IF([1]Паспорт!P39&gt;0,[1]Паспорт!P39,H37)</f>
        <v>34.43</v>
      </c>
      <c r="I38" s="126"/>
      <c r="J38" s="127"/>
    </row>
    <row r="39" spans="2:11" ht="15.75" x14ac:dyDescent="0.25">
      <c r="B39" s="128">
        <v>25</v>
      </c>
      <c r="C39" s="122">
        <f>Лист1!S28</f>
        <v>16391.12</v>
      </c>
      <c r="D39" s="122">
        <f>Лист1!B62</f>
        <v>849277.43999999994</v>
      </c>
      <c r="E39" s="122">
        <f>Лист1!H62</f>
        <v>19955.169999999998</v>
      </c>
      <c r="F39" s="123">
        <f>Лист1!N62</f>
        <v>28104.68</v>
      </c>
      <c r="G39" s="124">
        <f t="shared" si="0"/>
        <v>913728.41</v>
      </c>
      <c r="H39" s="125">
        <f>IF([1]Паспорт!P40&gt;0,[1]Паспорт!P40,H38)</f>
        <v>34.43</v>
      </c>
      <c r="I39" s="126"/>
      <c r="J39" s="127"/>
    </row>
    <row r="40" spans="2:11" ht="15.75" x14ac:dyDescent="0.25">
      <c r="B40" s="128">
        <v>26</v>
      </c>
      <c r="C40" s="122">
        <f>Лист1!S29</f>
        <v>16932.73</v>
      </c>
      <c r="D40" s="122">
        <f>Лист1!B63</f>
        <v>794519.25</v>
      </c>
      <c r="E40" s="122">
        <f>Лист1!H63</f>
        <v>21142.55</v>
      </c>
      <c r="F40" s="123">
        <f>Лист1!N63</f>
        <v>26953.67</v>
      </c>
      <c r="G40" s="124">
        <f t="shared" si="0"/>
        <v>859548.20000000007</v>
      </c>
      <c r="H40" s="125">
        <f>IF([1]Паспорт!P41&gt;0,[1]Паспорт!P41,H39)</f>
        <v>34.43</v>
      </c>
      <c r="I40" s="126"/>
      <c r="J40" s="127"/>
    </row>
    <row r="41" spans="2:11" ht="15.75" x14ac:dyDescent="0.25">
      <c r="B41" s="128">
        <v>27</v>
      </c>
      <c r="C41" s="122">
        <f>Лист1!S30</f>
        <v>15740.17</v>
      </c>
      <c r="D41" s="122">
        <f>Лист1!B64</f>
        <v>773715.31</v>
      </c>
      <c r="E41" s="122">
        <f>Лист1!H64</f>
        <v>20914.88</v>
      </c>
      <c r="F41" s="123">
        <f>Лист1!N64</f>
        <v>27389.51</v>
      </c>
      <c r="G41" s="124">
        <f t="shared" si="0"/>
        <v>837759.87000000011</v>
      </c>
      <c r="H41" s="125">
        <f>IF([1]Паспорт!P42&gt;0,[1]Паспорт!P42,H40)</f>
        <v>34.33</v>
      </c>
      <c r="I41" s="126"/>
      <c r="J41" s="127"/>
    </row>
    <row r="42" spans="2:11" ht="15.75" x14ac:dyDescent="0.25">
      <c r="B42" s="128">
        <v>28</v>
      </c>
      <c r="C42" s="122">
        <f>Лист1!S31</f>
        <v>15226.42</v>
      </c>
      <c r="D42" s="122">
        <f>Лист1!B65</f>
        <v>737484.63</v>
      </c>
      <c r="E42" s="122">
        <f>Лист1!H65</f>
        <v>19750.650000000001</v>
      </c>
      <c r="F42" s="123">
        <f>Лист1!N65</f>
        <v>26507.14</v>
      </c>
      <c r="G42" s="124">
        <f t="shared" si="0"/>
        <v>798968.84000000008</v>
      </c>
      <c r="H42" s="125">
        <f>IF([1]Паспорт!P43&gt;0,[1]Паспорт!P43,H41)</f>
        <v>34.33</v>
      </c>
      <c r="I42" s="126"/>
      <c r="J42" s="127"/>
    </row>
    <row r="43" spans="2:11" ht="12.75" customHeight="1" x14ac:dyDescent="0.25">
      <c r="B43" s="128">
        <v>29</v>
      </c>
      <c r="C43" s="122">
        <f>Лист1!S32</f>
        <v>15555.97</v>
      </c>
      <c r="D43" s="122">
        <f>Лист1!B66</f>
        <v>746181.75</v>
      </c>
      <c r="E43" s="122">
        <f>Лист1!H66</f>
        <v>20313.25</v>
      </c>
      <c r="F43" s="123">
        <f>Лист1!N66</f>
        <v>26737.74</v>
      </c>
      <c r="G43" s="124">
        <f t="shared" si="0"/>
        <v>808788.71</v>
      </c>
      <c r="H43" s="125">
        <f>IF([1]Паспорт!P44&gt;0,[1]Паспорт!P44,H42)</f>
        <v>34.42</v>
      </c>
      <c r="I43" s="126"/>
      <c r="J43" s="127"/>
    </row>
    <row r="44" spans="2:11" ht="12.75" customHeight="1" x14ac:dyDescent="0.25">
      <c r="B44" s="128">
        <v>30</v>
      </c>
      <c r="C44" s="122">
        <f>Лист1!S33</f>
        <v>16682.62</v>
      </c>
      <c r="D44" s="122">
        <f>Лист1!B67</f>
        <v>851890</v>
      </c>
      <c r="E44" s="122">
        <f>Лист1!H67</f>
        <v>21652.66</v>
      </c>
      <c r="F44" s="123">
        <f>Лист1!N67</f>
        <v>28785.85</v>
      </c>
      <c r="G44" s="124">
        <f t="shared" si="0"/>
        <v>919011.13</v>
      </c>
      <c r="H44" s="125"/>
      <c r="I44" s="126"/>
      <c r="J44" s="127"/>
    </row>
    <row r="45" spans="2:11" ht="12.75" customHeight="1" x14ac:dyDescent="0.25">
      <c r="B45" s="128">
        <v>31</v>
      </c>
      <c r="C45" s="122">
        <f>Лист1!S34</f>
        <v>17247.36</v>
      </c>
      <c r="D45" s="122">
        <f>Лист1!B68</f>
        <v>904939.06</v>
      </c>
      <c r="E45" s="122">
        <f>Лист1!H68</f>
        <v>22447.94</v>
      </c>
      <c r="F45" s="123">
        <f>Лист1!N68</f>
        <v>29817.05</v>
      </c>
      <c r="G45" s="124">
        <f t="shared" si="0"/>
        <v>974451.41</v>
      </c>
      <c r="H45" s="125">
        <f>IF([1]Паспорт!P45&gt;0,[1]Паспорт!P45,H43)</f>
        <v>34.42</v>
      </c>
      <c r="I45" s="126"/>
      <c r="J45" s="127"/>
    </row>
    <row r="46" spans="2:11" ht="58.5" customHeight="1" x14ac:dyDescent="0.2">
      <c r="B46" s="128" t="s">
        <v>69</v>
      </c>
      <c r="C46" s="129">
        <f>SUM(C15:C45)</f>
        <v>540406.93999999983</v>
      </c>
      <c r="D46" s="129">
        <f>SUM(D15:D45)</f>
        <v>26408177.229999997</v>
      </c>
      <c r="E46" s="129">
        <f>SUM(E15:E45)</f>
        <v>663246.82000000007</v>
      </c>
      <c r="F46" s="129">
        <f>SUM(F15:F45)</f>
        <v>897346.8400000002</v>
      </c>
      <c r="G46" s="130">
        <f>SUM(G15:G45)</f>
        <v>28509177.830000006</v>
      </c>
      <c r="H46" s="131">
        <f>SUMPRODUCT(H15:H45,G15:G45)/SUM(G15:G45)</f>
        <v>33.442303579713574</v>
      </c>
      <c r="I46" s="132"/>
      <c r="J46" s="233"/>
      <c r="K46" s="233"/>
    </row>
    <row r="47" spans="2:11" ht="14.25" hidden="1" customHeight="1" x14ac:dyDescent="0.2">
      <c r="B47" s="133">
        <v>31</v>
      </c>
      <c r="C47" s="134"/>
      <c r="D47" s="135"/>
      <c r="E47" s="135"/>
      <c r="F47" s="135"/>
      <c r="G47" s="136"/>
      <c r="H47" s="135"/>
      <c r="I47" s="137"/>
      <c r="J47" s="102"/>
    </row>
    <row r="48" spans="2:11" ht="14.25" customHeight="1" x14ac:dyDescent="0.2">
      <c r="B48" s="138"/>
      <c r="C48" s="139">
        <v>518738</v>
      </c>
      <c r="D48" s="140">
        <v>26407911</v>
      </c>
      <c r="E48" s="140">
        <v>661704</v>
      </c>
      <c r="F48" s="172">
        <v>895664</v>
      </c>
      <c r="G48" s="141"/>
      <c r="H48" s="140"/>
      <c r="I48" s="137"/>
      <c r="J48" s="102"/>
    </row>
    <row r="49" spans="1:10" ht="14.25" customHeight="1" x14ac:dyDescent="0.2">
      <c r="B49" s="138"/>
      <c r="C49" s="142"/>
      <c r="D49" s="143"/>
      <c r="E49" s="143"/>
      <c r="F49" s="143"/>
      <c r="G49" s="144"/>
      <c r="H49" s="143"/>
      <c r="I49" s="137"/>
      <c r="J49" s="102"/>
    </row>
    <row r="50" spans="1:10" x14ac:dyDescent="0.2">
      <c r="C50" s="234"/>
      <c r="D50" s="234"/>
      <c r="E50" s="234"/>
      <c r="F50" s="234"/>
      <c r="G50" s="234"/>
      <c r="H50" s="234"/>
      <c r="I50" s="145"/>
      <c r="J50" s="102"/>
    </row>
    <row r="51" spans="1:10" x14ac:dyDescent="0.2">
      <c r="A51" s="146" t="s">
        <v>75</v>
      </c>
      <c r="B51" s="146"/>
      <c r="C51" s="146"/>
      <c r="D51" s="146"/>
      <c r="E51" s="146"/>
      <c r="F51" s="146" t="s">
        <v>50</v>
      </c>
      <c r="G51" s="147"/>
      <c r="H51" s="148"/>
      <c r="I51" s="148"/>
      <c r="J51" s="149"/>
    </row>
    <row r="52" spans="1:10" x14ac:dyDescent="0.2">
      <c r="A52" s="150"/>
      <c r="B52" s="150" t="s">
        <v>76</v>
      </c>
      <c r="C52" s="150"/>
      <c r="D52" s="150"/>
      <c r="E52" s="150"/>
      <c r="F52" s="151" t="s">
        <v>77</v>
      </c>
      <c r="G52" s="152"/>
      <c r="H52" s="150" t="s">
        <v>7</v>
      </c>
      <c r="I52" s="153" t="s">
        <v>8</v>
      </c>
      <c r="J52" s="154"/>
    </row>
    <row r="53" spans="1:10" x14ac:dyDescent="0.2">
      <c r="A53" s="150"/>
      <c r="B53" s="150"/>
      <c r="C53" s="150"/>
      <c r="D53" s="150"/>
      <c r="E53" s="150"/>
      <c r="F53" s="151"/>
      <c r="G53" s="152"/>
      <c r="H53" s="150"/>
      <c r="I53" s="153"/>
      <c r="J53" s="154"/>
    </row>
    <row r="54" spans="1:10" x14ac:dyDescent="0.2">
      <c r="C54" s="150"/>
      <c r="D54" s="150"/>
      <c r="I54" s="155"/>
    </row>
    <row r="55" spans="1:10" ht="18" customHeight="1" x14ac:dyDescent="0.2">
      <c r="A55" s="146" t="s">
        <v>56</v>
      </c>
      <c r="B55" s="146"/>
      <c r="C55" s="146"/>
      <c r="D55" s="146"/>
      <c r="E55" s="146"/>
      <c r="F55" s="146" t="s">
        <v>52</v>
      </c>
      <c r="G55" s="147"/>
      <c r="H55" s="148"/>
      <c r="I55" s="148"/>
      <c r="J55" s="149"/>
    </row>
    <row r="56" spans="1:10" x14ac:dyDescent="0.2">
      <c r="A56" s="150"/>
      <c r="B56" s="150" t="s">
        <v>78</v>
      </c>
      <c r="C56" s="150"/>
      <c r="D56" s="150"/>
      <c r="E56" s="150"/>
      <c r="F56" s="151" t="s">
        <v>77</v>
      </c>
      <c r="G56" s="152"/>
      <c r="H56" s="150" t="s">
        <v>7</v>
      </c>
      <c r="I56" s="153" t="s">
        <v>8</v>
      </c>
      <c r="J56" s="154"/>
    </row>
  </sheetData>
  <mergeCells count="14">
    <mergeCell ref="F12:F14"/>
    <mergeCell ref="J15:K22"/>
    <mergeCell ref="J46:K46"/>
    <mergeCell ref="C50:H50"/>
    <mergeCell ref="B7:H7"/>
    <mergeCell ref="B8:H8"/>
    <mergeCell ref="B9:H9"/>
    <mergeCell ref="B11:B14"/>
    <mergeCell ref="C11:F11"/>
    <mergeCell ref="G11:G14"/>
    <mergeCell ref="H11:H14"/>
    <mergeCell ref="C12:C14"/>
    <mergeCell ref="D12:D14"/>
    <mergeCell ref="E12:E14"/>
  </mergeCells>
  <pageMargins left="0.51181102362204722" right="0.51181102362204722" top="0.35433070866141736" bottom="0.35433070866141736" header="0.31496062992125984" footer="0.31496062992125984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opLeftCell="A3" workbookViewId="0">
      <selection activeCell="S46" sqref="S46"/>
    </sheetView>
  </sheetViews>
  <sheetFormatPr defaultRowHeight="12.75" x14ac:dyDescent="0.2"/>
  <cols>
    <col min="1" max="16384" width="9.140625" style="102"/>
  </cols>
  <sheetData>
    <row r="1" spans="1:19" ht="15.75" x14ac:dyDescent="0.25">
      <c r="A1" s="247" t="s">
        <v>79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</row>
    <row r="2" spans="1:19" x14ac:dyDescent="0.2">
      <c r="A2" s="102" t="s">
        <v>91</v>
      </c>
      <c r="G2" s="102" t="s">
        <v>92</v>
      </c>
      <c r="M2" s="102" t="s">
        <v>90</v>
      </c>
    </row>
    <row r="3" spans="1:19" x14ac:dyDescent="0.2">
      <c r="A3" s="102" t="s">
        <v>80</v>
      </c>
      <c r="B3" s="102" t="s">
        <v>81</v>
      </c>
      <c r="C3" s="102" t="s">
        <v>82</v>
      </c>
      <c r="D3" s="102" t="s">
        <v>83</v>
      </c>
      <c r="E3" s="102" t="s">
        <v>84</v>
      </c>
      <c r="F3" s="102" t="s">
        <v>85</v>
      </c>
      <c r="G3" s="102" t="s">
        <v>80</v>
      </c>
      <c r="H3" s="102" t="s">
        <v>81</v>
      </c>
      <c r="I3" s="102" t="s">
        <v>82</v>
      </c>
      <c r="J3" s="102" t="s">
        <v>83</v>
      </c>
      <c r="K3" s="102" t="s">
        <v>84</v>
      </c>
      <c r="L3" s="102" t="s">
        <v>85</v>
      </c>
      <c r="M3" s="102" t="s">
        <v>80</v>
      </c>
      <c r="N3" s="102" t="s">
        <v>81</v>
      </c>
      <c r="O3" s="102" t="s">
        <v>82</v>
      </c>
      <c r="P3" s="102" t="s">
        <v>83</v>
      </c>
      <c r="Q3" s="102" t="s">
        <v>84</v>
      </c>
      <c r="R3" s="102" t="s">
        <v>85</v>
      </c>
    </row>
    <row r="4" spans="1:19" x14ac:dyDescent="0.2">
      <c r="A4" s="102">
        <v>1</v>
      </c>
      <c r="B4" s="102">
        <v>17706.88</v>
      </c>
      <c r="C4" s="102">
        <v>825.67</v>
      </c>
      <c r="D4" s="102">
        <v>3.8</v>
      </c>
      <c r="E4" s="102">
        <v>-10.37</v>
      </c>
      <c r="F4" s="102" t="s">
        <v>88</v>
      </c>
      <c r="G4" s="102">
        <v>1</v>
      </c>
      <c r="H4" s="102">
        <v>0</v>
      </c>
      <c r="I4" s="102">
        <v>0</v>
      </c>
      <c r="J4" s="102">
        <v>29.3</v>
      </c>
      <c r="K4" s="102">
        <v>-2.58</v>
      </c>
      <c r="L4" s="102" t="s">
        <v>88</v>
      </c>
      <c r="M4" s="102">
        <v>1</v>
      </c>
      <c r="N4" s="102">
        <v>0</v>
      </c>
      <c r="O4" s="102">
        <v>0</v>
      </c>
      <c r="P4" s="102">
        <v>23.96</v>
      </c>
      <c r="Q4" s="102">
        <v>-2.73</v>
      </c>
      <c r="R4" s="102" t="s">
        <v>88</v>
      </c>
      <c r="S4" s="156">
        <f t="shared" ref="S4:S33" si="0">B4+H4+N4</f>
        <v>17706.88</v>
      </c>
    </row>
    <row r="5" spans="1:19" x14ac:dyDescent="0.2">
      <c r="A5" s="102">
        <v>2</v>
      </c>
      <c r="B5" s="102">
        <v>15582.74</v>
      </c>
      <c r="C5" s="102">
        <v>640.39099999999996</v>
      </c>
      <c r="D5" s="102">
        <v>3.75</v>
      </c>
      <c r="E5" s="102">
        <v>-7.75</v>
      </c>
      <c r="G5" s="102">
        <v>2</v>
      </c>
      <c r="H5" s="102">
        <v>0</v>
      </c>
      <c r="I5" s="102">
        <v>0</v>
      </c>
      <c r="J5" s="102">
        <v>29.27</v>
      </c>
      <c r="K5" s="102">
        <v>0.54</v>
      </c>
      <c r="M5" s="102">
        <v>2</v>
      </c>
      <c r="N5" s="102">
        <v>0</v>
      </c>
      <c r="O5" s="102">
        <v>0</v>
      </c>
      <c r="P5" s="102">
        <v>23.42</v>
      </c>
      <c r="Q5" s="102">
        <v>0.5</v>
      </c>
      <c r="S5" s="156">
        <f t="shared" si="0"/>
        <v>15582.74</v>
      </c>
    </row>
    <row r="6" spans="1:19" x14ac:dyDescent="0.2">
      <c r="A6" s="102">
        <v>3</v>
      </c>
      <c r="B6" s="102">
        <v>15984.53</v>
      </c>
      <c r="C6" s="102">
        <v>663.71100000000001</v>
      </c>
      <c r="D6" s="102">
        <v>3.77</v>
      </c>
      <c r="E6" s="102">
        <v>-10.14</v>
      </c>
      <c r="G6" s="102">
        <v>3</v>
      </c>
      <c r="H6" s="102">
        <v>0</v>
      </c>
      <c r="I6" s="102">
        <v>0</v>
      </c>
      <c r="J6" s="102">
        <v>29.13</v>
      </c>
      <c r="K6" s="102">
        <v>-1.46</v>
      </c>
      <c r="M6" s="102">
        <v>3</v>
      </c>
      <c r="N6" s="102">
        <v>0</v>
      </c>
      <c r="O6" s="102">
        <v>0</v>
      </c>
      <c r="P6" s="102">
        <v>22.94</v>
      </c>
      <c r="Q6" s="102">
        <v>-1.5</v>
      </c>
      <c r="S6" s="156">
        <f t="shared" si="0"/>
        <v>15984.53</v>
      </c>
    </row>
    <row r="7" spans="1:19" x14ac:dyDescent="0.2">
      <c r="A7" s="102">
        <v>4</v>
      </c>
      <c r="B7" s="102">
        <v>15928.8</v>
      </c>
      <c r="C7" s="102">
        <v>651.11800000000005</v>
      </c>
      <c r="D7" s="102">
        <v>3.78</v>
      </c>
      <c r="E7" s="102">
        <v>-12</v>
      </c>
      <c r="G7" s="102">
        <v>4</v>
      </c>
      <c r="H7" s="102">
        <v>0</v>
      </c>
      <c r="I7" s="102">
        <v>0</v>
      </c>
      <c r="J7" s="102">
        <v>29</v>
      </c>
      <c r="K7" s="102">
        <v>-3.51</v>
      </c>
      <c r="M7" s="102">
        <v>4</v>
      </c>
      <c r="N7" s="102">
        <v>0</v>
      </c>
      <c r="O7" s="102">
        <v>0</v>
      </c>
      <c r="P7" s="102">
        <v>22.48</v>
      </c>
      <c r="Q7" s="102">
        <v>-3.77</v>
      </c>
      <c r="S7" s="156">
        <f t="shared" si="0"/>
        <v>15928.8</v>
      </c>
    </row>
    <row r="8" spans="1:19" x14ac:dyDescent="0.2">
      <c r="A8" s="102">
        <v>5</v>
      </c>
      <c r="B8" s="102">
        <v>19585.11</v>
      </c>
      <c r="C8" s="102">
        <v>1000.201</v>
      </c>
      <c r="D8" s="102">
        <v>3.8</v>
      </c>
      <c r="E8" s="102">
        <v>-14.24</v>
      </c>
      <c r="F8" s="102" t="s">
        <v>88</v>
      </c>
      <c r="G8" s="102">
        <v>5</v>
      </c>
      <c r="H8" s="102">
        <v>2629.94</v>
      </c>
      <c r="I8" s="102">
        <v>257.14</v>
      </c>
      <c r="J8" s="102">
        <v>29.91</v>
      </c>
      <c r="K8" s="102">
        <v>-5.58</v>
      </c>
      <c r="L8" s="102" t="s">
        <v>86</v>
      </c>
      <c r="M8" s="102">
        <v>5</v>
      </c>
      <c r="N8" s="102">
        <v>122.25</v>
      </c>
      <c r="O8" s="102">
        <v>2.1440000000000001</v>
      </c>
      <c r="P8" s="102">
        <v>24.6</v>
      </c>
      <c r="Q8" s="102">
        <v>-5.98</v>
      </c>
      <c r="R8" s="102" t="s">
        <v>86</v>
      </c>
      <c r="S8" s="156">
        <f t="shared" si="0"/>
        <v>22337.3</v>
      </c>
    </row>
    <row r="9" spans="1:19" x14ac:dyDescent="0.2">
      <c r="A9" s="102">
        <v>6</v>
      </c>
      <c r="B9" s="102">
        <v>16780.099999999999</v>
      </c>
      <c r="C9" s="102">
        <v>746.06700000000001</v>
      </c>
      <c r="D9" s="102">
        <v>3.73</v>
      </c>
      <c r="E9" s="102">
        <v>-10.69</v>
      </c>
      <c r="F9" s="102" t="s">
        <v>88</v>
      </c>
      <c r="G9" s="102">
        <v>6</v>
      </c>
      <c r="H9" s="102">
        <v>0</v>
      </c>
      <c r="I9" s="102">
        <v>0</v>
      </c>
      <c r="J9" s="102">
        <v>29.71</v>
      </c>
      <c r="K9" s="102">
        <v>-0.68</v>
      </c>
      <c r="L9" s="102" t="s">
        <v>88</v>
      </c>
      <c r="M9" s="102">
        <v>6</v>
      </c>
      <c r="N9" s="102">
        <v>2112.7399999999998</v>
      </c>
      <c r="O9" s="102">
        <v>40.161999999999999</v>
      </c>
      <c r="P9" s="102">
        <v>24.75</v>
      </c>
      <c r="Q9" s="102">
        <v>-1.22</v>
      </c>
      <c r="R9" s="102" t="s">
        <v>86</v>
      </c>
      <c r="S9" s="156">
        <f t="shared" si="0"/>
        <v>18892.839999999997</v>
      </c>
    </row>
    <row r="10" spans="1:19" x14ac:dyDescent="0.2">
      <c r="A10" s="102">
        <v>7</v>
      </c>
      <c r="B10" s="102">
        <v>17954.23</v>
      </c>
      <c r="C10" s="102">
        <v>819.80700000000002</v>
      </c>
      <c r="D10" s="102">
        <v>3.79</v>
      </c>
      <c r="E10" s="102">
        <v>-15.8</v>
      </c>
      <c r="G10" s="102">
        <v>7</v>
      </c>
      <c r="H10" s="102">
        <v>0</v>
      </c>
      <c r="I10" s="102">
        <v>0</v>
      </c>
      <c r="J10" s="102">
        <v>29.39</v>
      </c>
      <c r="K10" s="102">
        <v>-10.01</v>
      </c>
      <c r="M10" s="102">
        <v>7</v>
      </c>
      <c r="N10" s="102">
        <v>1731.67</v>
      </c>
      <c r="O10" s="102">
        <v>28.193999999999999</v>
      </c>
      <c r="P10" s="102">
        <v>24.55</v>
      </c>
      <c r="Q10" s="102">
        <v>-10.26</v>
      </c>
      <c r="R10" s="102" t="s">
        <v>87</v>
      </c>
      <c r="S10" s="156">
        <f t="shared" si="0"/>
        <v>19685.900000000001</v>
      </c>
    </row>
    <row r="11" spans="1:19" x14ac:dyDescent="0.2">
      <c r="A11" s="102">
        <v>8</v>
      </c>
      <c r="B11" s="102">
        <v>17719.91</v>
      </c>
      <c r="C11" s="102">
        <v>818.92100000000005</v>
      </c>
      <c r="D11" s="102">
        <v>3.77</v>
      </c>
      <c r="E11" s="102">
        <v>-9.8000000000000007</v>
      </c>
      <c r="F11" s="102" t="s">
        <v>88</v>
      </c>
      <c r="G11" s="102">
        <v>8</v>
      </c>
      <c r="H11" s="102">
        <v>0</v>
      </c>
      <c r="I11" s="102">
        <v>0</v>
      </c>
      <c r="J11" s="102">
        <v>29.43</v>
      </c>
      <c r="K11" s="102">
        <v>-0.91</v>
      </c>
      <c r="L11" s="102" t="s">
        <v>88</v>
      </c>
      <c r="M11" s="102">
        <v>8</v>
      </c>
      <c r="N11" s="102">
        <v>1194.1400000000001</v>
      </c>
      <c r="O11" s="102">
        <v>15.292</v>
      </c>
      <c r="P11" s="102">
        <v>24.18</v>
      </c>
      <c r="Q11" s="102">
        <v>-0.92</v>
      </c>
      <c r="R11" s="102" t="s">
        <v>86</v>
      </c>
      <c r="S11" s="156">
        <f t="shared" si="0"/>
        <v>18914.05</v>
      </c>
    </row>
    <row r="12" spans="1:19" x14ac:dyDescent="0.2">
      <c r="A12" s="102">
        <v>9</v>
      </c>
      <c r="B12" s="102">
        <v>15568.73</v>
      </c>
      <c r="C12" s="102">
        <v>647.32000000000005</v>
      </c>
      <c r="D12" s="102">
        <v>3.72</v>
      </c>
      <c r="E12" s="102">
        <v>-5.88</v>
      </c>
      <c r="G12" s="102">
        <v>9</v>
      </c>
      <c r="H12" s="102">
        <v>0</v>
      </c>
      <c r="I12" s="102">
        <v>0</v>
      </c>
      <c r="J12" s="102">
        <v>29.42</v>
      </c>
      <c r="K12" s="102">
        <v>3.14</v>
      </c>
      <c r="M12" s="102">
        <v>9</v>
      </c>
      <c r="N12" s="102">
        <v>1970.32</v>
      </c>
      <c r="O12" s="102">
        <v>32.683999999999997</v>
      </c>
      <c r="P12" s="102">
        <v>24.48</v>
      </c>
      <c r="Q12" s="102">
        <v>2.68</v>
      </c>
      <c r="R12" s="102" t="s">
        <v>87</v>
      </c>
      <c r="S12" s="156">
        <f t="shared" si="0"/>
        <v>17539.05</v>
      </c>
    </row>
    <row r="13" spans="1:19" x14ac:dyDescent="0.2">
      <c r="A13" s="102">
        <v>10</v>
      </c>
      <c r="B13" s="102">
        <v>16698.48</v>
      </c>
      <c r="C13" s="102">
        <v>752.40300000000002</v>
      </c>
      <c r="D13" s="102">
        <v>3.72</v>
      </c>
      <c r="E13" s="102">
        <v>-5.42</v>
      </c>
      <c r="G13" s="102">
        <v>10</v>
      </c>
      <c r="H13" s="102">
        <v>0</v>
      </c>
      <c r="I13" s="102">
        <v>0</v>
      </c>
      <c r="J13" s="102">
        <v>29.38</v>
      </c>
      <c r="K13" s="102">
        <v>4.67</v>
      </c>
      <c r="M13" s="102">
        <v>10</v>
      </c>
      <c r="N13" s="102">
        <v>0</v>
      </c>
      <c r="O13" s="102">
        <v>0</v>
      </c>
      <c r="P13" s="102">
        <v>24.29</v>
      </c>
      <c r="Q13" s="102">
        <v>4.4400000000000004</v>
      </c>
      <c r="S13" s="156">
        <f t="shared" si="0"/>
        <v>16698.48</v>
      </c>
    </row>
    <row r="14" spans="1:19" x14ac:dyDescent="0.2">
      <c r="A14" s="102">
        <v>11</v>
      </c>
      <c r="B14" s="102">
        <v>15571</v>
      </c>
      <c r="C14" s="102">
        <v>660.95100000000002</v>
      </c>
      <c r="D14" s="102">
        <v>3.74</v>
      </c>
      <c r="E14" s="102">
        <v>-6</v>
      </c>
      <c r="G14" s="102">
        <v>11</v>
      </c>
      <c r="H14" s="102">
        <v>0</v>
      </c>
      <c r="I14" s="102">
        <v>0</v>
      </c>
      <c r="J14" s="102">
        <v>29.28</v>
      </c>
      <c r="K14" s="102">
        <v>3.42</v>
      </c>
      <c r="M14" s="102">
        <v>11</v>
      </c>
      <c r="N14" s="102">
        <v>0</v>
      </c>
      <c r="O14" s="102">
        <v>0</v>
      </c>
      <c r="P14" s="102">
        <v>23.82</v>
      </c>
      <c r="Q14" s="102">
        <v>3.12</v>
      </c>
      <c r="S14" s="156">
        <f t="shared" si="0"/>
        <v>15571</v>
      </c>
    </row>
    <row r="15" spans="1:19" x14ac:dyDescent="0.2">
      <c r="A15" s="102">
        <v>12</v>
      </c>
      <c r="B15" s="102">
        <v>14088.47</v>
      </c>
      <c r="C15" s="102">
        <v>517.92499999999995</v>
      </c>
      <c r="D15" s="102">
        <v>3.76</v>
      </c>
      <c r="E15" s="102">
        <v>-6.26</v>
      </c>
      <c r="F15" s="102" t="s">
        <v>88</v>
      </c>
      <c r="G15" s="102">
        <v>12</v>
      </c>
      <c r="H15" s="102">
        <v>307.24</v>
      </c>
      <c r="I15" s="102">
        <v>11.406000000000001</v>
      </c>
      <c r="J15" s="102">
        <v>30.43</v>
      </c>
      <c r="K15" s="102">
        <v>0.71</v>
      </c>
      <c r="L15" s="102" t="s">
        <v>86</v>
      </c>
      <c r="M15" s="102">
        <v>12</v>
      </c>
      <c r="N15" s="102">
        <v>47.18</v>
      </c>
      <c r="O15" s="102">
        <v>1.2210000000000001</v>
      </c>
      <c r="P15" s="102">
        <v>24.51</v>
      </c>
      <c r="Q15" s="102">
        <v>0.65</v>
      </c>
      <c r="R15" s="102" t="s">
        <v>86</v>
      </c>
      <c r="S15" s="156">
        <f t="shared" si="0"/>
        <v>14442.89</v>
      </c>
    </row>
    <row r="16" spans="1:19" x14ac:dyDescent="0.2">
      <c r="A16" s="102">
        <v>13</v>
      </c>
      <c r="B16" s="102">
        <v>16864.48</v>
      </c>
      <c r="C16" s="102">
        <v>719.58100000000002</v>
      </c>
      <c r="D16" s="102">
        <v>3.79</v>
      </c>
      <c r="E16" s="102">
        <v>-11.83</v>
      </c>
      <c r="F16" s="102" t="s">
        <v>88</v>
      </c>
      <c r="G16" s="102">
        <v>13</v>
      </c>
      <c r="H16" s="102">
        <v>3153.37</v>
      </c>
      <c r="I16" s="102">
        <v>349.81099999999998</v>
      </c>
      <c r="J16" s="102">
        <v>32.96</v>
      </c>
      <c r="K16" s="102">
        <v>-5.64</v>
      </c>
      <c r="L16" s="102" t="s">
        <v>86</v>
      </c>
      <c r="M16" s="102">
        <v>13</v>
      </c>
      <c r="N16" s="102">
        <v>30.19</v>
      </c>
      <c r="O16" s="102">
        <v>0.435</v>
      </c>
      <c r="P16" s="102">
        <v>24.75</v>
      </c>
      <c r="Q16" s="102">
        <v>-5.96</v>
      </c>
      <c r="R16" s="102" t="s">
        <v>86</v>
      </c>
      <c r="S16" s="156">
        <f t="shared" si="0"/>
        <v>20048.039999999997</v>
      </c>
    </row>
    <row r="17" spans="1:19" x14ac:dyDescent="0.2">
      <c r="A17" s="102">
        <v>14</v>
      </c>
      <c r="B17" s="102">
        <v>16533.02</v>
      </c>
      <c r="C17" s="102">
        <v>700.68399999999997</v>
      </c>
      <c r="D17" s="102">
        <v>3.76</v>
      </c>
      <c r="E17" s="102">
        <v>-10.69</v>
      </c>
      <c r="G17" s="102">
        <v>14</v>
      </c>
      <c r="H17" s="102">
        <v>0</v>
      </c>
      <c r="I17" s="102">
        <v>0</v>
      </c>
      <c r="J17" s="102">
        <v>29.21</v>
      </c>
      <c r="K17" s="102">
        <v>-3.14</v>
      </c>
      <c r="L17" s="102" t="s">
        <v>86</v>
      </c>
      <c r="M17" s="102">
        <v>14</v>
      </c>
      <c r="N17" s="102">
        <v>0</v>
      </c>
      <c r="O17" s="102">
        <v>0</v>
      </c>
      <c r="P17" s="102">
        <v>24.37</v>
      </c>
      <c r="Q17" s="102">
        <v>-3.06</v>
      </c>
      <c r="S17" s="156">
        <f t="shared" si="0"/>
        <v>16533.02</v>
      </c>
    </row>
    <row r="18" spans="1:19" x14ac:dyDescent="0.2">
      <c r="A18" s="102">
        <v>15</v>
      </c>
      <c r="B18" s="102">
        <v>16421.66</v>
      </c>
      <c r="C18" s="102">
        <v>695.63599999999997</v>
      </c>
      <c r="D18" s="102">
        <v>3.74</v>
      </c>
      <c r="E18" s="102">
        <v>-10.83</v>
      </c>
      <c r="F18" s="102" t="s">
        <v>88</v>
      </c>
      <c r="G18" s="102">
        <v>15</v>
      </c>
      <c r="H18" s="102">
        <v>0</v>
      </c>
      <c r="I18" s="102">
        <v>0</v>
      </c>
      <c r="J18" s="102">
        <v>29.17</v>
      </c>
      <c r="K18" s="102">
        <v>-2.5299999999999998</v>
      </c>
      <c r="L18" s="102" t="s">
        <v>88</v>
      </c>
      <c r="M18" s="102">
        <v>15</v>
      </c>
      <c r="N18" s="102">
        <v>0</v>
      </c>
      <c r="O18" s="102">
        <v>0</v>
      </c>
      <c r="P18" s="102">
        <v>23.92</v>
      </c>
      <c r="Q18" s="102">
        <v>-2.69</v>
      </c>
      <c r="R18" s="102" t="s">
        <v>88</v>
      </c>
      <c r="S18" s="156">
        <f t="shared" si="0"/>
        <v>16421.66</v>
      </c>
    </row>
    <row r="19" spans="1:19" x14ac:dyDescent="0.2">
      <c r="A19" s="102">
        <v>16</v>
      </c>
      <c r="B19" s="102">
        <v>18205.46</v>
      </c>
      <c r="C19" s="102">
        <v>825.66200000000003</v>
      </c>
      <c r="D19" s="102">
        <v>3.8</v>
      </c>
      <c r="E19" s="102">
        <v>-16.28</v>
      </c>
      <c r="G19" s="102">
        <v>16</v>
      </c>
      <c r="H19" s="102">
        <v>0</v>
      </c>
      <c r="I19" s="102">
        <v>0</v>
      </c>
      <c r="J19" s="102">
        <v>28.8</v>
      </c>
      <c r="K19" s="102">
        <v>-10.26</v>
      </c>
      <c r="M19" s="102">
        <v>16</v>
      </c>
      <c r="N19" s="102">
        <v>0</v>
      </c>
      <c r="O19" s="102">
        <v>0</v>
      </c>
      <c r="P19" s="102">
        <v>23.33</v>
      </c>
      <c r="Q19" s="102">
        <v>-10.73</v>
      </c>
      <c r="S19" s="156">
        <f t="shared" si="0"/>
        <v>18205.46</v>
      </c>
    </row>
    <row r="20" spans="1:19" x14ac:dyDescent="0.2">
      <c r="A20" s="102">
        <v>17</v>
      </c>
      <c r="B20" s="102">
        <v>18621.009999999998</v>
      </c>
      <c r="C20" s="102">
        <v>880.46400000000006</v>
      </c>
      <c r="D20" s="102">
        <v>3.79</v>
      </c>
      <c r="E20" s="102">
        <v>-12.38</v>
      </c>
      <c r="G20" s="102">
        <v>17</v>
      </c>
      <c r="H20" s="102">
        <v>0</v>
      </c>
      <c r="I20" s="102">
        <v>0</v>
      </c>
      <c r="J20" s="102">
        <v>28.68</v>
      </c>
      <c r="K20" s="102">
        <v>-5.0999999999999996</v>
      </c>
      <c r="M20" s="102">
        <v>17</v>
      </c>
      <c r="N20" s="102">
        <v>0</v>
      </c>
      <c r="O20" s="102">
        <v>0</v>
      </c>
      <c r="P20" s="102">
        <v>23</v>
      </c>
      <c r="Q20" s="102">
        <v>-5.17</v>
      </c>
      <c r="S20" s="156">
        <f t="shared" si="0"/>
        <v>18621.009999999998</v>
      </c>
    </row>
    <row r="21" spans="1:19" x14ac:dyDescent="0.2">
      <c r="A21" s="102">
        <v>18</v>
      </c>
      <c r="B21" s="102">
        <v>17588.89</v>
      </c>
      <c r="C21" s="102">
        <v>799.14599999999996</v>
      </c>
      <c r="D21" s="102">
        <v>3.75</v>
      </c>
      <c r="E21" s="102">
        <v>-11.02</v>
      </c>
      <c r="G21" s="102">
        <v>18</v>
      </c>
      <c r="H21" s="102">
        <v>0</v>
      </c>
      <c r="I21" s="102">
        <v>0</v>
      </c>
      <c r="J21" s="102">
        <v>28.63</v>
      </c>
      <c r="K21" s="102">
        <v>-3.02</v>
      </c>
      <c r="M21" s="102">
        <v>18</v>
      </c>
      <c r="N21" s="102">
        <v>0</v>
      </c>
      <c r="O21" s="102">
        <v>0</v>
      </c>
      <c r="P21" s="102">
        <v>22.62</v>
      </c>
      <c r="Q21" s="102">
        <v>-3.06</v>
      </c>
      <c r="S21" s="156">
        <f t="shared" si="0"/>
        <v>17588.89</v>
      </c>
    </row>
    <row r="22" spans="1:19" x14ac:dyDescent="0.2">
      <c r="A22" s="102">
        <v>19</v>
      </c>
      <c r="B22" s="102">
        <v>17189.63</v>
      </c>
      <c r="C22" s="102">
        <v>765.91399999999999</v>
      </c>
      <c r="D22" s="102">
        <v>3.75</v>
      </c>
      <c r="E22" s="102">
        <v>-10.33</v>
      </c>
      <c r="F22" s="102" t="s">
        <v>88</v>
      </c>
      <c r="G22" s="102">
        <v>19</v>
      </c>
      <c r="H22" s="102">
        <v>0</v>
      </c>
      <c r="I22" s="102">
        <v>0</v>
      </c>
      <c r="J22" s="102">
        <v>28.57</v>
      </c>
      <c r="K22" s="102">
        <v>-1.77</v>
      </c>
      <c r="L22" s="102" t="s">
        <v>88</v>
      </c>
      <c r="M22" s="102">
        <v>19</v>
      </c>
      <c r="N22" s="102">
        <v>578.94000000000005</v>
      </c>
      <c r="O22" s="102">
        <v>5.8440000000000003</v>
      </c>
      <c r="P22" s="102">
        <v>23.86</v>
      </c>
      <c r="Q22" s="102">
        <v>-1.75</v>
      </c>
      <c r="R22" s="102" t="s">
        <v>86</v>
      </c>
      <c r="S22" s="156">
        <f t="shared" si="0"/>
        <v>17768.57</v>
      </c>
    </row>
    <row r="23" spans="1:19" x14ac:dyDescent="0.2">
      <c r="A23" s="102">
        <v>20</v>
      </c>
      <c r="B23" s="102">
        <v>17040.46</v>
      </c>
      <c r="C23" s="102">
        <v>750.23099999999999</v>
      </c>
      <c r="D23" s="102">
        <v>3.76</v>
      </c>
      <c r="E23" s="102">
        <v>-12.2</v>
      </c>
      <c r="F23" s="102" t="s">
        <v>88</v>
      </c>
      <c r="G23" s="102">
        <v>20</v>
      </c>
      <c r="H23" s="102">
        <v>0</v>
      </c>
      <c r="I23" s="102">
        <v>0</v>
      </c>
      <c r="J23" s="102">
        <v>28.43</v>
      </c>
      <c r="K23" s="102">
        <v>-3.98</v>
      </c>
      <c r="L23" s="102" t="s">
        <v>88</v>
      </c>
      <c r="M23" s="102">
        <v>20</v>
      </c>
      <c r="N23" s="102">
        <v>841.04</v>
      </c>
      <c r="O23" s="102">
        <v>5.9039999999999999</v>
      </c>
      <c r="P23" s="102">
        <v>23.96</v>
      </c>
      <c r="Q23" s="102">
        <v>-4.2300000000000004</v>
      </c>
      <c r="R23" s="102" t="s">
        <v>86</v>
      </c>
      <c r="S23" s="156">
        <f t="shared" si="0"/>
        <v>17881.5</v>
      </c>
    </row>
    <row r="24" spans="1:19" x14ac:dyDescent="0.2">
      <c r="A24" s="102">
        <v>21</v>
      </c>
      <c r="B24" s="102">
        <v>18167.32</v>
      </c>
      <c r="C24" s="102">
        <v>846.87800000000004</v>
      </c>
      <c r="D24" s="102">
        <v>3.78</v>
      </c>
      <c r="E24" s="102">
        <v>-12.86</v>
      </c>
      <c r="G24" s="102">
        <v>21</v>
      </c>
      <c r="H24" s="102">
        <v>0</v>
      </c>
      <c r="I24" s="102">
        <v>0</v>
      </c>
      <c r="J24" s="102">
        <v>28.32</v>
      </c>
      <c r="K24" s="102">
        <v>-5.21</v>
      </c>
      <c r="M24" s="102">
        <v>21</v>
      </c>
      <c r="N24" s="102">
        <v>1966.48</v>
      </c>
      <c r="O24" s="102">
        <v>25.145</v>
      </c>
      <c r="P24" s="102">
        <v>25.63</v>
      </c>
      <c r="Q24" s="102">
        <v>-5.05</v>
      </c>
      <c r="R24" s="102" t="s">
        <v>87</v>
      </c>
      <c r="S24" s="156">
        <f t="shared" si="0"/>
        <v>20133.8</v>
      </c>
    </row>
    <row r="25" spans="1:19" x14ac:dyDescent="0.2">
      <c r="A25" s="102">
        <v>22</v>
      </c>
      <c r="B25" s="102">
        <v>17026.72</v>
      </c>
      <c r="C25" s="102">
        <v>754.29499999999996</v>
      </c>
      <c r="D25" s="102">
        <v>3.75</v>
      </c>
      <c r="E25" s="102">
        <v>-10.32</v>
      </c>
      <c r="F25" s="102" t="s">
        <v>88</v>
      </c>
      <c r="G25" s="102">
        <v>22</v>
      </c>
      <c r="H25" s="102">
        <v>0</v>
      </c>
      <c r="I25" s="102">
        <v>0</v>
      </c>
      <c r="J25" s="102">
        <v>28.3</v>
      </c>
      <c r="K25" s="102">
        <v>-1.44</v>
      </c>
      <c r="L25" s="102" t="s">
        <v>88</v>
      </c>
      <c r="M25" s="102">
        <v>22</v>
      </c>
      <c r="N25" s="102">
        <v>2476.29</v>
      </c>
      <c r="O25" s="102">
        <v>45.412999999999997</v>
      </c>
      <c r="P25" s="102">
        <v>24.96</v>
      </c>
      <c r="Q25" s="102">
        <v>-1.84</v>
      </c>
      <c r="R25" s="102" t="s">
        <v>86</v>
      </c>
      <c r="S25" s="156">
        <f t="shared" si="0"/>
        <v>19503.010000000002</v>
      </c>
    </row>
    <row r="26" spans="1:19" x14ac:dyDescent="0.2">
      <c r="A26" s="102">
        <v>23</v>
      </c>
      <c r="B26" s="102">
        <v>17213.490000000002</v>
      </c>
      <c r="C26" s="102">
        <v>766.20100000000002</v>
      </c>
      <c r="D26" s="102">
        <v>3.75</v>
      </c>
      <c r="E26" s="102">
        <v>-11.91</v>
      </c>
      <c r="G26" s="102">
        <v>23</v>
      </c>
      <c r="H26" s="102">
        <v>0</v>
      </c>
      <c r="I26" s="102">
        <v>0</v>
      </c>
      <c r="J26" s="102">
        <v>28.19</v>
      </c>
      <c r="K26" s="102">
        <v>-3.88</v>
      </c>
      <c r="M26" s="102">
        <v>23</v>
      </c>
      <c r="N26" s="102">
        <v>742.67</v>
      </c>
      <c r="O26" s="102">
        <v>6.9029999999999996</v>
      </c>
      <c r="P26" s="102">
        <v>24.76</v>
      </c>
      <c r="Q26" s="102">
        <v>-4.07</v>
      </c>
      <c r="R26" s="102" t="s">
        <v>87</v>
      </c>
      <c r="S26" s="156">
        <f t="shared" si="0"/>
        <v>17956.16</v>
      </c>
    </row>
    <row r="27" spans="1:19" x14ac:dyDescent="0.2">
      <c r="A27" s="102">
        <v>24</v>
      </c>
      <c r="B27" s="102">
        <v>16684.97</v>
      </c>
      <c r="C27" s="102">
        <v>730.87599999999998</v>
      </c>
      <c r="D27" s="102">
        <v>3.73</v>
      </c>
      <c r="E27" s="102">
        <v>-9.7899999999999991</v>
      </c>
      <c r="G27" s="102">
        <v>24</v>
      </c>
      <c r="H27" s="102">
        <v>0</v>
      </c>
      <c r="I27" s="102">
        <v>0</v>
      </c>
      <c r="J27" s="102">
        <v>28.17</v>
      </c>
      <c r="K27" s="102">
        <v>-0.97</v>
      </c>
      <c r="M27" s="102">
        <v>24</v>
      </c>
      <c r="N27" s="102">
        <v>0</v>
      </c>
      <c r="O27" s="102">
        <v>0</v>
      </c>
      <c r="P27" s="102">
        <v>24.44</v>
      </c>
      <c r="Q27" s="102">
        <v>-1.04</v>
      </c>
      <c r="S27" s="156">
        <f t="shared" si="0"/>
        <v>16684.97</v>
      </c>
    </row>
    <row r="28" spans="1:19" x14ac:dyDescent="0.2">
      <c r="A28" s="102">
        <v>25</v>
      </c>
      <c r="B28" s="102">
        <v>16391.12</v>
      </c>
      <c r="C28" s="102">
        <v>704.14300000000003</v>
      </c>
      <c r="D28" s="102">
        <v>3.72</v>
      </c>
      <c r="E28" s="102">
        <v>-10.34</v>
      </c>
      <c r="G28" s="102">
        <v>25</v>
      </c>
      <c r="H28" s="102">
        <v>0</v>
      </c>
      <c r="I28" s="102">
        <v>0</v>
      </c>
      <c r="J28" s="102">
        <v>28.09</v>
      </c>
      <c r="K28" s="102">
        <v>-1.95</v>
      </c>
      <c r="M28" s="102">
        <v>25</v>
      </c>
      <c r="N28" s="102">
        <v>0</v>
      </c>
      <c r="O28" s="102">
        <v>0</v>
      </c>
      <c r="P28" s="102">
        <v>24</v>
      </c>
      <c r="Q28" s="102">
        <v>-2</v>
      </c>
      <c r="S28" s="156">
        <f t="shared" si="0"/>
        <v>16391.12</v>
      </c>
    </row>
    <row r="29" spans="1:19" x14ac:dyDescent="0.2">
      <c r="A29" s="102">
        <v>26</v>
      </c>
      <c r="B29" s="102">
        <v>15932.13</v>
      </c>
      <c r="C29" s="102">
        <v>665.63400000000001</v>
      </c>
      <c r="D29" s="102">
        <v>3.73</v>
      </c>
      <c r="E29" s="102">
        <v>-9.01</v>
      </c>
      <c r="F29" s="102" t="s">
        <v>88</v>
      </c>
      <c r="G29" s="102">
        <v>26</v>
      </c>
      <c r="H29" s="102">
        <v>0</v>
      </c>
      <c r="I29" s="102">
        <v>0</v>
      </c>
      <c r="J29" s="102">
        <v>28.06</v>
      </c>
      <c r="K29" s="102">
        <v>-0.09</v>
      </c>
      <c r="L29" s="102" t="s">
        <v>88</v>
      </c>
      <c r="M29" s="102">
        <v>26</v>
      </c>
      <c r="N29" s="102">
        <v>1000.6</v>
      </c>
      <c r="O29" s="102">
        <v>11.259</v>
      </c>
      <c r="P29" s="102">
        <v>24.7</v>
      </c>
      <c r="Q29" s="102">
        <v>-0.25</v>
      </c>
      <c r="R29" s="102" t="s">
        <v>86</v>
      </c>
      <c r="S29" s="156">
        <f t="shared" si="0"/>
        <v>16932.73</v>
      </c>
    </row>
    <row r="30" spans="1:19" x14ac:dyDescent="0.2">
      <c r="A30" s="102">
        <v>27</v>
      </c>
      <c r="B30" s="102">
        <v>15740.17</v>
      </c>
      <c r="C30" s="102">
        <v>645.21199999999999</v>
      </c>
      <c r="D30" s="102">
        <v>3.72</v>
      </c>
      <c r="E30" s="102">
        <v>-8.6999999999999993</v>
      </c>
      <c r="F30" s="102" t="s">
        <v>88</v>
      </c>
      <c r="G30" s="102">
        <v>27</v>
      </c>
      <c r="H30" s="102">
        <v>0</v>
      </c>
      <c r="I30" s="102">
        <v>0</v>
      </c>
      <c r="J30" s="102">
        <v>28.01</v>
      </c>
      <c r="K30" s="102">
        <v>0.17</v>
      </c>
      <c r="L30" s="102" t="s">
        <v>88</v>
      </c>
      <c r="M30" s="102">
        <v>27</v>
      </c>
      <c r="N30" s="102">
        <v>0</v>
      </c>
      <c r="O30" s="102">
        <v>0</v>
      </c>
      <c r="P30" s="102">
        <v>24.65</v>
      </c>
      <c r="Q30" s="102">
        <v>-0.01</v>
      </c>
      <c r="R30" s="102" t="s">
        <v>88</v>
      </c>
      <c r="S30" s="156">
        <f t="shared" si="0"/>
        <v>15740.17</v>
      </c>
    </row>
    <row r="31" spans="1:19" x14ac:dyDescent="0.2">
      <c r="A31" s="102">
        <v>28</v>
      </c>
      <c r="B31" s="102">
        <v>15226.42</v>
      </c>
      <c r="C31" s="102">
        <v>601.18600000000004</v>
      </c>
      <c r="D31" s="102">
        <v>3.72</v>
      </c>
      <c r="E31" s="102">
        <v>-9.18</v>
      </c>
      <c r="G31" s="102">
        <v>28</v>
      </c>
      <c r="H31" s="102">
        <v>0</v>
      </c>
      <c r="I31" s="102">
        <v>0</v>
      </c>
      <c r="J31" s="102">
        <v>27.95</v>
      </c>
      <c r="K31" s="102">
        <v>0.92</v>
      </c>
      <c r="M31" s="102">
        <v>28</v>
      </c>
      <c r="N31" s="102">
        <v>0</v>
      </c>
      <c r="O31" s="102">
        <v>0</v>
      </c>
      <c r="P31" s="102">
        <v>24.26</v>
      </c>
      <c r="Q31" s="102">
        <v>0.54</v>
      </c>
      <c r="S31" s="156">
        <f t="shared" si="0"/>
        <v>15226.42</v>
      </c>
    </row>
    <row r="32" spans="1:19" x14ac:dyDescent="0.2">
      <c r="A32" s="102">
        <v>29</v>
      </c>
      <c r="B32" s="102">
        <v>15555.97</v>
      </c>
      <c r="C32" s="102">
        <v>612.11199999999997</v>
      </c>
      <c r="D32" s="102">
        <v>3.79</v>
      </c>
      <c r="E32" s="102">
        <v>-9.58</v>
      </c>
      <c r="F32" s="102" t="s">
        <v>88</v>
      </c>
      <c r="G32" s="102">
        <v>29</v>
      </c>
      <c r="H32" s="102">
        <v>0</v>
      </c>
      <c r="I32" s="102">
        <v>0</v>
      </c>
      <c r="J32" s="102">
        <v>27.88</v>
      </c>
      <c r="K32" s="102">
        <v>0.33</v>
      </c>
      <c r="L32" s="102" t="s">
        <v>88</v>
      </c>
      <c r="M32" s="102">
        <v>29</v>
      </c>
      <c r="N32" s="102">
        <v>0</v>
      </c>
      <c r="O32" s="102">
        <v>0</v>
      </c>
      <c r="P32" s="102">
        <v>23.84</v>
      </c>
      <c r="Q32" s="102">
        <v>0.18</v>
      </c>
      <c r="R32" s="102" t="s">
        <v>88</v>
      </c>
      <c r="S32" s="156">
        <f t="shared" si="0"/>
        <v>15555.97</v>
      </c>
    </row>
    <row r="33" spans="1:19" x14ac:dyDescent="0.2">
      <c r="A33" s="102">
        <v>30</v>
      </c>
      <c r="B33" s="102">
        <v>16682.62</v>
      </c>
      <c r="C33" s="102">
        <v>688.875</v>
      </c>
      <c r="D33" s="102">
        <v>3.85</v>
      </c>
      <c r="E33" s="102">
        <v>-11.22</v>
      </c>
      <c r="G33" s="102">
        <v>30</v>
      </c>
      <c r="H33" s="102">
        <v>0</v>
      </c>
      <c r="I33" s="102">
        <v>0</v>
      </c>
      <c r="J33" s="102">
        <v>27.79</v>
      </c>
      <c r="K33" s="102">
        <v>-2.17</v>
      </c>
      <c r="M33" s="102">
        <v>30</v>
      </c>
      <c r="N33" s="102">
        <v>0</v>
      </c>
      <c r="O33" s="102">
        <v>0</v>
      </c>
      <c r="P33" s="102">
        <v>23.42</v>
      </c>
      <c r="Q33" s="102">
        <v>-2.36</v>
      </c>
      <c r="S33" s="156">
        <f t="shared" si="0"/>
        <v>16682.62</v>
      </c>
    </row>
    <row r="34" spans="1:19" x14ac:dyDescent="0.2">
      <c r="A34" s="102">
        <v>31</v>
      </c>
      <c r="B34" s="102">
        <v>17247.36</v>
      </c>
      <c r="C34" s="102">
        <v>734.90300000000002</v>
      </c>
      <c r="D34" s="102">
        <v>3.85</v>
      </c>
      <c r="E34" s="102">
        <v>-11.84</v>
      </c>
      <c r="F34" s="102" t="s">
        <v>88</v>
      </c>
      <c r="G34" s="102">
        <v>31</v>
      </c>
      <c r="H34" s="102">
        <v>0</v>
      </c>
      <c r="I34" s="102">
        <v>0</v>
      </c>
      <c r="J34" s="102">
        <v>27.7</v>
      </c>
      <c r="K34" s="102">
        <v>-3.92</v>
      </c>
      <c r="L34" s="102" t="s">
        <v>88</v>
      </c>
      <c r="M34" s="102">
        <v>31</v>
      </c>
      <c r="N34" s="102">
        <v>0</v>
      </c>
      <c r="O34" s="102">
        <v>0</v>
      </c>
      <c r="P34" s="102">
        <v>23.01</v>
      </c>
      <c r="Q34" s="102">
        <v>-4.01</v>
      </c>
      <c r="R34" s="102" t="s">
        <v>88</v>
      </c>
      <c r="S34" s="156">
        <f>B34+H34+N34</f>
        <v>17247.36</v>
      </c>
    </row>
    <row r="35" spans="1:19" x14ac:dyDescent="0.2">
      <c r="A35" s="158" t="s">
        <v>89</v>
      </c>
      <c r="B35" s="158">
        <v>519501.89</v>
      </c>
      <c r="C35" s="158">
        <v>730.06799999999998</v>
      </c>
      <c r="D35" s="158">
        <v>3.76</v>
      </c>
      <c r="E35" s="158">
        <v>-10.47</v>
      </c>
      <c r="F35" s="158" t="s">
        <v>88</v>
      </c>
      <c r="G35" s="102" t="s">
        <v>89</v>
      </c>
      <c r="H35" s="102">
        <v>6090.55</v>
      </c>
      <c r="I35" s="102">
        <v>206.119</v>
      </c>
      <c r="J35" s="102">
        <v>31.1</v>
      </c>
      <c r="K35" s="102">
        <v>-3.51</v>
      </c>
      <c r="L35" s="102" t="s">
        <v>86</v>
      </c>
      <c r="M35" s="102" t="s">
        <v>89</v>
      </c>
      <c r="N35" s="102">
        <v>14814.5</v>
      </c>
      <c r="O35" s="102">
        <v>25.632000000000001</v>
      </c>
      <c r="P35" s="102">
        <v>24.75</v>
      </c>
      <c r="Q35" s="102">
        <v>-2.62</v>
      </c>
      <c r="R35" s="102" t="s">
        <v>86</v>
      </c>
    </row>
    <row r="36" spans="1:19" x14ac:dyDescent="0.2">
      <c r="A36" s="102" t="s">
        <v>91</v>
      </c>
      <c r="G36" s="157" t="s">
        <v>93</v>
      </c>
      <c r="H36" s="157"/>
      <c r="I36" s="157"/>
      <c r="J36" s="157"/>
      <c r="K36" s="157"/>
      <c r="L36" s="157"/>
      <c r="M36" s="102" t="s">
        <v>94</v>
      </c>
    </row>
    <row r="37" spans="1:19" x14ac:dyDescent="0.2">
      <c r="A37" s="102" t="s">
        <v>80</v>
      </c>
      <c r="B37" s="102" t="s">
        <v>81</v>
      </c>
      <c r="C37" s="102" t="s">
        <v>82</v>
      </c>
      <c r="D37" s="102" t="s">
        <v>83</v>
      </c>
      <c r="E37" s="102" t="s">
        <v>84</v>
      </c>
      <c r="F37" s="102" t="s">
        <v>85</v>
      </c>
      <c r="G37" s="157" t="s">
        <v>80</v>
      </c>
      <c r="H37" s="157" t="s">
        <v>81</v>
      </c>
      <c r="I37" s="157" t="s">
        <v>82</v>
      </c>
      <c r="J37" s="157" t="s">
        <v>83</v>
      </c>
      <c r="K37" s="157" t="s">
        <v>84</v>
      </c>
      <c r="L37" s="157" t="s">
        <v>85</v>
      </c>
      <c r="M37" s="102" t="s">
        <v>80</v>
      </c>
      <c r="N37" s="102" t="s">
        <v>81</v>
      </c>
      <c r="O37" s="102" t="s">
        <v>82</v>
      </c>
      <c r="P37" s="102" t="s">
        <v>83</v>
      </c>
      <c r="Q37" s="102" t="s">
        <v>84</v>
      </c>
      <c r="R37" s="102" t="s">
        <v>85</v>
      </c>
    </row>
    <row r="38" spans="1:19" x14ac:dyDescent="0.2">
      <c r="A38" s="102">
        <v>1</v>
      </c>
      <c r="B38" s="102">
        <v>825923</v>
      </c>
      <c r="C38" s="102">
        <v>969.75099999999998</v>
      </c>
      <c r="D38" s="102">
        <v>3.39</v>
      </c>
      <c r="E38" s="102">
        <v>-13.13</v>
      </c>
      <c r="F38" s="102" t="s">
        <v>88</v>
      </c>
      <c r="G38" s="157">
        <v>1</v>
      </c>
      <c r="H38" s="157">
        <v>21484.14</v>
      </c>
      <c r="I38" s="157">
        <v>1470.2560000000001</v>
      </c>
      <c r="J38" s="157">
        <v>3.36</v>
      </c>
      <c r="K38" s="157">
        <v>3.41</v>
      </c>
      <c r="L38" s="157" t="s">
        <v>88</v>
      </c>
      <c r="M38" s="102">
        <v>1</v>
      </c>
      <c r="N38" s="102">
        <v>29744.04</v>
      </c>
      <c r="O38" s="102">
        <v>2379.0210000000002</v>
      </c>
      <c r="P38" s="102">
        <v>3.09</v>
      </c>
      <c r="Q38" s="102">
        <v>2.4700000000000002</v>
      </c>
      <c r="R38" s="102" t="s">
        <v>88</v>
      </c>
    </row>
    <row r="39" spans="1:19" x14ac:dyDescent="0.2">
      <c r="A39" s="102">
        <v>2</v>
      </c>
      <c r="B39" s="102">
        <v>800664</v>
      </c>
      <c r="C39" s="102">
        <v>904.49599999999998</v>
      </c>
      <c r="D39" s="102">
        <v>3.4</v>
      </c>
      <c r="E39" s="102">
        <v>-13.35</v>
      </c>
      <c r="G39" s="157">
        <v>2</v>
      </c>
      <c r="H39" s="157">
        <v>20826.55</v>
      </c>
      <c r="I39" s="157">
        <v>1353.93</v>
      </c>
      <c r="J39" s="157">
        <v>3.4</v>
      </c>
      <c r="K39" s="157">
        <v>-0.61</v>
      </c>
      <c r="L39" s="157"/>
      <c r="M39" s="102">
        <v>2</v>
      </c>
      <c r="N39" s="102">
        <v>28221.13</v>
      </c>
      <c r="O39" s="102">
        <v>2105.6669999999999</v>
      </c>
      <c r="P39" s="102">
        <v>3.13</v>
      </c>
      <c r="Q39" s="102">
        <v>2.56</v>
      </c>
    </row>
    <row r="40" spans="1:19" x14ac:dyDescent="0.2">
      <c r="A40" s="102">
        <v>3</v>
      </c>
      <c r="B40" s="102">
        <v>815936.19</v>
      </c>
      <c r="C40" s="102">
        <v>941.755</v>
      </c>
      <c r="D40" s="102">
        <v>3.39</v>
      </c>
      <c r="E40" s="102">
        <v>-13.92</v>
      </c>
      <c r="G40" s="157">
        <v>3</v>
      </c>
      <c r="H40" s="157">
        <v>20574.79</v>
      </c>
      <c r="I40" s="157">
        <v>1323.8030000000001</v>
      </c>
      <c r="J40" s="157">
        <v>3.32</v>
      </c>
      <c r="K40" s="157">
        <v>-3.24</v>
      </c>
      <c r="L40" s="157"/>
      <c r="M40" s="102">
        <v>3</v>
      </c>
      <c r="N40" s="102">
        <v>27943.9</v>
      </c>
      <c r="O40" s="102">
        <v>2064.8989999999999</v>
      </c>
      <c r="P40" s="102">
        <v>3.11</v>
      </c>
      <c r="Q40" s="102">
        <v>1.47</v>
      </c>
    </row>
    <row r="41" spans="1:19" x14ac:dyDescent="0.2">
      <c r="A41" s="102">
        <v>4</v>
      </c>
      <c r="B41" s="102">
        <v>860471.44</v>
      </c>
      <c r="C41" s="102">
        <v>1040.2429999999999</v>
      </c>
      <c r="D41" s="102">
        <v>3.41</v>
      </c>
      <c r="E41" s="102">
        <v>-14.3</v>
      </c>
      <c r="G41" s="157">
        <v>4</v>
      </c>
      <c r="H41" s="157">
        <v>20325.54</v>
      </c>
      <c r="I41" s="157">
        <v>1310.7919999999999</v>
      </c>
      <c r="J41" s="157">
        <v>3.27</v>
      </c>
      <c r="K41" s="157">
        <v>-3.02</v>
      </c>
      <c r="L41" s="157"/>
      <c r="M41" s="102">
        <v>4</v>
      </c>
      <c r="N41" s="102">
        <v>28711.5</v>
      </c>
      <c r="O41" s="102">
        <v>2192.5709999999999</v>
      </c>
      <c r="P41" s="102">
        <v>3.09</v>
      </c>
      <c r="Q41" s="102">
        <v>1.29</v>
      </c>
    </row>
    <row r="42" spans="1:19" x14ac:dyDescent="0.2">
      <c r="A42" s="102">
        <v>5</v>
      </c>
      <c r="B42" s="102">
        <v>882101.56</v>
      </c>
      <c r="C42" s="102">
        <v>1114.075</v>
      </c>
      <c r="D42" s="102">
        <v>3.41</v>
      </c>
      <c r="E42" s="102">
        <v>-14.59</v>
      </c>
      <c r="F42" s="102" t="s">
        <v>88</v>
      </c>
      <c r="G42" s="157">
        <v>5</v>
      </c>
      <c r="H42" s="157">
        <v>22961.79</v>
      </c>
      <c r="I42" s="157">
        <v>1671.4290000000001</v>
      </c>
      <c r="J42" s="157">
        <v>3.38</v>
      </c>
      <c r="K42" s="157">
        <v>0.71</v>
      </c>
      <c r="L42" s="157" t="s">
        <v>88</v>
      </c>
      <c r="M42" s="102">
        <v>5</v>
      </c>
      <c r="N42" s="102">
        <v>30841.47</v>
      </c>
      <c r="O42" s="102">
        <v>2574.6350000000002</v>
      </c>
      <c r="P42" s="102">
        <v>3.04</v>
      </c>
      <c r="Q42" s="102">
        <v>0.75</v>
      </c>
      <c r="R42" s="102" t="s">
        <v>88</v>
      </c>
    </row>
    <row r="43" spans="1:19" x14ac:dyDescent="0.2">
      <c r="A43" s="102">
        <v>6</v>
      </c>
      <c r="B43" s="102">
        <v>846082.38</v>
      </c>
      <c r="C43" s="102">
        <v>997.32100000000003</v>
      </c>
      <c r="D43" s="102">
        <v>3.46</v>
      </c>
      <c r="E43" s="102">
        <v>-14.56</v>
      </c>
      <c r="F43" s="102" t="s">
        <v>88</v>
      </c>
      <c r="G43" s="157">
        <v>6</v>
      </c>
      <c r="H43" s="157">
        <v>22248.43</v>
      </c>
      <c r="I43" s="157">
        <v>1581.7059999999999</v>
      </c>
      <c r="J43" s="157">
        <v>3.39</v>
      </c>
      <c r="K43" s="157">
        <v>5.67</v>
      </c>
      <c r="L43" s="157" t="s">
        <v>88</v>
      </c>
      <c r="M43" s="102">
        <v>6</v>
      </c>
      <c r="N43" s="102">
        <v>30390.73</v>
      </c>
      <c r="O43" s="102">
        <v>2318.808</v>
      </c>
      <c r="P43" s="102">
        <v>3.32</v>
      </c>
      <c r="Q43" s="102">
        <v>1.95</v>
      </c>
      <c r="R43" s="102" t="s">
        <v>88</v>
      </c>
    </row>
    <row r="44" spans="1:19" x14ac:dyDescent="0.2">
      <c r="A44" s="102">
        <v>7</v>
      </c>
      <c r="B44" s="102">
        <v>964596</v>
      </c>
      <c r="C44" s="102">
        <v>1315.1890000000001</v>
      </c>
      <c r="D44" s="102">
        <v>3.42</v>
      </c>
      <c r="E44" s="102">
        <v>-14.98</v>
      </c>
      <c r="G44" s="157">
        <v>7</v>
      </c>
      <c r="H44" s="157">
        <v>23271.31</v>
      </c>
      <c r="I44" s="157">
        <v>1763.6189999999999</v>
      </c>
      <c r="J44" s="157">
        <v>3.28</v>
      </c>
      <c r="K44" s="157">
        <v>0.48</v>
      </c>
      <c r="L44" s="157"/>
      <c r="M44" s="102">
        <v>7</v>
      </c>
      <c r="N44" s="102">
        <v>31893.07</v>
      </c>
      <c r="O44" s="102">
        <v>2506.5439999999999</v>
      </c>
      <c r="P44" s="102">
        <v>3.34</v>
      </c>
      <c r="Q44" s="102">
        <v>0.32</v>
      </c>
    </row>
    <row r="45" spans="1:19" x14ac:dyDescent="0.2">
      <c r="A45" s="102">
        <v>8</v>
      </c>
      <c r="B45" s="102">
        <v>892656.5</v>
      </c>
      <c r="C45" s="102">
        <v>1118.646</v>
      </c>
      <c r="D45" s="102">
        <v>3.45</v>
      </c>
      <c r="E45" s="102">
        <v>-14.01</v>
      </c>
      <c r="F45" s="102" t="s">
        <v>88</v>
      </c>
      <c r="G45" s="157">
        <v>8</v>
      </c>
      <c r="H45" s="157">
        <v>24048.61</v>
      </c>
      <c r="I45" s="157">
        <v>1839.1780000000001</v>
      </c>
      <c r="J45" s="157">
        <v>3.36</v>
      </c>
      <c r="K45" s="157">
        <v>-0.02</v>
      </c>
      <c r="L45" s="157" t="s">
        <v>88</v>
      </c>
      <c r="M45" s="102">
        <v>8</v>
      </c>
      <c r="N45" s="102">
        <v>32730.57</v>
      </c>
      <c r="O45" s="102">
        <v>2551.0590000000002</v>
      </c>
      <c r="P45" s="102">
        <v>3.49</v>
      </c>
      <c r="Q45" s="102">
        <v>2.44</v>
      </c>
      <c r="R45" s="102" t="s">
        <v>88</v>
      </c>
    </row>
    <row r="46" spans="1:19" x14ac:dyDescent="0.2">
      <c r="A46" s="102">
        <v>9</v>
      </c>
      <c r="B46" s="102">
        <v>751135.88</v>
      </c>
      <c r="C46" s="102">
        <v>784.48699999999997</v>
      </c>
      <c r="D46" s="102">
        <v>3.44</v>
      </c>
      <c r="E46" s="102">
        <v>-14.19</v>
      </c>
      <c r="G46" s="157">
        <v>9</v>
      </c>
      <c r="H46" s="157">
        <v>20058.57</v>
      </c>
      <c r="I46" s="157">
        <v>1234.7570000000001</v>
      </c>
      <c r="J46" s="157">
        <v>3.45</v>
      </c>
      <c r="K46" s="157">
        <v>0.93</v>
      </c>
      <c r="L46" s="157" t="s">
        <v>87</v>
      </c>
      <c r="M46" s="102">
        <v>9</v>
      </c>
      <c r="N46" s="102">
        <v>26770.04</v>
      </c>
      <c r="O46" s="102">
        <v>1756.701</v>
      </c>
      <c r="P46" s="102">
        <v>3.37</v>
      </c>
      <c r="Q46" s="102">
        <v>3.25</v>
      </c>
    </row>
    <row r="47" spans="1:19" x14ac:dyDescent="0.2">
      <c r="A47" s="102">
        <v>10</v>
      </c>
      <c r="B47" s="102">
        <v>706051.19</v>
      </c>
      <c r="C47" s="102">
        <v>695.33500000000004</v>
      </c>
      <c r="D47" s="102">
        <v>3.41</v>
      </c>
      <c r="E47" s="102">
        <v>-14.18</v>
      </c>
      <c r="G47" s="157">
        <v>10</v>
      </c>
      <c r="H47" s="157">
        <v>18061.29</v>
      </c>
      <c r="I47" s="157">
        <v>1046.5309999999999</v>
      </c>
      <c r="J47" s="157">
        <v>3.29</v>
      </c>
      <c r="K47" s="157">
        <v>3.01</v>
      </c>
      <c r="L47" s="157"/>
      <c r="M47" s="102">
        <v>10</v>
      </c>
      <c r="N47" s="102">
        <v>24293.9</v>
      </c>
      <c r="O47" s="102">
        <v>1487.2380000000001</v>
      </c>
      <c r="P47" s="102">
        <v>3.25</v>
      </c>
      <c r="Q47" s="102">
        <v>3.74</v>
      </c>
    </row>
    <row r="48" spans="1:19" x14ac:dyDescent="0.2">
      <c r="A48" s="102">
        <v>11</v>
      </c>
      <c r="B48" s="102">
        <v>665124.43999999994</v>
      </c>
      <c r="C48" s="102">
        <v>615.351</v>
      </c>
      <c r="D48" s="102">
        <v>3.41</v>
      </c>
      <c r="E48" s="102">
        <v>-14.3</v>
      </c>
      <c r="G48" s="157">
        <v>11</v>
      </c>
      <c r="H48" s="157">
        <v>17233.41</v>
      </c>
      <c r="I48" s="157">
        <v>965.50900000000001</v>
      </c>
      <c r="J48" s="157">
        <v>3.25</v>
      </c>
      <c r="K48" s="157">
        <v>3.38</v>
      </c>
      <c r="L48" s="157"/>
      <c r="M48" s="102">
        <v>11</v>
      </c>
      <c r="N48" s="102">
        <v>23682.03</v>
      </c>
      <c r="O48" s="102">
        <v>1400.671</v>
      </c>
      <c r="P48" s="102">
        <v>3.26</v>
      </c>
      <c r="Q48" s="102">
        <v>3.33</v>
      </c>
      <c r="R48" s="102" t="s">
        <v>87</v>
      </c>
    </row>
    <row r="49" spans="1:18" x14ac:dyDescent="0.2">
      <c r="A49" s="102">
        <v>12</v>
      </c>
      <c r="B49" s="102">
        <v>701267.94</v>
      </c>
      <c r="C49" s="102">
        <v>691.572</v>
      </c>
      <c r="D49" s="102">
        <v>3.39</v>
      </c>
      <c r="E49" s="102">
        <v>-14.14</v>
      </c>
      <c r="F49" s="102" t="s">
        <v>88</v>
      </c>
      <c r="G49" s="157">
        <v>12</v>
      </c>
      <c r="H49" s="157">
        <v>18387.84</v>
      </c>
      <c r="I49" s="157">
        <v>1103.174</v>
      </c>
      <c r="J49" s="157">
        <v>3.21</v>
      </c>
      <c r="K49" s="157">
        <v>2.78</v>
      </c>
      <c r="L49" s="157" t="s">
        <v>88</v>
      </c>
      <c r="M49" s="102">
        <v>12</v>
      </c>
      <c r="N49" s="102">
        <v>25078.44</v>
      </c>
      <c r="O49" s="102">
        <v>1578.7950000000001</v>
      </c>
      <c r="P49" s="102">
        <v>3.22</v>
      </c>
      <c r="Q49" s="102">
        <v>2.33</v>
      </c>
      <c r="R49" s="102" t="s">
        <v>86</v>
      </c>
    </row>
    <row r="50" spans="1:18" x14ac:dyDescent="0.2">
      <c r="A50" s="102">
        <v>13</v>
      </c>
      <c r="B50" s="102">
        <v>938441.94</v>
      </c>
      <c r="C50" s="102">
        <v>1232.394</v>
      </c>
      <c r="D50" s="102">
        <v>3.4</v>
      </c>
      <c r="E50" s="102">
        <v>-14.43</v>
      </c>
      <c r="F50" s="102" t="s">
        <v>88</v>
      </c>
      <c r="G50" s="157">
        <v>13</v>
      </c>
      <c r="H50" s="157">
        <v>21899.87</v>
      </c>
      <c r="I50" s="157">
        <v>1519.04</v>
      </c>
      <c r="J50" s="157">
        <v>3.38</v>
      </c>
      <c r="K50" s="157">
        <v>7.61</v>
      </c>
      <c r="L50" s="157" t="s">
        <v>88</v>
      </c>
      <c r="M50" s="102">
        <v>13</v>
      </c>
      <c r="N50" s="102">
        <v>30431.61</v>
      </c>
      <c r="O50" s="102">
        <v>2173.6979999999999</v>
      </c>
      <c r="P50" s="102">
        <v>3.45</v>
      </c>
      <c r="Q50" s="102">
        <v>1.88</v>
      </c>
      <c r="R50" s="102" t="s">
        <v>88</v>
      </c>
    </row>
    <row r="51" spans="1:18" x14ac:dyDescent="0.2">
      <c r="A51" s="102">
        <v>14</v>
      </c>
      <c r="B51" s="102">
        <v>907837.75</v>
      </c>
      <c r="C51" s="102">
        <v>1131.2729999999999</v>
      </c>
      <c r="D51" s="102">
        <v>3.44</v>
      </c>
      <c r="E51" s="102">
        <v>-14.69</v>
      </c>
      <c r="G51" s="157">
        <v>14</v>
      </c>
      <c r="H51" s="157">
        <v>21392.98</v>
      </c>
      <c r="I51" s="157">
        <v>1412.3230000000001</v>
      </c>
      <c r="J51" s="157">
        <v>3.41</v>
      </c>
      <c r="K51" s="157">
        <v>3.45</v>
      </c>
      <c r="L51" s="157"/>
      <c r="M51" s="102">
        <v>14</v>
      </c>
      <c r="N51" s="102">
        <v>29390.82</v>
      </c>
      <c r="O51" s="102">
        <v>2019.6289999999999</v>
      </c>
      <c r="P51" s="102">
        <v>3.46</v>
      </c>
      <c r="Q51" s="102">
        <v>2.48</v>
      </c>
    </row>
    <row r="52" spans="1:18" x14ac:dyDescent="0.2">
      <c r="A52" s="102">
        <v>15</v>
      </c>
      <c r="B52" s="102">
        <v>872224.13</v>
      </c>
      <c r="C52" s="102">
        <v>1046.9079999999999</v>
      </c>
      <c r="D52" s="102">
        <v>3.42</v>
      </c>
      <c r="E52" s="102">
        <v>-15.5</v>
      </c>
      <c r="F52" s="102" t="s">
        <v>88</v>
      </c>
      <c r="G52" s="157">
        <v>15</v>
      </c>
      <c r="H52" s="157">
        <v>20814.98</v>
      </c>
      <c r="I52" s="157">
        <v>1408.066</v>
      </c>
      <c r="J52" s="157">
        <v>3.2</v>
      </c>
      <c r="K52" s="157">
        <v>-2.95</v>
      </c>
      <c r="L52" s="157" t="s">
        <v>88</v>
      </c>
      <c r="M52" s="102">
        <v>15</v>
      </c>
      <c r="N52" s="102">
        <v>29097.47</v>
      </c>
      <c r="O52" s="102">
        <v>1981.0219999999999</v>
      </c>
      <c r="P52" s="102">
        <v>3.44</v>
      </c>
      <c r="Q52" s="102">
        <v>1.49</v>
      </c>
      <c r="R52" s="102" t="s">
        <v>88</v>
      </c>
    </row>
    <row r="53" spans="1:18" x14ac:dyDescent="0.2">
      <c r="A53" s="102">
        <v>16</v>
      </c>
      <c r="B53" s="102">
        <v>1031996.19</v>
      </c>
      <c r="C53" s="102">
        <v>1471.5519999999999</v>
      </c>
      <c r="D53" s="102">
        <v>3.43</v>
      </c>
      <c r="E53" s="102">
        <v>-16.04</v>
      </c>
      <c r="G53" s="157">
        <v>16</v>
      </c>
      <c r="H53" s="157">
        <v>24441.93</v>
      </c>
      <c r="I53" s="157">
        <v>1889.604</v>
      </c>
      <c r="J53" s="157">
        <v>3.4</v>
      </c>
      <c r="K53" s="157">
        <v>3.72</v>
      </c>
      <c r="L53" s="157"/>
      <c r="M53" s="102">
        <v>16</v>
      </c>
      <c r="N53" s="102">
        <v>32453.39</v>
      </c>
      <c r="O53" s="102">
        <v>2553.076</v>
      </c>
      <c r="P53" s="102">
        <v>3.35</v>
      </c>
      <c r="Q53" s="102">
        <v>1.04</v>
      </c>
    </row>
    <row r="54" spans="1:18" x14ac:dyDescent="0.2">
      <c r="A54" s="102">
        <v>17</v>
      </c>
      <c r="B54" s="102">
        <v>1007082.5</v>
      </c>
      <c r="C54" s="102">
        <v>1390.6369999999999</v>
      </c>
      <c r="D54" s="102">
        <v>3.47</v>
      </c>
      <c r="E54" s="102">
        <v>-15.31</v>
      </c>
      <c r="G54" s="157">
        <v>17</v>
      </c>
      <c r="H54" s="157">
        <v>23650.02</v>
      </c>
      <c r="I54" s="157">
        <v>1736.587</v>
      </c>
      <c r="J54" s="157">
        <v>3.44</v>
      </c>
      <c r="K54" s="157">
        <v>5.43</v>
      </c>
      <c r="L54" s="157"/>
      <c r="M54" s="102">
        <v>17</v>
      </c>
      <c r="N54" s="102">
        <v>32967.89</v>
      </c>
      <c r="O54" s="102">
        <v>2619.154</v>
      </c>
      <c r="P54" s="102">
        <v>3.4</v>
      </c>
      <c r="Q54" s="102">
        <v>2.06</v>
      </c>
    </row>
    <row r="55" spans="1:18" x14ac:dyDescent="0.2">
      <c r="A55" s="102">
        <v>18</v>
      </c>
      <c r="B55" s="102">
        <v>868173</v>
      </c>
      <c r="C55" s="102">
        <v>1038.662</v>
      </c>
      <c r="D55" s="102">
        <v>3.45</v>
      </c>
      <c r="E55" s="102">
        <v>-15.65</v>
      </c>
      <c r="G55" s="157">
        <v>18</v>
      </c>
      <c r="H55" s="157">
        <v>22609.69</v>
      </c>
      <c r="I55" s="157">
        <v>1622.4449999999999</v>
      </c>
      <c r="J55" s="157">
        <v>3.36</v>
      </c>
      <c r="K55" s="157">
        <v>5.22</v>
      </c>
      <c r="L55" s="157"/>
      <c r="M55" s="102">
        <v>18</v>
      </c>
      <c r="N55" s="102">
        <v>31065.05</v>
      </c>
      <c r="O55" s="102">
        <v>2274.5349999999999</v>
      </c>
      <c r="P55" s="102">
        <v>3.45</v>
      </c>
      <c r="Q55" s="102">
        <v>1.88</v>
      </c>
    </row>
    <row r="56" spans="1:18" x14ac:dyDescent="0.2">
      <c r="A56" s="102">
        <v>19</v>
      </c>
      <c r="B56" s="102">
        <v>881281.13</v>
      </c>
      <c r="C56" s="102">
        <v>1079.443</v>
      </c>
      <c r="D56" s="102">
        <v>3.4</v>
      </c>
      <c r="E56" s="102">
        <v>-15.57</v>
      </c>
      <c r="F56" s="102" t="s">
        <v>88</v>
      </c>
      <c r="G56" s="157">
        <v>19</v>
      </c>
      <c r="H56" s="157">
        <v>22690.04</v>
      </c>
      <c r="I56" s="157">
        <v>1632.3409999999999</v>
      </c>
      <c r="J56" s="157">
        <v>3.37</v>
      </c>
      <c r="K56" s="157">
        <v>4.8099999999999996</v>
      </c>
      <c r="L56" s="157" t="s">
        <v>88</v>
      </c>
      <c r="M56" s="102">
        <v>19</v>
      </c>
      <c r="N56" s="102">
        <v>29916.720000000001</v>
      </c>
      <c r="O56" s="102">
        <v>2104.2959999999998</v>
      </c>
      <c r="P56" s="102">
        <v>3.46</v>
      </c>
      <c r="Q56" s="102">
        <v>2.12</v>
      </c>
      <c r="R56" s="102" t="s">
        <v>88</v>
      </c>
    </row>
    <row r="57" spans="1:18" x14ac:dyDescent="0.2">
      <c r="A57" s="102">
        <v>20</v>
      </c>
      <c r="B57" s="102">
        <v>885989.94</v>
      </c>
      <c r="C57" s="102">
        <v>1098.232</v>
      </c>
      <c r="D57" s="102">
        <v>3.41</v>
      </c>
      <c r="E57" s="102">
        <v>-16.12</v>
      </c>
      <c r="F57" s="102" t="s">
        <v>88</v>
      </c>
      <c r="G57" s="157">
        <v>20</v>
      </c>
      <c r="H57" s="157">
        <v>21543.54</v>
      </c>
      <c r="I57" s="157">
        <v>1490.508</v>
      </c>
      <c r="J57" s="157">
        <v>3.31</v>
      </c>
      <c r="K57" s="157">
        <v>3.09</v>
      </c>
      <c r="L57" s="157" t="s">
        <v>88</v>
      </c>
      <c r="M57" s="102">
        <v>20</v>
      </c>
      <c r="N57" s="102">
        <v>28896.93</v>
      </c>
      <c r="O57" s="102">
        <v>2004.3440000000001</v>
      </c>
      <c r="P57" s="102">
        <v>3.39</v>
      </c>
      <c r="Q57" s="102">
        <v>1.31</v>
      </c>
      <c r="R57" s="102" t="s">
        <v>88</v>
      </c>
    </row>
    <row r="58" spans="1:18" x14ac:dyDescent="0.2">
      <c r="A58" s="102">
        <v>21</v>
      </c>
      <c r="B58" s="102">
        <v>980831.06</v>
      </c>
      <c r="C58" s="102">
        <v>1335.4570000000001</v>
      </c>
      <c r="D58" s="102">
        <v>3.45</v>
      </c>
      <c r="E58" s="102">
        <v>-15.75</v>
      </c>
      <c r="G58" s="157">
        <v>21</v>
      </c>
      <c r="H58" s="157">
        <v>23307.53</v>
      </c>
      <c r="I58" s="157">
        <v>1744.7650000000001</v>
      </c>
      <c r="J58" s="157">
        <v>3.37</v>
      </c>
      <c r="K58" s="157">
        <v>5.23</v>
      </c>
      <c r="L58" s="157"/>
      <c r="M58" s="102">
        <v>21</v>
      </c>
      <c r="N58" s="102">
        <v>31745.82</v>
      </c>
      <c r="O58" s="102">
        <v>2424.9009999999998</v>
      </c>
      <c r="P58" s="102">
        <v>3.43</v>
      </c>
      <c r="Q58" s="102">
        <v>2.15</v>
      </c>
    </row>
    <row r="59" spans="1:18" x14ac:dyDescent="0.2">
      <c r="A59" s="102">
        <v>22</v>
      </c>
      <c r="B59" s="102">
        <v>865146.88</v>
      </c>
      <c r="C59" s="102">
        <v>1036.9079999999999</v>
      </c>
      <c r="D59" s="102">
        <v>3.43</v>
      </c>
      <c r="E59" s="102">
        <v>-15.83</v>
      </c>
      <c r="F59" s="102" t="s">
        <v>88</v>
      </c>
      <c r="G59" s="157">
        <v>22</v>
      </c>
      <c r="H59" s="157">
        <v>22033.45</v>
      </c>
      <c r="I59" s="157">
        <v>1542.49</v>
      </c>
      <c r="J59" s="157">
        <v>3.39</v>
      </c>
      <c r="K59" s="157">
        <v>5.12</v>
      </c>
      <c r="L59" s="157" t="s">
        <v>88</v>
      </c>
      <c r="M59" s="102">
        <v>22</v>
      </c>
      <c r="N59" s="102">
        <v>29306.22</v>
      </c>
      <c r="O59" s="102">
        <v>2001.2070000000001</v>
      </c>
      <c r="P59" s="102">
        <v>3.5</v>
      </c>
      <c r="Q59" s="102">
        <v>2.84</v>
      </c>
      <c r="R59" s="102" t="s">
        <v>88</v>
      </c>
    </row>
    <row r="60" spans="1:18" x14ac:dyDescent="0.2">
      <c r="A60" s="102">
        <v>23</v>
      </c>
      <c r="B60" s="102">
        <v>921393.56</v>
      </c>
      <c r="C60" s="102">
        <v>1180.8530000000001</v>
      </c>
      <c r="D60" s="102">
        <v>3.41</v>
      </c>
      <c r="E60" s="102">
        <v>-16.29</v>
      </c>
      <c r="G60" s="157">
        <v>23</v>
      </c>
      <c r="H60" s="157">
        <v>21997.08</v>
      </c>
      <c r="I60" s="157">
        <v>1542.0039999999999</v>
      </c>
      <c r="J60" s="157">
        <v>3.36</v>
      </c>
      <c r="K60" s="157">
        <v>5.27</v>
      </c>
      <c r="L60" s="157"/>
      <c r="M60" s="102">
        <v>23</v>
      </c>
      <c r="N60" s="102">
        <v>29180.43</v>
      </c>
      <c r="O60" s="102">
        <v>2014.6690000000001</v>
      </c>
      <c r="P60" s="102">
        <v>3.44</v>
      </c>
      <c r="Q60" s="102">
        <v>2.06</v>
      </c>
    </row>
    <row r="61" spans="1:18" x14ac:dyDescent="0.2">
      <c r="A61" s="102">
        <v>24</v>
      </c>
      <c r="B61" s="102">
        <v>877761.19</v>
      </c>
      <c r="C61" s="102">
        <v>1061.17</v>
      </c>
      <c r="D61" s="102">
        <v>3.45</v>
      </c>
      <c r="E61" s="102">
        <v>-16.14</v>
      </c>
      <c r="G61" s="157">
        <v>24</v>
      </c>
      <c r="H61" s="157">
        <v>21206.34</v>
      </c>
      <c r="I61" s="157">
        <v>1434.4849999999999</v>
      </c>
      <c r="J61" s="157">
        <v>3.37</v>
      </c>
      <c r="K61" s="157">
        <v>6.13</v>
      </c>
      <c r="L61" s="157"/>
      <c r="M61" s="102">
        <v>24</v>
      </c>
      <c r="N61" s="102">
        <v>28298.03</v>
      </c>
      <c r="O61" s="102">
        <v>1885.605</v>
      </c>
      <c r="P61" s="102">
        <v>3.46</v>
      </c>
      <c r="Q61" s="102">
        <v>2.78</v>
      </c>
    </row>
    <row r="62" spans="1:18" x14ac:dyDescent="0.2">
      <c r="A62" s="102">
        <v>25</v>
      </c>
      <c r="B62" s="102">
        <v>849277.43999999994</v>
      </c>
      <c r="C62" s="102">
        <v>1005.602</v>
      </c>
      <c r="D62" s="102">
        <v>3.39</v>
      </c>
      <c r="E62" s="102">
        <v>-16.38</v>
      </c>
      <c r="G62" s="157">
        <v>25</v>
      </c>
      <c r="H62" s="157">
        <v>19955.169999999998</v>
      </c>
      <c r="I62" s="157">
        <v>1281.3309999999999</v>
      </c>
      <c r="J62" s="157">
        <v>3.26</v>
      </c>
      <c r="K62" s="157">
        <v>1.1000000000000001</v>
      </c>
      <c r="L62" s="157"/>
      <c r="M62" s="102">
        <v>25</v>
      </c>
      <c r="N62" s="102">
        <v>28104.68</v>
      </c>
      <c r="O62" s="102">
        <v>1884.021</v>
      </c>
      <c r="P62" s="102">
        <v>3.41</v>
      </c>
      <c r="Q62" s="102">
        <v>2.17</v>
      </c>
    </row>
    <row r="63" spans="1:18" x14ac:dyDescent="0.2">
      <c r="A63" s="102">
        <v>26</v>
      </c>
      <c r="B63" s="102">
        <v>794519.25</v>
      </c>
      <c r="C63" s="102">
        <v>876.13900000000001</v>
      </c>
      <c r="D63" s="102">
        <v>3.43</v>
      </c>
      <c r="E63" s="102">
        <v>-16.149999999999999</v>
      </c>
      <c r="F63" s="102" t="s">
        <v>88</v>
      </c>
      <c r="G63" s="157">
        <v>26</v>
      </c>
      <c r="H63" s="157">
        <v>21142.55</v>
      </c>
      <c r="I63" s="157">
        <v>1399.941</v>
      </c>
      <c r="J63" s="157">
        <v>3.38</v>
      </c>
      <c r="K63" s="157">
        <v>0.02</v>
      </c>
      <c r="L63" s="157" t="s">
        <v>88</v>
      </c>
      <c r="M63" s="102">
        <v>26</v>
      </c>
      <c r="N63" s="102">
        <v>26953.67</v>
      </c>
      <c r="O63" s="102">
        <v>1720.6980000000001</v>
      </c>
      <c r="P63" s="102">
        <v>3.43</v>
      </c>
      <c r="Q63" s="102">
        <v>2.58</v>
      </c>
      <c r="R63" s="102" t="s">
        <v>88</v>
      </c>
    </row>
    <row r="64" spans="1:18" x14ac:dyDescent="0.2">
      <c r="A64" s="102">
        <v>27</v>
      </c>
      <c r="B64" s="102">
        <v>773715.31</v>
      </c>
      <c r="C64" s="102">
        <v>832.06399999999996</v>
      </c>
      <c r="D64" s="102">
        <v>3.36</v>
      </c>
      <c r="E64" s="102">
        <v>-16.18</v>
      </c>
      <c r="F64" s="102" t="s">
        <v>88</v>
      </c>
      <c r="G64" s="157">
        <v>27</v>
      </c>
      <c r="H64" s="157">
        <v>20914.88</v>
      </c>
      <c r="I64" s="157">
        <v>1375.046</v>
      </c>
      <c r="J64" s="157">
        <v>3.28</v>
      </c>
      <c r="K64" s="157">
        <v>-1.06</v>
      </c>
      <c r="L64" s="157" t="s">
        <v>88</v>
      </c>
      <c r="M64" s="102">
        <v>27</v>
      </c>
      <c r="N64" s="102">
        <v>27389.51</v>
      </c>
      <c r="O64" s="102">
        <v>1781.5519999999999</v>
      </c>
      <c r="P64" s="102">
        <v>3.39</v>
      </c>
      <c r="Q64" s="102">
        <v>2.3199999999999998</v>
      </c>
      <c r="R64" s="102" t="s">
        <v>88</v>
      </c>
    </row>
    <row r="65" spans="1:18" x14ac:dyDescent="0.2">
      <c r="A65" s="102">
        <v>28</v>
      </c>
      <c r="B65" s="102">
        <v>737484.63</v>
      </c>
      <c r="C65" s="102">
        <v>744.71900000000005</v>
      </c>
      <c r="D65" s="102">
        <v>3.4</v>
      </c>
      <c r="E65" s="102">
        <v>-16.260000000000002</v>
      </c>
      <c r="G65" s="157">
        <v>28</v>
      </c>
      <c r="H65" s="157">
        <v>19750.650000000001</v>
      </c>
      <c r="I65" s="157">
        <v>1218.769</v>
      </c>
      <c r="J65" s="157">
        <v>3.33</v>
      </c>
      <c r="K65" s="157">
        <v>0.51</v>
      </c>
      <c r="L65" s="157"/>
      <c r="M65" s="102">
        <v>28</v>
      </c>
      <c r="N65" s="102">
        <v>26507.14</v>
      </c>
      <c r="O65" s="102">
        <v>1652.309</v>
      </c>
      <c r="P65" s="102">
        <v>3.42</v>
      </c>
      <c r="Q65" s="102">
        <v>3</v>
      </c>
    </row>
    <row r="66" spans="1:18" x14ac:dyDescent="0.2">
      <c r="A66" s="102">
        <v>29</v>
      </c>
      <c r="B66" s="102">
        <v>746181.75</v>
      </c>
      <c r="C66" s="102">
        <v>767.19899999999996</v>
      </c>
      <c r="D66" s="102">
        <v>3.36</v>
      </c>
      <c r="E66" s="102">
        <v>-16.170000000000002</v>
      </c>
      <c r="F66" s="102" t="s">
        <v>88</v>
      </c>
      <c r="G66" s="157">
        <v>29</v>
      </c>
      <c r="H66" s="157">
        <v>20313.25</v>
      </c>
      <c r="I66" s="157">
        <v>1259.7360000000001</v>
      </c>
      <c r="J66" s="157">
        <v>3.38</v>
      </c>
      <c r="K66" s="157">
        <v>-0.21</v>
      </c>
      <c r="L66" s="157" t="s">
        <v>86</v>
      </c>
      <c r="M66" s="102">
        <v>29</v>
      </c>
      <c r="N66" s="102">
        <v>26737.74</v>
      </c>
      <c r="O66" s="102">
        <v>1673.6210000000001</v>
      </c>
      <c r="P66" s="102">
        <v>3.4</v>
      </c>
      <c r="Q66" s="102">
        <v>2.57</v>
      </c>
      <c r="R66" s="102" t="s">
        <v>88</v>
      </c>
    </row>
    <row r="67" spans="1:18" x14ac:dyDescent="0.2">
      <c r="A67" s="102">
        <v>30</v>
      </c>
      <c r="B67" s="102">
        <v>851890</v>
      </c>
      <c r="C67" s="102">
        <v>1003.654</v>
      </c>
      <c r="D67" s="102">
        <v>3.37</v>
      </c>
      <c r="E67" s="102">
        <v>-15.84</v>
      </c>
      <c r="G67" s="157">
        <v>30</v>
      </c>
      <c r="H67" s="157">
        <v>21652.66</v>
      </c>
      <c r="I67" s="157">
        <v>1427.7329999999999</v>
      </c>
      <c r="J67" s="157">
        <v>3.41</v>
      </c>
      <c r="K67" s="157">
        <v>-2.21</v>
      </c>
      <c r="L67" s="157"/>
      <c r="M67" s="102">
        <v>30</v>
      </c>
      <c r="N67" s="102">
        <v>28785.85</v>
      </c>
      <c r="O67" s="102">
        <v>1978.7809999999999</v>
      </c>
      <c r="P67" s="102">
        <v>3.36</v>
      </c>
      <c r="Q67" s="102">
        <v>2.54</v>
      </c>
    </row>
    <row r="68" spans="1:18" x14ac:dyDescent="0.2">
      <c r="A68" s="102">
        <v>31</v>
      </c>
      <c r="B68" s="102">
        <v>904939.06</v>
      </c>
      <c r="C68" s="102">
        <v>1136.33</v>
      </c>
      <c r="D68" s="102">
        <v>3.36</v>
      </c>
      <c r="E68" s="102">
        <v>-15.87</v>
      </c>
      <c r="F68" s="102" t="s">
        <v>88</v>
      </c>
      <c r="G68" s="157">
        <v>31</v>
      </c>
      <c r="H68" s="157">
        <v>22447.94</v>
      </c>
      <c r="I68" s="157">
        <v>1532.3389999999999</v>
      </c>
      <c r="J68" s="157">
        <v>3.43</v>
      </c>
      <c r="K68" s="157">
        <v>2.2599999999999998</v>
      </c>
      <c r="L68" s="157" t="s">
        <v>88</v>
      </c>
      <c r="M68" s="102">
        <v>31</v>
      </c>
      <c r="N68" s="102">
        <v>29817.05</v>
      </c>
      <c r="O68" s="102">
        <v>2103.0459999999998</v>
      </c>
      <c r="P68" s="102">
        <v>3.41</v>
      </c>
      <c r="Q68" s="102">
        <v>2.65</v>
      </c>
      <c r="R68" s="102" t="s">
        <v>88</v>
      </c>
    </row>
    <row r="69" spans="1:18" x14ac:dyDescent="0.2">
      <c r="A69" s="102" t="s">
        <v>89</v>
      </c>
      <c r="B69" s="102">
        <v>26408177.190000001</v>
      </c>
      <c r="C69" s="102">
        <v>1021.207</v>
      </c>
      <c r="D69" s="102">
        <v>3.41</v>
      </c>
      <c r="E69" s="102">
        <v>-15.16</v>
      </c>
      <c r="F69" s="102" t="s">
        <v>88</v>
      </c>
      <c r="G69" s="102" t="s">
        <v>89</v>
      </c>
      <c r="H69" s="102">
        <v>663246.82999999996</v>
      </c>
      <c r="I69" s="102">
        <v>1455.943</v>
      </c>
      <c r="J69" s="102">
        <v>3.35</v>
      </c>
      <c r="K69" s="102">
        <v>2.13</v>
      </c>
      <c r="L69" s="102" t="s">
        <v>86</v>
      </c>
      <c r="M69" s="102" t="s">
        <v>89</v>
      </c>
      <c r="N69" s="102">
        <v>897346.85</v>
      </c>
      <c r="O69" s="102">
        <v>2056.9929999999999</v>
      </c>
      <c r="P69" s="102">
        <v>3.35</v>
      </c>
      <c r="Q69" s="102">
        <v>2.19</v>
      </c>
      <c r="R69" s="102" t="s">
        <v>86</v>
      </c>
    </row>
  </sheetData>
  <mergeCells count="1">
    <mergeCell ref="A1:S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 (2)</vt:lpstr>
      <vt:lpstr>Додаток</vt:lpstr>
      <vt:lpstr>Лист1</vt:lpstr>
      <vt:lpstr>Лист2</vt:lpstr>
      <vt:lpstr>Лист3</vt:lpstr>
      <vt:lpstr>Додаток!_Hlk21234135</vt:lpstr>
      <vt:lpstr>Додаток!Область_печати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Машаров Александр Владимирович</cp:lastModifiedBy>
  <cp:lastPrinted>2017-01-04T07:17:44Z</cp:lastPrinted>
  <dcterms:created xsi:type="dcterms:W3CDTF">2016-10-07T07:24:19Z</dcterms:created>
  <dcterms:modified xsi:type="dcterms:W3CDTF">2017-01-04T07:18:36Z</dcterms:modified>
</cp:coreProperties>
</file>