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YTIN-SN\Desktop\ФХП\"/>
    </mc:Choice>
  </mc:AlternateContent>
  <bookViews>
    <workbookView xWindow="5445" yWindow="90" windowWidth="19695" windowHeight="13125"/>
  </bookViews>
  <sheets>
    <sheet name="Лист1" sheetId="1" r:id="rId1"/>
    <sheet name="Лист2" sheetId="2" r:id="rId2"/>
  </sheets>
  <definedNames>
    <definedName name="_xlnm.Print_Area" localSheetId="0">Лист1!$A$1:$AC$50</definedName>
  </definedNames>
  <calcPr calcId="152511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2" i="2"/>
  <c r="A33" i="2"/>
  <c r="AD11" i="1" l="1"/>
  <c r="AE11" i="1"/>
  <c r="AC42" i="1"/>
  <c r="Q11" i="1"/>
  <c r="Q42" i="1" s="1"/>
  <c r="T11" i="1"/>
  <c r="W11" i="1"/>
  <c r="Q12" i="1"/>
  <c r="T12" i="1"/>
  <c r="W12" i="1"/>
  <c r="AD12" i="1"/>
  <c r="AE12" i="1" s="1"/>
  <c r="Q13" i="1"/>
  <c r="T13" i="1"/>
  <c r="W13" i="1"/>
  <c r="AD13" i="1"/>
  <c r="AE13" i="1"/>
  <c r="Q14" i="1"/>
  <c r="T14" i="1"/>
  <c r="W14" i="1"/>
  <c r="AD14" i="1"/>
  <c r="AE14" i="1" s="1"/>
  <c r="Q15" i="1"/>
  <c r="T15" i="1"/>
  <c r="W15" i="1"/>
  <c r="AD15" i="1"/>
  <c r="AE15" i="1"/>
  <c r="Q16" i="1"/>
  <c r="T16" i="1"/>
  <c r="W16" i="1"/>
  <c r="AD16" i="1"/>
  <c r="AE16" i="1" s="1"/>
  <c r="Q17" i="1"/>
  <c r="T17" i="1"/>
  <c r="W17" i="1"/>
  <c r="AD17" i="1"/>
  <c r="AE17" i="1"/>
  <c r="Q18" i="1"/>
  <c r="T18" i="1"/>
  <c r="W18" i="1"/>
  <c r="AD18" i="1"/>
  <c r="AE18" i="1" s="1"/>
  <c r="Q19" i="1"/>
  <c r="T19" i="1"/>
  <c r="W19" i="1"/>
  <c r="AD19" i="1"/>
  <c r="AE19" i="1"/>
  <c r="Q20" i="1"/>
  <c r="T20" i="1"/>
  <c r="W20" i="1"/>
  <c r="AD20" i="1"/>
  <c r="AE20" i="1" s="1"/>
  <c r="Q21" i="1"/>
  <c r="T21" i="1"/>
  <c r="W21" i="1"/>
  <c r="AD21" i="1"/>
  <c r="AE21" i="1"/>
  <c r="Q22" i="1"/>
  <c r="T22" i="1"/>
  <c r="W22" i="1"/>
  <c r="AD22" i="1"/>
  <c r="AE22" i="1" s="1"/>
  <c r="Q23" i="1"/>
  <c r="T23" i="1"/>
  <c r="W23" i="1"/>
  <c r="AD23" i="1"/>
  <c r="AE23" i="1"/>
  <c r="Q24" i="1"/>
  <c r="T24" i="1"/>
  <c r="W24" i="1"/>
  <c r="AD24" i="1"/>
  <c r="AE24" i="1" s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4" i="1"/>
  <c r="AE34" i="1"/>
  <c r="AD35" i="1"/>
  <c r="AE35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S42" i="1"/>
  <c r="P42" i="1"/>
  <c r="T42" i="1"/>
</calcChain>
</file>

<file path=xl/sharedStrings.xml><?xml version="1.0" encoding="utf-8"?>
<sst xmlns="http://schemas.openxmlformats.org/spreadsheetml/2006/main" count="97" uniqueCount="68">
  <si>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</si>
  <si>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</si>
  <si>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</si>
  <si>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</si>
  <si>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</si>
  <si>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</si>
  <si>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</si>
  <si>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</si>
  <si>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</si>
  <si>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</si>
  <si>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</si>
  <si>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</si>
  <si>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</si>
  <si>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</si>
  <si>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</si>
  <si>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</si>
  <si>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</si>
  <si>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</si>
  <si>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</si>
  <si>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</si>
  <si>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</si>
  <si>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</si>
  <si>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</si>
  <si>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</si>
  <si>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</si>
  <si>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</si>
  <si>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</si>
  <si>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</si>
  <si>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</si>
  <si>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</si>
  <si>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</si>
  <si>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</si>
  <si>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</si>
  <si>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</si>
  <si>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</si>
  <si>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</si>
  <si>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</si>
  <si>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</si>
  <si>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</si>
  <si>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Всього :</t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</si>
  <si>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</si>
  <si>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</si>
  <si>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</si>
  <si>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</si>
  <si>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</si>
  <si>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</si>
  <si>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</si>
  <si>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</si>
  <si>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</si>
  <si>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</si>
  <si>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</si>
  <si>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відсутні</t>
  </si>
  <si>
    <t>&lt;0,0002</t>
  </si>
  <si>
    <t>ПАСПОРТ ФІЗИКО-ХІМІЧНИХ ПОКАЗНИКІВ ПРИРОДНОГО ГАЗУ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</si>
  <si>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</si>
  <si>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</si>
  <si>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</si>
  <si>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</si>
  <si>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</si>
  <si>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>з газопроводу  ШХ  за період з 01.11.2016 по 30.11.2016</t>
  </si>
  <si>
    <t>переданого Харківським ЛВУМГ  та прийнятого ПАТ "Харківгаз"  по ГРС-1 м.Харків</t>
  </si>
  <si>
    <t/>
  </si>
  <si>
    <t>маршрут №          662</t>
  </si>
  <si>
    <t>Дата</t>
  </si>
  <si>
    <t xml:space="preserve"> V, м3</t>
  </si>
  <si>
    <t>Данные по п.Безлюдовка шайба</t>
  </si>
  <si>
    <t>Данные по Sick 150 за период 04.11.16 - 30.11.16</t>
  </si>
  <si>
    <t>31210,56*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</si>
</sst>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55"/>
      <name val="Arial Cyr"/>
      <charset val="204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164" fontId="23" fillId="0" borderId="6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2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2" fontId="3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2" fontId="28" fillId="2" borderId="6" xfId="0" applyNumberFormat="1" applyFont="1" applyFill="1" applyBorder="1" applyAlignment="1" applyProtection="1">
      <alignment horizontal="center" vertical="center" wrapText="1"/>
    </xf>
    <xf numFmtId="2" fontId="28" fillId="2" borderId="9" xfId="0" applyNumberFormat="1" applyFont="1" applyFill="1" applyBorder="1" applyAlignment="1" applyProtection="1">
      <alignment horizontal="center" vertical="center" wrapText="1"/>
    </xf>
    <xf numFmtId="2" fontId="28" fillId="2" borderId="12" xfId="0" applyNumberFormat="1" applyFont="1" applyFill="1" applyBorder="1" applyAlignment="1" applyProtection="1">
      <alignment horizontal="center" vertical="center" wrapText="1"/>
    </xf>
    <xf numFmtId="2" fontId="28" fillId="3" borderId="6" xfId="0" applyNumberFormat="1" applyFont="1" applyFill="1" applyBorder="1" applyAlignment="1" applyProtection="1">
      <alignment horizontal="center" vertical="center" wrapText="1"/>
    </xf>
    <xf numFmtId="2" fontId="28" fillId="3" borderId="9" xfId="0" applyNumberFormat="1" applyFont="1" applyFill="1" applyBorder="1" applyAlignment="1" applyProtection="1">
      <alignment horizontal="center" vertical="center" wrapText="1"/>
    </xf>
    <xf numFmtId="2" fontId="28" fillId="3" borderId="12" xfId="0" applyNumberFormat="1" applyFont="1" applyFill="1" applyBorder="1" applyAlignment="1" applyProtection="1">
      <alignment horizontal="center" vertical="center" wrapText="1"/>
    </xf>
    <xf numFmtId="2" fontId="28" fillId="4" borderId="16" xfId="0" applyNumberFormat="1" applyFont="1" applyFill="1" applyBorder="1" applyAlignment="1" applyProtection="1">
      <alignment horizontal="center" vertical="center" wrapText="1"/>
    </xf>
    <xf numFmtId="2" fontId="28" fillId="4" borderId="10" xfId="0" applyNumberFormat="1" applyFont="1" applyFill="1" applyBorder="1" applyAlignment="1" applyProtection="1">
      <alignment horizontal="center" vertical="center" wrapText="1"/>
    </xf>
    <xf numFmtId="2" fontId="28" fillId="4" borderId="13" xfId="0" applyNumberFormat="1" applyFont="1" applyFill="1" applyBorder="1" applyAlignment="1" applyProtection="1">
      <alignment horizontal="center" vertical="center" wrapText="1"/>
    </xf>
    <xf numFmtId="0" fontId="28" fillId="5" borderId="6" xfId="0" applyFont="1" applyFill="1" applyBorder="1" applyAlignment="1" applyProtection="1">
      <alignment horizontal="center" vertical="center" wrapText="1"/>
      <protection locked="0"/>
    </xf>
    <xf numFmtId="2" fontId="28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9" xfId="0" applyFont="1" applyFill="1" applyBorder="1" applyAlignment="1" applyProtection="1">
      <alignment horizontal="center" vertical="center" wrapText="1"/>
      <protection locked="0"/>
    </xf>
    <xf numFmtId="2" fontId="28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2" xfId="0" applyFont="1" applyFill="1" applyBorder="1" applyAlignment="1" applyProtection="1">
      <alignment horizontal="center" vertical="center" wrapText="1"/>
      <protection locked="0"/>
    </xf>
    <xf numFmtId="2" fontId="28" fillId="5" borderId="12" xfId="0" applyNumberFormat="1" applyFont="1" applyFill="1" applyBorder="1" applyAlignment="1" applyProtection="1">
      <alignment horizontal="center" vertical="center" wrapText="1"/>
      <protection locked="0"/>
    </xf>
    <xf numFmtId="2" fontId="28" fillId="5" borderId="6" xfId="0" applyNumberFormat="1" applyFont="1" applyFill="1" applyBorder="1" applyAlignment="1" applyProtection="1">
      <alignment horizontal="center" wrapText="1"/>
      <protection locked="0"/>
    </xf>
    <xf numFmtId="2" fontId="28" fillId="5" borderId="9" xfId="0" applyNumberFormat="1" applyFont="1" applyFill="1" applyBorder="1" applyAlignment="1" applyProtection="1">
      <alignment horizontal="center" wrapText="1"/>
      <protection locked="0"/>
    </xf>
    <xf numFmtId="166" fontId="28" fillId="0" borderId="15" xfId="0" applyNumberFormat="1" applyFont="1" applyBorder="1" applyAlignment="1" applyProtection="1">
      <alignment horizontal="center" wrapText="1"/>
      <protection locked="0"/>
    </xf>
    <xf numFmtId="166" fontId="28" fillId="0" borderId="6" xfId="0" applyNumberFormat="1" applyFont="1" applyBorder="1" applyAlignment="1" applyProtection="1">
      <alignment horizontal="center" wrapText="1"/>
      <protection locked="0"/>
    </xf>
    <xf numFmtId="166" fontId="28" fillId="0" borderId="8" xfId="0" applyNumberFormat="1" applyFont="1" applyBorder="1" applyAlignment="1" applyProtection="1">
      <alignment horizontal="center" wrapText="1"/>
      <protection locked="0"/>
    </xf>
    <xf numFmtId="166" fontId="28" fillId="0" borderId="9" xfId="0" applyNumberFormat="1" applyFont="1" applyBorder="1" applyAlignment="1" applyProtection="1">
      <alignment horizontal="center" wrapText="1"/>
      <protection locked="0"/>
    </xf>
    <xf numFmtId="166" fontId="28" fillId="0" borderId="11" xfId="0" applyNumberFormat="1" applyFont="1" applyBorder="1" applyAlignment="1" applyProtection="1">
      <alignment horizont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164" fontId="28" fillId="0" borderId="6" xfId="0" applyNumberFormat="1" applyFont="1" applyBorder="1" applyAlignment="1" applyProtection="1">
      <alignment horizontal="center" vertical="center" wrapText="1"/>
      <protection locked="0"/>
    </xf>
    <xf numFmtId="164" fontId="28" fillId="0" borderId="9" xfId="0" applyNumberFormat="1" applyFont="1" applyBorder="1" applyAlignment="1" applyProtection="1">
      <alignment horizontal="center" vertical="center" wrapText="1"/>
      <protection locked="0"/>
    </xf>
    <xf numFmtId="164" fontId="28" fillId="0" borderId="12" xfId="0" applyNumberFormat="1" applyFont="1" applyBorder="1" applyAlignment="1" applyProtection="1">
      <alignment horizontal="center" vertical="center" wrapText="1"/>
      <protection locked="0"/>
    </xf>
    <xf numFmtId="165" fontId="30" fillId="0" borderId="17" xfId="0" applyNumberFormat="1" applyFont="1" applyBorder="1" applyAlignment="1" applyProtection="1">
      <alignment horizontal="center" vertical="center" wrapText="1"/>
    </xf>
    <xf numFmtId="165" fontId="29" fillId="0" borderId="18" xfId="0" applyNumberFormat="1" applyFont="1" applyBorder="1" applyAlignment="1" applyProtection="1">
      <alignment horizont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64" fontId="26" fillId="0" borderId="20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0" fillId="0" borderId="9" xfId="0" applyBorder="1" applyProtection="1">
      <protection locked="0"/>
    </xf>
    <xf numFmtId="165" fontId="32" fillId="0" borderId="9" xfId="0" applyNumberFormat="1" applyFont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7" fillId="0" borderId="34" xfId="0" applyFont="1" applyBorder="1" applyAlignment="1" applyProtection="1">
      <alignment horizontal="center" wrapText="1"/>
    </xf>
    <xf numFmtId="0" fontId="27" fillId="0" borderId="6" xfId="0" applyFont="1" applyBorder="1" applyAlignment="1" applyProtection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7" fillId="3" borderId="34" xfId="0" applyFont="1" applyFill="1" applyBorder="1" applyAlignment="1" applyProtection="1">
      <alignment horizontal="center" wrapText="1"/>
    </xf>
    <xf numFmtId="0" fontId="27" fillId="3" borderId="6" xfId="0" applyFont="1" applyFill="1" applyBorder="1" applyAlignment="1" applyProtection="1">
      <alignment horizontal="center" wrapText="1"/>
    </xf>
    <xf numFmtId="0" fontId="27" fillId="2" borderId="34" xfId="0" applyFont="1" applyFill="1" applyBorder="1" applyAlignment="1" applyProtection="1">
      <alignment horizontal="center" wrapText="1"/>
    </xf>
    <xf numFmtId="0" fontId="27" fillId="2" borderId="6" xfId="0" applyFont="1" applyFill="1" applyBorder="1" applyAlignment="1" applyProtection="1">
      <alignment horizontal="center" wrapText="1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5" fillId="0" borderId="34" xfId="0" applyFont="1" applyBorder="1" applyAlignment="1" applyProtection="1">
      <alignment horizontal="center" vertical="center" textRotation="90" wrapText="1"/>
      <protection locked="0"/>
    </xf>
    <xf numFmtId="0" fontId="5" fillId="0" borderId="35" xfId="0" applyFont="1" applyBorder="1" applyAlignment="1" applyProtection="1">
      <alignment horizontal="center" vertical="center" textRotation="90" wrapText="1"/>
      <protection locked="0"/>
    </xf>
    <xf numFmtId="0" fontId="5" fillId="2" borderId="34" xfId="0" applyFont="1" applyFill="1" applyBorder="1" applyAlignment="1" applyProtection="1">
      <alignment horizontal="center" vertical="center" textRotation="90" wrapText="1"/>
      <protection locked="0"/>
    </xf>
    <xf numFmtId="0" fontId="5" fillId="2" borderId="35" xfId="0" applyFont="1" applyFill="1" applyBorder="1" applyAlignment="1" applyProtection="1">
      <alignment horizontal="center" vertical="center" textRotation="90" wrapText="1"/>
      <protection locked="0"/>
    </xf>
    <xf numFmtId="0" fontId="5" fillId="0" borderId="36" xfId="0" applyFont="1" applyBorder="1" applyAlignment="1" applyProtection="1">
      <alignment horizontal="center" vertical="center" textRotation="90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33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7" fillId="0" borderId="22" xfId="0" applyFont="1" applyBorder="1" applyAlignment="1" applyProtection="1">
      <alignment horizontal="center" vertical="center" textRotation="90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left" vertical="center" textRotation="90" wrapText="1"/>
      <protection locked="0"/>
    </xf>
    <xf numFmtId="0" fontId="5" fillId="0" borderId="9" xfId="0" applyFont="1" applyBorder="1" applyAlignment="1" applyProtection="1">
      <alignment horizontal="left" vertical="center" textRotation="90" wrapText="1"/>
      <protection locked="0"/>
    </xf>
    <xf numFmtId="0" fontId="5" fillId="0" borderId="12" xfId="0" applyFont="1" applyBorder="1" applyAlignment="1" applyProtection="1">
      <alignment horizontal="left" vertical="center" textRotation="90" wrapText="1"/>
      <protection locked="0"/>
    </xf>
    <xf numFmtId="0" fontId="5" fillId="4" borderId="25" xfId="0" applyFont="1" applyFill="1" applyBorder="1" applyAlignment="1" applyProtection="1">
      <alignment horizontal="center" vertical="center" textRotation="90" wrapText="1"/>
      <protection locked="0"/>
    </xf>
    <xf numFmtId="0" fontId="5" fillId="4" borderId="26" xfId="0" applyFont="1" applyFill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right" vertical="center" textRotation="90" wrapText="1"/>
      <protection locked="0"/>
    </xf>
    <xf numFmtId="0" fontId="5" fillId="0" borderId="9" xfId="0" applyFont="1" applyBorder="1" applyAlignment="1" applyProtection="1">
      <alignment horizontal="right" vertical="center" textRotation="90" wrapText="1"/>
      <protection locked="0"/>
    </xf>
    <xf numFmtId="0" fontId="5" fillId="0" borderId="12" xfId="0" applyFont="1" applyBorder="1" applyAlignment="1" applyProtection="1">
      <alignment horizontal="right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textRotation="90" wrapText="1"/>
      <protection locked="0"/>
    </xf>
    <xf numFmtId="0" fontId="5" fillId="3" borderId="34" xfId="0" applyFont="1" applyFill="1" applyBorder="1" applyAlignment="1" applyProtection="1">
      <alignment horizontal="center" vertical="center" textRotation="90" wrapText="1"/>
      <protection locked="0"/>
    </xf>
    <xf numFmtId="0" fontId="5" fillId="3" borderId="35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Border="1" applyProtection="1">
      <protection locked="0"/>
    </xf>
    <xf numFmtId="0" fontId="0" fillId="0" borderId="2" xfId="0" applyFont="1" applyBorder="1" applyAlignment="1" applyProtection="1">
      <alignment horizontal="left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view="pageBreakPreview" topLeftCell="A21" zoomScaleNormal="90" zoomScaleSheetLayoutView="100" workbookViewId="0">
      <selection activeCell="AC11" sqref="AC11:AC40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29" width="10" style="1" customWidth="1"/>
    <col min="30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46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A1" s="154" t="s">
        <v>62</v>
      </c>
      <c r="AB1" s="154"/>
      <c r="AC1" s="155"/>
      <c r="AD1" s="21"/>
      <c r="AE1" s="21"/>
      <c r="AF1" s="21"/>
      <c r="AG1" s="21"/>
      <c r="AH1" s="22"/>
    </row>
    <row r="2" spans="1:34" x14ac:dyDescent="0.25">
      <c r="A2" s="9" t="s">
        <v>47</v>
      </c>
      <c r="B2" s="15"/>
      <c r="C2" s="15"/>
      <c r="D2" s="15"/>
      <c r="E2" s="15"/>
      <c r="F2" s="2"/>
      <c r="G2" s="2"/>
      <c r="H2" s="2"/>
      <c r="I2" s="2"/>
      <c r="J2" s="109" t="s">
        <v>53</v>
      </c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48</v>
      </c>
      <c r="B3" s="16"/>
      <c r="C3" s="15"/>
      <c r="D3" s="15"/>
      <c r="E3" s="15"/>
      <c r="F3" s="2"/>
      <c r="G3" s="2"/>
      <c r="H3" s="2"/>
      <c r="I3" s="2"/>
      <c r="J3" s="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</row>
    <row r="4" spans="1:34" ht="15" customHeight="1" x14ac:dyDescent="0.25">
      <c r="A4" s="8" t="s">
        <v>49</v>
      </c>
      <c r="B4" s="17"/>
      <c r="C4" s="17"/>
      <c r="D4" s="17"/>
      <c r="E4" s="17"/>
      <c r="G4" s="2"/>
      <c r="H4" s="2"/>
      <c r="I4" s="2"/>
      <c r="J4" s="110" t="s">
        <v>60</v>
      </c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x14ac:dyDescent="0.25">
      <c r="A5" s="8" t="s">
        <v>50</v>
      </c>
      <c r="B5" s="8"/>
      <c r="C5" s="8"/>
      <c r="D5" s="8"/>
      <c r="E5" s="8"/>
      <c r="F5" s="8"/>
      <c r="G5" s="8"/>
      <c r="H5" s="2"/>
      <c r="J5" s="111" t="s">
        <v>59</v>
      </c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5.25" customHeight="1" thickBot="1" x14ac:dyDescent="0.3">
      <c r="K6" s="93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</row>
    <row r="7" spans="1:34" ht="26.25" customHeight="1" x14ac:dyDescent="0.25">
      <c r="A7" s="125" t="s">
        <v>0</v>
      </c>
      <c r="B7" s="112" t="s">
        <v>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  <c r="N7" s="147" t="s">
        <v>21</v>
      </c>
      <c r="O7" s="148"/>
      <c r="P7" s="148"/>
      <c r="Q7" s="148"/>
      <c r="R7" s="148"/>
      <c r="S7" s="148"/>
      <c r="T7" s="148"/>
      <c r="U7" s="148"/>
      <c r="V7" s="148"/>
      <c r="W7" s="149"/>
      <c r="X7" s="144" t="s">
        <v>57</v>
      </c>
      <c r="Y7" s="141" t="s">
        <v>58</v>
      </c>
      <c r="Z7" s="133" t="s">
        <v>13</v>
      </c>
      <c r="AA7" s="133" t="s">
        <v>14</v>
      </c>
      <c r="AB7" s="138" t="s">
        <v>15</v>
      </c>
      <c r="AC7" s="130" t="s">
        <v>38</v>
      </c>
    </row>
    <row r="8" spans="1:34" ht="16.5" customHeight="1" thickBot="1" x14ac:dyDescent="0.3">
      <c r="A8" s="126"/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7"/>
      <c r="N8" s="150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31"/>
      <c r="X8" s="145"/>
      <c r="Y8" s="142"/>
      <c r="Z8" s="134"/>
      <c r="AA8" s="134"/>
      <c r="AB8" s="139"/>
      <c r="AC8" s="131"/>
    </row>
    <row r="9" spans="1:34" ht="15" customHeight="1" x14ac:dyDescent="0.25">
      <c r="A9" s="126"/>
      <c r="B9" s="128" t="s">
        <v>24</v>
      </c>
      <c r="C9" s="108" t="s">
        <v>25</v>
      </c>
      <c r="D9" s="108" t="s">
        <v>26</v>
      </c>
      <c r="E9" s="108" t="s">
        <v>27</v>
      </c>
      <c r="F9" s="108" t="s">
        <v>28</v>
      </c>
      <c r="G9" s="108" t="s">
        <v>29</v>
      </c>
      <c r="H9" s="108" t="s">
        <v>30</v>
      </c>
      <c r="I9" s="108" t="s">
        <v>31</v>
      </c>
      <c r="J9" s="108" t="s">
        <v>32</v>
      </c>
      <c r="K9" s="108" t="s">
        <v>33</v>
      </c>
      <c r="L9" s="108" t="s">
        <v>34</v>
      </c>
      <c r="M9" s="118" t="s">
        <v>35</v>
      </c>
      <c r="N9" s="151"/>
      <c r="O9" s="104" t="s">
        <v>22</v>
      </c>
      <c r="P9" s="104" t="s">
        <v>7</v>
      </c>
      <c r="Q9" s="106" t="s">
        <v>8</v>
      </c>
      <c r="R9" s="104" t="s">
        <v>23</v>
      </c>
      <c r="S9" s="104" t="s">
        <v>9</v>
      </c>
      <c r="T9" s="152" t="s">
        <v>10</v>
      </c>
      <c r="U9" s="104" t="s">
        <v>19</v>
      </c>
      <c r="V9" s="104" t="s">
        <v>11</v>
      </c>
      <c r="W9" s="136" t="s">
        <v>12</v>
      </c>
      <c r="X9" s="145"/>
      <c r="Y9" s="142"/>
      <c r="Z9" s="134"/>
      <c r="AA9" s="134"/>
      <c r="AB9" s="139"/>
      <c r="AC9" s="131"/>
    </row>
    <row r="10" spans="1:34" ht="119.25" customHeight="1" thickBot="1" x14ac:dyDescent="0.3">
      <c r="A10" s="127"/>
      <c r="B10" s="129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19"/>
      <c r="N10" s="129"/>
      <c r="O10" s="105"/>
      <c r="P10" s="105"/>
      <c r="Q10" s="107"/>
      <c r="R10" s="105"/>
      <c r="S10" s="105"/>
      <c r="T10" s="153"/>
      <c r="U10" s="105"/>
      <c r="V10" s="105"/>
      <c r="W10" s="137"/>
      <c r="X10" s="146"/>
      <c r="Y10" s="143"/>
      <c r="Z10" s="135"/>
      <c r="AA10" s="135"/>
      <c r="AB10" s="140"/>
      <c r="AC10" s="132"/>
    </row>
    <row r="11" spans="1:34" x14ac:dyDescent="0.25">
      <c r="A11" s="51">
        <v>1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2"/>
      <c r="O11" s="55"/>
      <c r="P11" s="56">
        <v>34.409999999999997</v>
      </c>
      <c r="Q11" s="58">
        <f>P11/3.6</f>
        <v>9.5583333333333318</v>
      </c>
      <c r="R11" s="67"/>
      <c r="S11" s="68">
        <v>38.1</v>
      </c>
      <c r="T11" s="61">
        <f>S11/3.6</f>
        <v>10.583333333333334</v>
      </c>
      <c r="U11" s="68"/>
      <c r="V11" s="73">
        <v>48.6</v>
      </c>
      <c r="W11" s="64">
        <f>V11/3.6</f>
        <v>13.5</v>
      </c>
      <c r="X11" s="75"/>
      <c r="Y11" s="76"/>
      <c r="Z11" s="82"/>
      <c r="AA11" s="82"/>
      <c r="AB11" s="81"/>
      <c r="AC11" s="90">
        <v>3422.2510000000002</v>
      </c>
      <c r="AD11" s="10">
        <f>SUM(B11:M11)+$K$42+$N$42</f>
        <v>0</v>
      </c>
      <c r="AE11" s="89" t="str">
        <f>IF(AD11=100,"ОК"," ")</f>
        <v xml:space="preserve"> </v>
      </c>
      <c r="AF11" s="6"/>
      <c r="AG11" s="6"/>
      <c r="AH11" s="6"/>
    </row>
    <row r="12" spans="1:34" x14ac:dyDescent="0.25">
      <c r="A12" s="29">
        <v>2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0"/>
      <c r="O12" s="43"/>
      <c r="P12" s="44">
        <v>34.409999999999997</v>
      </c>
      <c r="Q12" s="59">
        <f t="shared" ref="Q12:Q41" si="0">P12/3.6</f>
        <v>9.5583333333333318</v>
      </c>
      <c r="R12" s="69"/>
      <c r="S12" s="68">
        <v>38.1</v>
      </c>
      <c r="T12" s="62">
        <f t="shared" ref="T12:T41" si="1">S12/3.6</f>
        <v>10.583333333333334</v>
      </c>
      <c r="U12" s="69"/>
      <c r="V12" s="73">
        <v>48.6</v>
      </c>
      <c r="W12" s="65">
        <f t="shared" ref="W12:W41" si="2">V12/3.6</f>
        <v>13.5</v>
      </c>
      <c r="X12" s="77">
        <v>-8.6</v>
      </c>
      <c r="Y12" s="78">
        <v>-2.9</v>
      </c>
      <c r="Z12" s="83"/>
      <c r="AA12" s="83"/>
      <c r="AB12" s="87"/>
      <c r="AC12" s="90">
        <v>3424.3220000000001</v>
      </c>
      <c r="AD12" s="10">
        <f t="shared" ref="AD12:AD41" si="3">SUM(B12:M12)+$K$42+$N$42</f>
        <v>0</v>
      </c>
      <c r="AE12" s="89" t="str">
        <f>IF(AD12=100,"ОК"," ")</f>
        <v xml:space="preserve"> </v>
      </c>
      <c r="AF12" s="6"/>
      <c r="AG12" s="6"/>
      <c r="AH12" s="6"/>
    </row>
    <row r="13" spans="1:34" x14ac:dyDescent="0.25">
      <c r="A13" s="29">
        <v>3</v>
      </c>
      <c r="B13" s="40">
        <v>91.565799999999996</v>
      </c>
      <c r="C13" s="41">
        <v>4.08</v>
      </c>
      <c r="D13" s="41">
        <v>1.0126999999999999</v>
      </c>
      <c r="E13" s="41">
        <v>0.1168</v>
      </c>
      <c r="F13" s="41">
        <v>0.19900000000000001</v>
      </c>
      <c r="G13" s="41">
        <v>6.8999999999999999E-3</v>
      </c>
      <c r="H13" s="41">
        <v>5.7599999999999998E-2</v>
      </c>
      <c r="I13" s="41">
        <v>4.7500000000000001E-2</v>
      </c>
      <c r="J13" s="41">
        <v>9.4100000000000003E-2</v>
      </c>
      <c r="K13" s="41" t="s">
        <v>61</v>
      </c>
      <c r="L13" s="41">
        <v>2.0798000000000001</v>
      </c>
      <c r="M13" s="42">
        <v>0.73980000000000001</v>
      </c>
      <c r="N13" s="40">
        <v>0.73399999999999999</v>
      </c>
      <c r="O13" s="43"/>
      <c r="P13" s="44">
        <v>34.56</v>
      </c>
      <c r="Q13" s="59">
        <f t="shared" si="0"/>
        <v>9.6</v>
      </c>
      <c r="R13" s="69"/>
      <c r="S13" s="68">
        <v>38.29</v>
      </c>
      <c r="T13" s="62">
        <f t="shared" si="1"/>
        <v>10.636111111111111</v>
      </c>
      <c r="U13" s="69"/>
      <c r="V13" s="73">
        <v>49.05</v>
      </c>
      <c r="W13" s="65">
        <f t="shared" si="2"/>
        <v>13.624999999999998</v>
      </c>
      <c r="X13" s="77"/>
      <c r="Y13" s="78"/>
      <c r="Z13" s="83"/>
      <c r="AA13" s="83"/>
      <c r="AB13" s="87"/>
      <c r="AC13" s="91">
        <v>3244.761</v>
      </c>
      <c r="AD13" s="10">
        <f t="shared" si="3"/>
        <v>99.999999999999986</v>
      </c>
      <c r="AE13" s="89" t="str">
        <f>IF(AD13=100,"ОК"," ")</f>
        <v>ОК</v>
      </c>
      <c r="AF13" s="6"/>
      <c r="AG13" s="6"/>
      <c r="AH13" s="6"/>
    </row>
    <row r="14" spans="1:34" x14ac:dyDescent="0.25">
      <c r="A14" s="29">
        <v>4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40"/>
      <c r="O14" s="43"/>
      <c r="P14" s="44">
        <v>34.56</v>
      </c>
      <c r="Q14" s="59">
        <f t="shared" si="0"/>
        <v>9.6</v>
      </c>
      <c r="R14" s="69"/>
      <c r="S14" s="68">
        <v>38.29</v>
      </c>
      <c r="T14" s="62">
        <f t="shared" si="1"/>
        <v>10.636111111111111</v>
      </c>
      <c r="U14" s="69"/>
      <c r="V14" s="73">
        <v>49.05</v>
      </c>
      <c r="W14" s="65">
        <f t="shared" si="2"/>
        <v>13.624999999999998</v>
      </c>
      <c r="X14" s="77"/>
      <c r="Y14" s="78"/>
      <c r="Z14" s="83"/>
      <c r="AA14" s="83"/>
      <c r="AB14" s="87"/>
      <c r="AC14" s="90">
        <v>3330.3130000000001</v>
      </c>
      <c r="AD14" s="10">
        <f t="shared" si="3"/>
        <v>0</v>
      </c>
      <c r="AE14" s="89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29">
        <v>5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0"/>
      <c r="O15" s="43"/>
      <c r="P15" s="44">
        <v>34.56</v>
      </c>
      <c r="Q15" s="59">
        <f t="shared" si="0"/>
        <v>9.6</v>
      </c>
      <c r="R15" s="69"/>
      <c r="S15" s="68">
        <v>38.29</v>
      </c>
      <c r="T15" s="62">
        <f t="shared" si="1"/>
        <v>10.636111111111111</v>
      </c>
      <c r="U15" s="69"/>
      <c r="V15" s="73">
        <v>49.05</v>
      </c>
      <c r="W15" s="65">
        <f t="shared" si="2"/>
        <v>13.624999999999998</v>
      </c>
      <c r="X15" s="77"/>
      <c r="Y15" s="78"/>
      <c r="Z15" s="83"/>
      <c r="AA15" s="83"/>
      <c r="AB15" s="87"/>
      <c r="AC15" s="90">
        <v>3342.7689999999998</v>
      </c>
      <c r="AD15" s="10">
        <f t="shared" si="3"/>
        <v>0</v>
      </c>
      <c r="AE15" s="89" t="str">
        <f t="shared" si="4"/>
        <v xml:space="preserve"> </v>
      </c>
      <c r="AF15" s="6"/>
      <c r="AG15" s="6"/>
      <c r="AH15" s="6"/>
    </row>
    <row r="16" spans="1:34" x14ac:dyDescent="0.25">
      <c r="A16" s="29">
        <v>6</v>
      </c>
      <c r="B16" s="40">
        <v>91.374700000000004</v>
      </c>
      <c r="C16" s="41">
        <v>4.0538999999999996</v>
      </c>
      <c r="D16" s="41">
        <v>1.0264</v>
      </c>
      <c r="E16" s="41">
        <v>0.11940000000000001</v>
      </c>
      <c r="F16" s="41">
        <v>0.20180000000000001</v>
      </c>
      <c r="G16" s="41">
        <v>5.5999999999999999E-3</v>
      </c>
      <c r="H16" s="41">
        <v>6.0299999999999999E-2</v>
      </c>
      <c r="I16" s="41">
        <v>4.9399999999999999E-2</v>
      </c>
      <c r="J16" s="41">
        <v>9.1999999999999998E-2</v>
      </c>
      <c r="K16" s="41" t="s">
        <v>61</v>
      </c>
      <c r="L16" s="41">
        <v>2.2008000000000001</v>
      </c>
      <c r="M16" s="42">
        <v>0.81569999999999998</v>
      </c>
      <c r="N16" s="40">
        <v>0.73560000000000003</v>
      </c>
      <c r="O16" s="43"/>
      <c r="P16" s="44">
        <v>34.5</v>
      </c>
      <c r="Q16" s="59">
        <f t="shared" si="0"/>
        <v>9.5833333333333339</v>
      </c>
      <c r="R16" s="69"/>
      <c r="S16" s="68">
        <v>38.229999999999997</v>
      </c>
      <c r="T16" s="62">
        <f t="shared" si="1"/>
        <v>10.619444444444444</v>
      </c>
      <c r="U16" s="69"/>
      <c r="V16" s="73">
        <v>48.91</v>
      </c>
      <c r="W16" s="65">
        <f t="shared" si="2"/>
        <v>13.58611111111111</v>
      </c>
      <c r="X16" s="77"/>
      <c r="Y16" s="78"/>
      <c r="Z16" s="83"/>
      <c r="AA16" s="83"/>
      <c r="AB16" s="87"/>
      <c r="AC16" s="90">
        <v>3310.07</v>
      </c>
      <c r="AD16" s="10">
        <f t="shared" si="3"/>
        <v>100.00000000000001</v>
      </c>
      <c r="AE16" s="89" t="str">
        <f t="shared" si="4"/>
        <v>ОК</v>
      </c>
      <c r="AF16" s="6"/>
      <c r="AG16" s="6"/>
      <c r="AH16" s="6"/>
    </row>
    <row r="17" spans="1:34" x14ac:dyDescent="0.25">
      <c r="A17" s="29">
        <v>7</v>
      </c>
      <c r="B17" s="40">
        <v>90.755200000000002</v>
      </c>
      <c r="C17" s="41">
        <v>4.0228999999999999</v>
      </c>
      <c r="D17" s="41">
        <v>1.0650999999999999</v>
      </c>
      <c r="E17" s="41">
        <v>0.12670000000000001</v>
      </c>
      <c r="F17" s="41">
        <v>0.21410000000000001</v>
      </c>
      <c r="G17" s="41">
        <v>4.7000000000000002E-3</v>
      </c>
      <c r="H17" s="41">
        <v>6.4299999999999996E-2</v>
      </c>
      <c r="I17" s="41">
        <v>5.3499999999999999E-2</v>
      </c>
      <c r="J17" s="41">
        <v>9.4600000000000004E-2</v>
      </c>
      <c r="K17" s="41" t="s">
        <v>61</v>
      </c>
      <c r="L17" s="41">
        <v>2.5207000000000002</v>
      </c>
      <c r="M17" s="42">
        <v>1.0782</v>
      </c>
      <c r="N17" s="40">
        <v>0.74109999999999998</v>
      </c>
      <c r="O17" s="43"/>
      <c r="P17" s="44">
        <v>34.35</v>
      </c>
      <c r="Q17" s="59">
        <f t="shared" si="0"/>
        <v>9.5416666666666661</v>
      </c>
      <c r="R17" s="69"/>
      <c r="S17" s="68">
        <v>38.049999999999997</v>
      </c>
      <c r="T17" s="62">
        <f t="shared" si="1"/>
        <v>10.569444444444443</v>
      </c>
      <c r="U17" s="69"/>
      <c r="V17" s="73">
        <v>48.51</v>
      </c>
      <c r="W17" s="65">
        <f t="shared" si="2"/>
        <v>13.475</v>
      </c>
      <c r="X17" s="77"/>
      <c r="Y17" s="78"/>
      <c r="Z17" s="83"/>
      <c r="AA17" s="83"/>
      <c r="AB17" s="87"/>
      <c r="AC17" s="90">
        <v>2211.1579999999999</v>
      </c>
      <c r="AD17" s="10">
        <f t="shared" si="3"/>
        <v>100</v>
      </c>
      <c r="AE17" s="89" t="str">
        <f t="shared" si="4"/>
        <v>ОК</v>
      </c>
      <c r="AF17" s="6"/>
      <c r="AG17" s="6"/>
      <c r="AH17" s="6"/>
    </row>
    <row r="18" spans="1:34" x14ac:dyDescent="0.25">
      <c r="A18" s="29">
        <v>8</v>
      </c>
      <c r="B18" s="40">
        <v>90.820999999999998</v>
      </c>
      <c r="C18" s="41">
        <v>4.0610999999999997</v>
      </c>
      <c r="D18" s="41">
        <v>1.0703</v>
      </c>
      <c r="E18" s="41">
        <v>0.12379999999999999</v>
      </c>
      <c r="F18" s="41">
        <v>0.2135</v>
      </c>
      <c r="G18" s="41">
        <v>4.1999999999999997E-3</v>
      </c>
      <c r="H18" s="41">
        <v>6.3E-2</v>
      </c>
      <c r="I18" s="41">
        <v>5.21E-2</v>
      </c>
      <c r="J18" s="41">
        <v>9.2200000000000004E-2</v>
      </c>
      <c r="K18" s="41" t="s">
        <v>61</v>
      </c>
      <c r="L18" s="41">
        <v>2.4779</v>
      </c>
      <c r="M18" s="42">
        <v>1.0208999999999999</v>
      </c>
      <c r="N18" s="40">
        <v>0.74029999999999996</v>
      </c>
      <c r="O18" s="43"/>
      <c r="P18" s="44">
        <v>34.380000000000003</v>
      </c>
      <c r="Q18" s="59">
        <f t="shared" si="0"/>
        <v>9.5500000000000007</v>
      </c>
      <c r="R18" s="69"/>
      <c r="S18" s="70">
        <v>38.090000000000003</v>
      </c>
      <c r="T18" s="62">
        <f t="shared" si="1"/>
        <v>10.580555555555556</v>
      </c>
      <c r="U18" s="69"/>
      <c r="V18" s="74">
        <v>48.59</v>
      </c>
      <c r="W18" s="65">
        <f t="shared" si="2"/>
        <v>13.497222222222224</v>
      </c>
      <c r="X18" s="77"/>
      <c r="Y18" s="78"/>
      <c r="Z18" s="83"/>
      <c r="AA18" s="83"/>
      <c r="AB18" s="87"/>
      <c r="AC18" s="90">
        <v>2351.0970000000002</v>
      </c>
      <c r="AD18" s="10">
        <f t="shared" si="3"/>
        <v>100</v>
      </c>
      <c r="AE18" s="89" t="str">
        <f t="shared" si="4"/>
        <v>ОК</v>
      </c>
      <c r="AF18" s="6"/>
      <c r="AG18" s="6"/>
      <c r="AH18" s="6"/>
    </row>
    <row r="19" spans="1:34" x14ac:dyDescent="0.25">
      <c r="A19" s="29">
        <v>9</v>
      </c>
      <c r="B19" s="40">
        <v>90.794700000000006</v>
      </c>
      <c r="C19" s="41">
        <v>4.0270000000000001</v>
      </c>
      <c r="D19" s="41">
        <v>1.06</v>
      </c>
      <c r="E19" s="41">
        <v>0.1244</v>
      </c>
      <c r="F19" s="41">
        <v>0.2107</v>
      </c>
      <c r="G19" s="41">
        <v>3.8E-3</v>
      </c>
      <c r="H19" s="41">
        <v>6.3899999999999998E-2</v>
      </c>
      <c r="I19" s="41">
        <v>5.2900000000000003E-2</v>
      </c>
      <c r="J19" s="41">
        <v>9.2999999999999999E-2</v>
      </c>
      <c r="K19" s="41" t="s">
        <v>61</v>
      </c>
      <c r="L19" s="41">
        <v>2.5061</v>
      </c>
      <c r="M19" s="42">
        <v>1.0634999999999999</v>
      </c>
      <c r="N19" s="40">
        <v>0.74060000000000004</v>
      </c>
      <c r="O19" s="43"/>
      <c r="P19" s="44">
        <v>34.35</v>
      </c>
      <c r="Q19" s="59">
        <f t="shared" si="0"/>
        <v>9.5416666666666661</v>
      </c>
      <c r="R19" s="69"/>
      <c r="S19" s="70">
        <v>38.049999999999997</v>
      </c>
      <c r="T19" s="62">
        <f t="shared" si="1"/>
        <v>10.569444444444443</v>
      </c>
      <c r="U19" s="69"/>
      <c r="V19" s="74">
        <v>48.52</v>
      </c>
      <c r="W19" s="65">
        <f t="shared" si="2"/>
        <v>13.477777777777778</v>
      </c>
      <c r="X19" s="77">
        <v>-8.4</v>
      </c>
      <c r="Y19" s="78">
        <v>-2.2999999999999998</v>
      </c>
      <c r="Z19" s="83">
        <v>1.4E-3</v>
      </c>
      <c r="AA19" s="83" t="s">
        <v>52</v>
      </c>
      <c r="AB19" s="87" t="s">
        <v>51</v>
      </c>
      <c r="AC19" s="90">
        <v>2386.1019999999999</v>
      </c>
      <c r="AD19" s="10">
        <f t="shared" si="3"/>
        <v>100.00000000000001</v>
      </c>
      <c r="AE19" s="89" t="str">
        <f t="shared" si="4"/>
        <v>ОК</v>
      </c>
      <c r="AF19" s="6"/>
      <c r="AG19" s="6"/>
      <c r="AH19" s="6"/>
    </row>
    <row r="20" spans="1:34" x14ac:dyDescent="0.25">
      <c r="A20" s="29">
        <v>10</v>
      </c>
      <c r="B20" s="40">
        <v>90.908000000000001</v>
      </c>
      <c r="C20" s="41">
        <v>4.1571999999999996</v>
      </c>
      <c r="D20" s="41">
        <v>1.1128</v>
      </c>
      <c r="E20" s="41">
        <v>0.1258</v>
      </c>
      <c r="F20" s="41">
        <v>0.2172</v>
      </c>
      <c r="G20" s="41">
        <v>4.0000000000000001E-3</v>
      </c>
      <c r="H20" s="41">
        <v>6.2600000000000003E-2</v>
      </c>
      <c r="I20" s="41">
        <v>5.1900000000000002E-2</v>
      </c>
      <c r="J20" s="41">
        <v>9.2499999999999999E-2</v>
      </c>
      <c r="K20" s="41" t="s">
        <v>61</v>
      </c>
      <c r="L20" s="41">
        <v>2.3391000000000002</v>
      </c>
      <c r="M20" s="42">
        <v>0.92900000000000005</v>
      </c>
      <c r="N20" s="40">
        <v>0.73970000000000002</v>
      </c>
      <c r="O20" s="43"/>
      <c r="P20" s="44">
        <v>34.51</v>
      </c>
      <c r="Q20" s="59">
        <f t="shared" si="0"/>
        <v>9.5861111111111104</v>
      </c>
      <c r="R20" s="69"/>
      <c r="S20" s="70">
        <v>38.229999999999997</v>
      </c>
      <c r="T20" s="62">
        <f t="shared" si="1"/>
        <v>10.619444444444444</v>
      </c>
      <c r="U20" s="69"/>
      <c r="V20" s="74">
        <v>48.79</v>
      </c>
      <c r="W20" s="65">
        <f t="shared" si="2"/>
        <v>13.552777777777777</v>
      </c>
      <c r="X20" s="77"/>
      <c r="Y20" s="78"/>
      <c r="Z20" s="83"/>
      <c r="AA20" s="83"/>
      <c r="AB20" s="87"/>
      <c r="AC20" s="90">
        <v>2246.8249999999998</v>
      </c>
      <c r="AD20" s="10">
        <f t="shared" si="3"/>
        <v>100.00010000000002</v>
      </c>
      <c r="AE20" s="89" t="str">
        <f t="shared" si="4"/>
        <v xml:space="preserve"> </v>
      </c>
      <c r="AF20" s="6"/>
      <c r="AG20" s="6"/>
      <c r="AH20" s="6"/>
    </row>
    <row r="21" spans="1:34" x14ac:dyDescent="0.25">
      <c r="A21" s="29">
        <v>11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0"/>
      <c r="O21" s="43"/>
      <c r="P21" s="44">
        <v>34.51</v>
      </c>
      <c r="Q21" s="59">
        <f t="shared" si="0"/>
        <v>9.5861111111111104</v>
      </c>
      <c r="R21" s="69"/>
      <c r="S21" s="70">
        <v>38.229999999999997</v>
      </c>
      <c r="T21" s="62">
        <f t="shared" si="1"/>
        <v>10.619444444444444</v>
      </c>
      <c r="U21" s="69"/>
      <c r="V21" s="74">
        <v>48.79</v>
      </c>
      <c r="W21" s="65">
        <f t="shared" si="2"/>
        <v>13.552777777777777</v>
      </c>
      <c r="X21" s="77"/>
      <c r="Y21" s="78"/>
      <c r="Z21" s="83"/>
      <c r="AA21" s="83"/>
      <c r="AB21" s="87"/>
      <c r="AC21" s="90">
        <v>3121.056</v>
      </c>
      <c r="AD21" s="10">
        <f t="shared" si="3"/>
        <v>0</v>
      </c>
      <c r="AE21" s="89" t="str">
        <f t="shared" si="4"/>
        <v xml:space="preserve"> </v>
      </c>
      <c r="AF21" s="6"/>
      <c r="AG21" s="6"/>
      <c r="AH21" s="6"/>
    </row>
    <row r="22" spans="1:34" x14ac:dyDescent="0.25">
      <c r="A22" s="29">
        <v>12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40"/>
      <c r="O22" s="43"/>
      <c r="P22" s="44">
        <v>34.51</v>
      </c>
      <c r="Q22" s="59">
        <f t="shared" si="0"/>
        <v>9.5861111111111104</v>
      </c>
      <c r="R22" s="69"/>
      <c r="S22" s="70">
        <v>38.229999999999997</v>
      </c>
      <c r="T22" s="62">
        <f t="shared" si="1"/>
        <v>10.619444444444444</v>
      </c>
      <c r="U22" s="69"/>
      <c r="V22" s="74">
        <v>48.79</v>
      </c>
      <c r="W22" s="65">
        <f t="shared" si="2"/>
        <v>13.552777777777777</v>
      </c>
      <c r="X22" s="77"/>
      <c r="Y22" s="78"/>
      <c r="Z22" s="83"/>
      <c r="AA22" s="83"/>
      <c r="AB22" s="87"/>
      <c r="AC22" s="90">
        <v>3270.4090000000001</v>
      </c>
      <c r="AD22" s="10">
        <f t="shared" si="3"/>
        <v>0</v>
      </c>
      <c r="AE22" s="89" t="str">
        <f t="shared" si="4"/>
        <v xml:space="preserve"> </v>
      </c>
      <c r="AF22" s="6"/>
      <c r="AG22" s="6"/>
      <c r="AH22" s="6"/>
    </row>
    <row r="23" spans="1:34" x14ac:dyDescent="0.25">
      <c r="A23" s="29">
        <v>13</v>
      </c>
      <c r="B23" s="40">
        <v>91.549899999999994</v>
      </c>
      <c r="C23" s="41">
        <v>4.0519999999999996</v>
      </c>
      <c r="D23" s="41">
        <v>1.0114000000000001</v>
      </c>
      <c r="E23" s="41">
        <v>0.1221</v>
      </c>
      <c r="F23" s="41">
        <v>0.20910000000000001</v>
      </c>
      <c r="G23" s="41">
        <v>5.1000000000000004E-3</v>
      </c>
      <c r="H23" s="41">
        <v>6.5600000000000006E-2</v>
      </c>
      <c r="I23" s="41">
        <v>5.33E-2</v>
      </c>
      <c r="J23" s="41">
        <v>0.1032</v>
      </c>
      <c r="K23" s="41" t="s">
        <v>61</v>
      </c>
      <c r="L23" s="41">
        <v>2.0415000000000001</v>
      </c>
      <c r="M23" s="42">
        <v>0.78680000000000005</v>
      </c>
      <c r="N23" s="40">
        <v>0.73499999999999999</v>
      </c>
      <c r="O23" s="43"/>
      <c r="P23" s="44">
        <v>34.590000000000003</v>
      </c>
      <c r="Q23" s="59">
        <f t="shared" si="0"/>
        <v>9.6083333333333343</v>
      </c>
      <c r="R23" s="69"/>
      <c r="S23" s="70">
        <v>38.32</v>
      </c>
      <c r="T23" s="62">
        <f t="shared" si="1"/>
        <v>10.644444444444444</v>
      </c>
      <c r="U23" s="69"/>
      <c r="V23" s="74">
        <v>49.05</v>
      </c>
      <c r="W23" s="65">
        <f t="shared" si="2"/>
        <v>13.624999999999998</v>
      </c>
      <c r="X23" s="77"/>
      <c r="Y23" s="78"/>
      <c r="Z23" s="83"/>
      <c r="AA23" s="83"/>
      <c r="AB23" s="87"/>
      <c r="AC23" s="90">
        <v>3506.7269999999999</v>
      </c>
      <c r="AD23" s="10">
        <f t="shared" si="3"/>
        <v>100</v>
      </c>
      <c r="AE23" s="89" t="str">
        <f t="shared" si="4"/>
        <v>ОК</v>
      </c>
      <c r="AF23" s="6"/>
      <c r="AG23" s="6"/>
      <c r="AH23" s="6"/>
    </row>
    <row r="24" spans="1:34" x14ac:dyDescent="0.25">
      <c r="A24" s="29">
        <v>14</v>
      </c>
      <c r="B24" s="40">
        <v>91.654300000000006</v>
      </c>
      <c r="C24" s="41">
        <v>4.0393999999999997</v>
      </c>
      <c r="D24" s="41">
        <v>1.0073000000000001</v>
      </c>
      <c r="E24" s="41">
        <v>0.123</v>
      </c>
      <c r="F24" s="41">
        <v>0.20599999999999999</v>
      </c>
      <c r="G24" s="41">
        <v>5.1999999999999998E-3</v>
      </c>
      <c r="H24" s="41">
        <v>6.5299999999999997E-2</v>
      </c>
      <c r="I24" s="41">
        <v>5.2600000000000001E-2</v>
      </c>
      <c r="J24" s="41">
        <v>0.1018</v>
      </c>
      <c r="K24" s="41" t="s">
        <v>61</v>
      </c>
      <c r="L24" s="41">
        <v>1.9954000000000001</v>
      </c>
      <c r="M24" s="42">
        <v>0.74970000000000003</v>
      </c>
      <c r="N24" s="40">
        <v>0.73409999999999997</v>
      </c>
      <c r="O24" s="43"/>
      <c r="P24" s="44">
        <v>34.61</v>
      </c>
      <c r="Q24" s="59">
        <f t="shared" si="0"/>
        <v>9.6138888888888889</v>
      </c>
      <c r="R24" s="69"/>
      <c r="S24" s="70">
        <v>38.340000000000003</v>
      </c>
      <c r="T24" s="62">
        <f t="shared" si="1"/>
        <v>10.65</v>
      </c>
      <c r="U24" s="69"/>
      <c r="V24" s="74">
        <v>49.11</v>
      </c>
      <c r="W24" s="65">
        <f t="shared" si="2"/>
        <v>13.641666666666666</v>
      </c>
      <c r="X24" s="77"/>
      <c r="Y24" s="78"/>
      <c r="Z24" s="83"/>
      <c r="AA24" s="83"/>
      <c r="AB24" s="87"/>
      <c r="AC24" s="90">
        <v>3418.18</v>
      </c>
      <c r="AD24" s="10">
        <f t="shared" si="3"/>
        <v>100.00000000000001</v>
      </c>
      <c r="AE24" s="89" t="str">
        <f t="shared" si="4"/>
        <v>ОК</v>
      </c>
      <c r="AF24" s="6"/>
      <c r="AG24" s="6"/>
      <c r="AH24" s="6"/>
    </row>
    <row r="25" spans="1:34" x14ac:dyDescent="0.25">
      <c r="A25" s="29">
        <v>15</v>
      </c>
      <c r="B25" s="40">
        <v>91.795599999999993</v>
      </c>
      <c r="C25" s="41">
        <v>4.0134999999999996</v>
      </c>
      <c r="D25" s="41">
        <v>0.98629999999999995</v>
      </c>
      <c r="E25" s="41">
        <v>0.121</v>
      </c>
      <c r="F25" s="41">
        <v>0.19789999999999999</v>
      </c>
      <c r="G25" s="41">
        <v>4.7000000000000002E-3</v>
      </c>
      <c r="H25" s="41">
        <v>6.5500000000000003E-2</v>
      </c>
      <c r="I25" s="41">
        <v>5.21E-2</v>
      </c>
      <c r="J25" s="41">
        <v>0.1013</v>
      </c>
      <c r="K25" s="41" t="s">
        <v>61</v>
      </c>
      <c r="L25" s="41">
        <v>1.9365000000000001</v>
      </c>
      <c r="M25" s="42">
        <v>0.72560000000000002</v>
      </c>
      <c r="N25" s="40">
        <v>0.7329</v>
      </c>
      <c r="O25" s="43"/>
      <c r="P25" s="44">
        <v>34.61</v>
      </c>
      <c r="Q25" s="59">
        <f t="shared" si="0"/>
        <v>9.6138888888888889</v>
      </c>
      <c r="R25" s="69"/>
      <c r="S25" s="70">
        <v>38.340000000000003</v>
      </c>
      <c r="T25" s="62">
        <f t="shared" si="1"/>
        <v>10.65</v>
      </c>
      <c r="U25" s="69"/>
      <c r="V25" s="74">
        <v>49.15</v>
      </c>
      <c r="W25" s="65">
        <f t="shared" si="2"/>
        <v>13.652777777777777</v>
      </c>
      <c r="X25" s="77"/>
      <c r="Y25" s="78"/>
      <c r="Z25" s="83"/>
      <c r="AA25" s="83"/>
      <c r="AB25" s="87"/>
      <c r="AC25" s="90">
        <v>3597.8380000000002</v>
      </c>
      <c r="AD25" s="10">
        <f t="shared" si="3"/>
        <v>99.999999999999972</v>
      </c>
      <c r="AE25" s="89" t="str">
        <f t="shared" si="4"/>
        <v>ОК</v>
      </c>
      <c r="AF25" s="6"/>
      <c r="AG25" s="6"/>
      <c r="AH25" s="6"/>
    </row>
    <row r="26" spans="1:34" x14ac:dyDescent="0.25">
      <c r="A26" s="29">
        <v>16</v>
      </c>
      <c r="B26" s="40">
        <v>91.810699999999997</v>
      </c>
      <c r="C26" s="41">
        <v>4.0115999999999996</v>
      </c>
      <c r="D26" s="41">
        <v>0.98619999999999997</v>
      </c>
      <c r="E26" s="41">
        <v>0.121</v>
      </c>
      <c r="F26" s="41">
        <v>0.19939999999999999</v>
      </c>
      <c r="G26" s="41">
        <v>4.4000000000000003E-3</v>
      </c>
      <c r="H26" s="41">
        <v>6.5500000000000003E-2</v>
      </c>
      <c r="I26" s="41">
        <v>5.1900000000000002E-2</v>
      </c>
      <c r="J26" s="41">
        <v>0.10340000000000001</v>
      </c>
      <c r="K26" s="41">
        <v>1.9400000000000001E-2</v>
      </c>
      <c r="L26" s="41">
        <v>1.9316</v>
      </c>
      <c r="M26" s="42">
        <v>0.71430000000000005</v>
      </c>
      <c r="N26" s="40">
        <v>0.73280000000000001</v>
      </c>
      <c r="O26" s="43"/>
      <c r="P26" s="44">
        <v>34.619999999999997</v>
      </c>
      <c r="Q26" s="59">
        <f t="shared" si="0"/>
        <v>9.6166666666666654</v>
      </c>
      <c r="R26" s="69"/>
      <c r="S26" s="70">
        <v>38.35</v>
      </c>
      <c r="T26" s="62">
        <f t="shared" si="1"/>
        <v>10.652777777777779</v>
      </c>
      <c r="U26" s="69"/>
      <c r="V26" s="74">
        <v>49.17</v>
      </c>
      <c r="W26" s="65">
        <f t="shared" si="2"/>
        <v>13.658333333333333</v>
      </c>
      <c r="X26" s="77">
        <v>-8.9</v>
      </c>
      <c r="Y26" s="78">
        <v>-3.4</v>
      </c>
      <c r="Z26" s="83"/>
      <c r="AA26" s="83"/>
      <c r="AB26" s="87"/>
      <c r="AC26" s="90">
        <v>3709.0729999999999</v>
      </c>
      <c r="AD26" s="10">
        <f t="shared" si="3"/>
        <v>100.01939999999999</v>
      </c>
      <c r="AE26" s="89" t="str">
        <f t="shared" si="4"/>
        <v xml:space="preserve"> </v>
      </c>
      <c r="AF26" s="6"/>
      <c r="AG26" s="6"/>
      <c r="AH26" s="6"/>
    </row>
    <row r="27" spans="1:34" x14ac:dyDescent="0.25">
      <c r="A27" s="29">
        <v>17</v>
      </c>
      <c r="B27" s="40">
        <v>91.915300000000002</v>
      </c>
      <c r="C27" s="41">
        <v>4.0054999999999996</v>
      </c>
      <c r="D27" s="41">
        <v>0.97660000000000002</v>
      </c>
      <c r="E27" s="41">
        <v>0.1195</v>
      </c>
      <c r="F27" s="41">
        <v>0.1971</v>
      </c>
      <c r="G27" s="41">
        <v>3.8999999999999998E-3</v>
      </c>
      <c r="H27" s="41">
        <v>6.54E-2</v>
      </c>
      <c r="I27" s="41">
        <v>5.1499999999999997E-2</v>
      </c>
      <c r="J27" s="41">
        <v>0.10150000000000001</v>
      </c>
      <c r="K27" s="41" t="s">
        <v>61</v>
      </c>
      <c r="L27" s="41">
        <v>1.8851</v>
      </c>
      <c r="M27" s="42">
        <v>0.67849999999999999</v>
      </c>
      <c r="N27" s="40">
        <v>0.7319</v>
      </c>
      <c r="O27" s="43"/>
      <c r="P27" s="44">
        <v>34.630000000000003</v>
      </c>
      <c r="Q27" s="59">
        <f t="shared" si="0"/>
        <v>9.6194444444444454</v>
      </c>
      <c r="R27" s="69"/>
      <c r="S27" s="70">
        <v>38.369999999999997</v>
      </c>
      <c r="T27" s="62">
        <f t="shared" si="1"/>
        <v>10.658333333333333</v>
      </c>
      <c r="U27" s="69"/>
      <c r="V27" s="74">
        <v>49.22</v>
      </c>
      <c r="W27" s="65">
        <f t="shared" si="2"/>
        <v>13.672222222222221</v>
      </c>
      <c r="X27" s="77"/>
      <c r="Y27" s="78"/>
      <c r="Z27" s="83"/>
      <c r="AA27" s="83"/>
      <c r="AB27" s="87"/>
      <c r="AC27" s="90">
        <v>3875.3530000000001</v>
      </c>
      <c r="AD27" s="10">
        <f t="shared" si="3"/>
        <v>99.999900000000011</v>
      </c>
      <c r="AE27" s="89" t="str">
        <f t="shared" si="4"/>
        <v xml:space="preserve"> </v>
      </c>
      <c r="AF27" s="6"/>
      <c r="AG27" s="6"/>
      <c r="AH27" s="6"/>
    </row>
    <row r="28" spans="1:34" x14ac:dyDescent="0.25">
      <c r="A28" s="29">
        <v>18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0"/>
      <c r="O28" s="43"/>
      <c r="P28" s="44">
        <v>34.630000000000003</v>
      </c>
      <c r="Q28" s="59">
        <f t="shared" si="0"/>
        <v>9.6194444444444454</v>
      </c>
      <c r="R28" s="69"/>
      <c r="S28" s="70">
        <v>38.369999999999997</v>
      </c>
      <c r="T28" s="62">
        <f t="shared" si="1"/>
        <v>10.658333333333333</v>
      </c>
      <c r="U28" s="69"/>
      <c r="V28" s="74">
        <v>49.22</v>
      </c>
      <c r="W28" s="65">
        <f t="shared" si="2"/>
        <v>13.672222222222221</v>
      </c>
      <c r="X28" s="77"/>
      <c r="Y28" s="78"/>
      <c r="Z28" s="83"/>
      <c r="AA28" s="83"/>
      <c r="AB28" s="87"/>
      <c r="AC28" s="90">
        <v>3832.2840000000001</v>
      </c>
      <c r="AD28" s="10">
        <f t="shared" si="3"/>
        <v>0</v>
      </c>
      <c r="AE28" s="89" t="str">
        <f t="shared" si="4"/>
        <v xml:space="preserve"> </v>
      </c>
      <c r="AF28" s="6"/>
      <c r="AG28" s="6"/>
      <c r="AH28" s="6"/>
    </row>
    <row r="29" spans="1:34" ht="15" customHeight="1" x14ac:dyDescent="0.25">
      <c r="A29" s="29">
        <v>19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0"/>
      <c r="O29" s="43"/>
      <c r="P29" s="44">
        <v>34.630000000000003</v>
      </c>
      <c r="Q29" s="59">
        <f t="shared" si="0"/>
        <v>9.6194444444444454</v>
      </c>
      <c r="R29" s="69"/>
      <c r="S29" s="70">
        <v>38.369999999999997</v>
      </c>
      <c r="T29" s="62">
        <f t="shared" si="1"/>
        <v>10.658333333333333</v>
      </c>
      <c r="U29" s="69"/>
      <c r="V29" s="74">
        <v>49.22</v>
      </c>
      <c r="W29" s="65">
        <f t="shared" si="2"/>
        <v>13.672222222222221</v>
      </c>
      <c r="X29" s="77"/>
      <c r="Y29" s="78"/>
      <c r="Z29" s="83"/>
      <c r="AA29" s="83"/>
      <c r="AB29" s="87"/>
      <c r="AC29" s="90">
        <v>4008.8969999999999</v>
      </c>
      <c r="AD29" s="10">
        <f t="shared" si="3"/>
        <v>0</v>
      </c>
      <c r="AE29" s="89" t="str">
        <f t="shared" si="4"/>
        <v xml:space="preserve"> </v>
      </c>
      <c r="AF29" s="6"/>
      <c r="AG29" s="6"/>
      <c r="AH29" s="6"/>
    </row>
    <row r="30" spans="1:34" x14ac:dyDescent="0.25">
      <c r="A30" s="29">
        <v>20</v>
      </c>
      <c r="B30" s="40">
        <v>91.975700000000003</v>
      </c>
      <c r="C30" s="41">
        <v>4.0041000000000002</v>
      </c>
      <c r="D30" s="41">
        <v>0.96850000000000003</v>
      </c>
      <c r="E30" s="41">
        <v>0.11849999999999999</v>
      </c>
      <c r="F30" s="41">
        <v>0.1938</v>
      </c>
      <c r="G30" s="41">
        <v>3.0999999999999999E-3</v>
      </c>
      <c r="H30" s="41">
        <v>6.5699999999999995E-2</v>
      </c>
      <c r="I30" s="41">
        <v>5.0999999999999997E-2</v>
      </c>
      <c r="J30" s="41">
        <v>9.9699999999999997E-2</v>
      </c>
      <c r="K30" s="41" t="s">
        <v>61</v>
      </c>
      <c r="L30" s="41">
        <v>1.8604000000000001</v>
      </c>
      <c r="M30" s="42">
        <v>0.65939999999999999</v>
      </c>
      <c r="N30" s="40">
        <v>0.73129999999999995</v>
      </c>
      <c r="O30" s="43"/>
      <c r="P30" s="44">
        <v>34.630000000000003</v>
      </c>
      <c r="Q30" s="59">
        <f t="shared" si="0"/>
        <v>9.6194444444444454</v>
      </c>
      <c r="R30" s="69"/>
      <c r="S30" s="70">
        <v>38.369999999999997</v>
      </c>
      <c r="T30" s="62">
        <f t="shared" si="1"/>
        <v>10.658333333333333</v>
      </c>
      <c r="U30" s="69"/>
      <c r="V30" s="74">
        <v>49.25</v>
      </c>
      <c r="W30" s="65">
        <f t="shared" si="2"/>
        <v>13.680555555555555</v>
      </c>
      <c r="X30" s="77"/>
      <c r="Y30" s="78"/>
      <c r="Z30" s="83"/>
      <c r="AA30" s="83"/>
      <c r="AB30" s="87"/>
      <c r="AC30" s="90">
        <v>4120.9430000000002</v>
      </c>
      <c r="AD30" s="10">
        <f t="shared" si="3"/>
        <v>99.999900000000011</v>
      </c>
      <c r="AE30" s="89" t="str">
        <f>IF(AD30=100,"ОК"," ")</f>
        <v xml:space="preserve"> </v>
      </c>
      <c r="AF30" s="6"/>
      <c r="AG30" s="6"/>
      <c r="AH30" s="6"/>
    </row>
    <row r="31" spans="1:34" x14ac:dyDescent="0.25">
      <c r="A31" s="29">
        <v>21</v>
      </c>
      <c r="B31" s="40">
        <v>91.955399999999997</v>
      </c>
      <c r="C31" s="41">
        <v>4.0425000000000004</v>
      </c>
      <c r="D31" s="41">
        <v>0.98929999999999996</v>
      </c>
      <c r="E31" s="41">
        <v>0.1177</v>
      </c>
      <c r="F31" s="41">
        <v>0.1956</v>
      </c>
      <c r="G31" s="41">
        <v>2.5999999999999999E-3</v>
      </c>
      <c r="H31" s="41">
        <v>6.4799999999999996E-2</v>
      </c>
      <c r="I31" s="41">
        <v>0.05</v>
      </c>
      <c r="J31" s="41">
        <v>9.7600000000000006E-2</v>
      </c>
      <c r="K31" s="41" t="s">
        <v>61</v>
      </c>
      <c r="L31" s="41">
        <v>1.8452999999999999</v>
      </c>
      <c r="M31" s="42">
        <v>0.6391</v>
      </c>
      <c r="N31" s="40">
        <v>0.73129999999999995</v>
      </c>
      <c r="O31" s="43"/>
      <c r="P31" s="44">
        <v>34.659999999999997</v>
      </c>
      <c r="Q31" s="59">
        <f t="shared" si="0"/>
        <v>9.6277777777777764</v>
      </c>
      <c r="R31" s="69"/>
      <c r="S31" s="70">
        <v>38.4</v>
      </c>
      <c r="T31" s="62">
        <f t="shared" si="1"/>
        <v>10.666666666666666</v>
      </c>
      <c r="U31" s="69"/>
      <c r="V31" s="74">
        <v>49.28</v>
      </c>
      <c r="W31" s="65">
        <f t="shared" si="2"/>
        <v>13.688888888888888</v>
      </c>
      <c r="X31" s="77"/>
      <c r="Y31" s="78"/>
      <c r="Z31" s="83"/>
      <c r="AA31" s="83"/>
      <c r="AB31" s="87"/>
      <c r="AC31" s="90">
        <v>4152.0169999999998</v>
      </c>
      <c r="AD31" s="10">
        <f t="shared" si="3"/>
        <v>99.999899999999997</v>
      </c>
      <c r="AE31" s="89" t="str">
        <f t="shared" si="4"/>
        <v xml:space="preserve"> </v>
      </c>
      <c r="AF31" s="6"/>
      <c r="AG31" s="6"/>
      <c r="AH31" s="6"/>
    </row>
    <row r="32" spans="1:34" x14ac:dyDescent="0.25">
      <c r="A32" s="29">
        <v>22</v>
      </c>
      <c r="B32" s="40">
        <v>91.826599999999999</v>
      </c>
      <c r="C32" s="41">
        <v>4.1284999999999998</v>
      </c>
      <c r="D32" s="41">
        <v>1.0478000000000001</v>
      </c>
      <c r="E32" s="41">
        <v>0.1208</v>
      </c>
      <c r="F32" s="41">
        <v>0.20599999999999999</v>
      </c>
      <c r="G32" s="41">
        <v>1.8E-3</v>
      </c>
      <c r="H32" s="41">
        <v>6.3399999999999998E-2</v>
      </c>
      <c r="I32" s="41">
        <v>4.8899999999999999E-2</v>
      </c>
      <c r="J32" s="41">
        <v>9.2200000000000004E-2</v>
      </c>
      <c r="K32" s="41" t="s">
        <v>61</v>
      </c>
      <c r="L32" s="41">
        <v>1.8727</v>
      </c>
      <c r="M32" s="42">
        <v>0.59130000000000005</v>
      </c>
      <c r="N32" s="40">
        <v>0.73209999999999997</v>
      </c>
      <c r="O32" s="43"/>
      <c r="P32" s="44">
        <v>34.72</v>
      </c>
      <c r="Q32" s="59">
        <f t="shared" si="0"/>
        <v>9.6444444444444439</v>
      </c>
      <c r="R32" s="69"/>
      <c r="S32" s="70">
        <v>38.47</v>
      </c>
      <c r="T32" s="62">
        <f t="shared" si="1"/>
        <v>10.68611111111111</v>
      </c>
      <c r="U32" s="69"/>
      <c r="V32" s="74">
        <v>49.34</v>
      </c>
      <c r="W32" s="65">
        <f t="shared" si="2"/>
        <v>13.705555555555556</v>
      </c>
      <c r="X32" s="77"/>
      <c r="Y32" s="78"/>
      <c r="Z32" s="83"/>
      <c r="AA32" s="83"/>
      <c r="AB32" s="87"/>
      <c r="AC32" s="90">
        <v>4284.5159999999996</v>
      </c>
      <c r="AD32" s="10">
        <f t="shared" si="3"/>
        <v>100.00000000000001</v>
      </c>
      <c r="AE32" s="89" t="str">
        <f t="shared" si="4"/>
        <v>ОК</v>
      </c>
      <c r="AF32" s="6"/>
      <c r="AG32" s="6"/>
      <c r="AH32" s="6"/>
    </row>
    <row r="33" spans="1:34" x14ac:dyDescent="0.25">
      <c r="A33" s="29">
        <v>23</v>
      </c>
      <c r="B33" s="40">
        <v>91.652199999999993</v>
      </c>
      <c r="C33" s="41">
        <v>4.1040999999999999</v>
      </c>
      <c r="D33" s="41">
        <v>1.0680000000000001</v>
      </c>
      <c r="E33" s="41">
        <v>0.12479999999999999</v>
      </c>
      <c r="F33" s="41">
        <v>0.21410000000000001</v>
      </c>
      <c r="G33" s="41">
        <v>2.7000000000000001E-3</v>
      </c>
      <c r="H33" s="41">
        <v>6.2199999999999998E-2</v>
      </c>
      <c r="I33" s="41">
        <v>4.8300000000000003E-2</v>
      </c>
      <c r="J33" s="41">
        <v>9.0499999999999997E-2</v>
      </c>
      <c r="K33" s="41" t="s">
        <v>61</v>
      </c>
      <c r="L33" s="41">
        <v>1.9855</v>
      </c>
      <c r="M33" s="42">
        <v>0.64739999999999998</v>
      </c>
      <c r="N33" s="40">
        <v>0.73350000000000004</v>
      </c>
      <c r="O33" s="43"/>
      <c r="P33" s="44">
        <v>34.68</v>
      </c>
      <c r="Q33" s="59">
        <f t="shared" si="0"/>
        <v>9.6333333333333329</v>
      </c>
      <c r="R33" s="69"/>
      <c r="S33" s="70">
        <v>38.42</v>
      </c>
      <c r="T33" s="62">
        <f t="shared" si="1"/>
        <v>10.672222222222222</v>
      </c>
      <c r="U33" s="69"/>
      <c r="V33" s="74">
        <v>49.22</v>
      </c>
      <c r="W33" s="65">
        <f t="shared" si="2"/>
        <v>13.672222222222221</v>
      </c>
      <c r="X33" s="77">
        <v>-8.3000000000000007</v>
      </c>
      <c r="Y33" s="78">
        <v>-2.2000000000000002</v>
      </c>
      <c r="Z33" s="83">
        <v>1.1000000000000001E-3</v>
      </c>
      <c r="AA33" s="83" t="s">
        <v>52</v>
      </c>
      <c r="AB33" s="87" t="s">
        <v>51</v>
      </c>
      <c r="AC33" s="90">
        <v>4317.7820000000002</v>
      </c>
      <c r="AD33" s="10">
        <f>SUM(B33:M33)+$K$42+$N$42</f>
        <v>99.999800000000008</v>
      </c>
      <c r="AE33" s="89" t="str">
        <f>IF(AD33=100,"ОК"," ")</f>
        <v xml:space="preserve"> </v>
      </c>
      <c r="AF33" s="6"/>
      <c r="AG33" s="6"/>
      <c r="AH33" s="6"/>
    </row>
    <row r="34" spans="1:34" x14ac:dyDescent="0.25">
      <c r="A34" s="29">
        <v>24</v>
      </c>
      <c r="B34" s="40">
        <v>91.789500000000004</v>
      </c>
      <c r="C34" s="41">
        <v>4.1044</v>
      </c>
      <c r="D34" s="41">
        <v>1.0477000000000001</v>
      </c>
      <c r="E34" s="41">
        <v>0.1226</v>
      </c>
      <c r="F34" s="41">
        <v>0.2099</v>
      </c>
      <c r="G34" s="41">
        <v>5.1000000000000004E-3</v>
      </c>
      <c r="H34" s="41">
        <v>6.2300000000000001E-2</v>
      </c>
      <c r="I34" s="41">
        <v>4.9500000000000002E-2</v>
      </c>
      <c r="J34" s="41">
        <v>9.1300000000000006E-2</v>
      </c>
      <c r="K34" s="41" t="s">
        <v>61</v>
      </c>
      <c r="L34" s="41">
        <v>1.9118999999999999</v>
      </c>
      <c r="M34" s="42">
        <v>0.60580000000000001</v>
      </c>
      <c r="N34" s="40">
        <v>0.73240000000000005</v>
      </c>
      <c r="O34" s="43"/>
      <c r="P34" s="44">
        <v>34.700000000000003</v>
      </c>
      <c r="Q34" s="59">
        <f t="shared" si="0"/>
        <v>9.6388888888888893</v>
      </c>
      <c r="R34" s="69"/>
      <c r="S34" s="70">
        <v>38.450000000000003</v>
      </c>
      <c r="T34" s="62">
        <f t="shared" si="1"/>
        <v>10.680555555555555</v>
      </c>
      <c r="U34" s="69"/>
      <c r="V34" s="74">
        <v>49.3</v>
      </c>
      <c r="W34" s="65">
        <f t="shared" si="2"/>
        <v>13.694444444444443</v>
      </c>
      <c r="X34" s="77"/>
      <c r="Y34" s="78"/>
      <c r="Z34" s="83"/>
      <c r="AA34" s="83"/>
      <c r="AB34" s="87"/>
      <c r="AC34" s="90">
        <v>4428.2250000000004</v>
      </c>
      <c r="AD34" s="10">
        <f t="shared" si="3"/>
        <v>100.00000000000001</v>
      </c>
      <c r="AE34" s="89" t="str">
        <f t="shared" si="4"/>
        <v>ОК</v>
      </c>
      <c r="AF34" s="6"/>
      <c r="AG34" s="6"/>
      <c r="AH34" s="6"/>
    </row>
    <row r="35" spans="1:34" x14ac:dyDescent="0.25">
      <c r="A35" s="29">
        <v>25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0"/>
      <c r="O35" s="43"/>
      <c r="P35" s="44">
        <v>34.700000000000003</v>
      </c>
      <c r="Q35" s="59">
        <f t="shared" si="0"/>
        <v>9.6388888888888893</v>
      </c>
      <c r="R35" s="69"/>
      <c r="S35" s="70">
        <v>38.450000000000003</v>
      </c>
      <c r="T35" s="62">
        <f t="shared" si="1"/>
        <v>10.680555555555555</v>
      </c>
      <c r="U35" s="69"/>
      <c r="V35" s="74">
        <v>49.3</v>
      </c>
      <c r="W35" s="65">
        <f t="shared" si="2"/>
        <v>13.694444444444443</v>
      </c>
      <c r="X35" s="77"/>
      <c r="Y35" s="78"/>
      <c r="Z35" s="83"/>
      <c r="AA35" s="83"/>
      <c r="AB35" s="87"/>
      <c r="AC35" s="90">
        <v>4358.43</v>
      </c>
      <c r="AD35" s="10">
        <f t="shared" si="3"/>
        <v>0</v>
      </c>
      <c r="AE35" s="89" t="str">
        <f t="shared" si="4"/>
        <v xml:space="preserve"> </v>
      </c>
      <c r="AF35" s="6"/>
      <c r="AG35" s="6"/>
      <c r="AH35" s="6"/>
    </row>
    <row r="36" spans="1:34" x14ac:dyDescent="0.25">
      <c r="A36" s="29">
        <v>26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0"/>
      <c r="O36" s="43"/>
      <c r="P36" s="44">
        <v>34.700000000000003</v>
      </c>
      <c r="Q36" s="59">
        <f t="shared" si="0"/>
        <v>9.6388888888888893</v>
      </c>
      <c r="R36" s="69"/>
      <c r="S36" s="70">
        <v>38.450000000000003</v>
      </c>
      <c r="T36" s="62">
        <f t="shared" si="1"/>
        <v>10.680555555555555</v>
      </c>
      <c r="U36" s="69"/>
      <c r="V36" s="74">
        <v>49.3</v>
      </c>
      <c r="W36" s="65">
        <f t="shared" si="2"/>
        <v>13.694444444444443</v>
      </c>
      <c r="X36" s="77"/>
      <c r="Y36" s="78"/>
      <c r="Z36" s="83"/>
      <c r="AA36" s="83"/>
      <c r="AB36" s="87"/>
      <c r="AC36" s="90">
        <v>4130.848</v>
      </c>
      <c r="AD36" s="10">
        <f t="shared" si="3"/>
        <v>0</v>
      </c>
      <c r="AE36" s="89" t="str">
        <f t="shared" si="4"/>
        <v xml:space="preserve"> </v>
      </c>
      <c r="AF36" s="6"/>
      <c r="AG36" s="6"/>
      <c r="AH36" s="6"/>
    </row>
    <row r="37" spans="1:34" x14ac:dyDescent="0.25">
      <c r="A37" s="29">
        <v>27</v>
      </c>
      <c r="B37" s="40">
        <v>91.762900000000002</v>
      </c>
      <c r="C37" s="41">
        <v>4.1177000000000001</v>
      </c>
      <c r="D37" s="41">
        <v>1.032</v>
      </c>
      <c r="E37" s="41">
        <v>0.1158</v>
      </c>
      <c r="F37" s="41">
        <v>0.19900000000000001</v>
      </c>
      <c r="G37" s="41">
        <v>5.5999999999999999E-3</v>
      </c>
      <c r="H37" s="41">
        <v>5.7799999999999997E-2</v>
      </c>
      <c r="I37" s="41">
        <v>4.7199999999999999E-2</v>
      </c>
      <c r="J37" s="41">
        <v>8.8300000000000003E-2</v>
      </c>
      <c r="K37" s="41" t="s">
        <v>61</v>
      </c>
      <c r="L37" s="41">
        <v>1.9802</v>
      </c>
      <c r="M37" s="42">
        <v>0.59350000000000003</v>
      </c>
      <c r="N37" s="40">
        <v>0.73199999999999998</v>
      </c>
      <c r="O37" s="43"/>
      <c r="P37" s="44">
        <v>34.659999999999997</v>
      </c>
      <c r="Q37" s="59">
        <f t="shared" si="0"/>
        <v>9.6277777777777764</v>
      </c>
      <c r="R37" s="69"/>
      <c r="S37" s="70">
        <v>38.39</v>
      </c>
      <c r="T37" s="62">
        <f t="shared" si="1"/>
        <v>10.66388888888889</v>
      </c>
      <c r="U37" s="69"/>
      <c r="V37" s="74">
        <v>49.25</v>
      </c>
      <c r="W37" s="65">
        <f t="shared" si="2"/>
        <v>13.680555555555555</v>
      </c>
      <c r="X37" s="77"/>
      <c r="Y37" s="78"/>
      <c r="Z37" s="83"/>
      <c r="AA37" s="83"/>
      <c r="AB37" s="87"/>
      <c r="AC37" s="90">
        <v>3882.5030000000002</v>
      </c>
      <c r="AD37" s="10">
        <f t="shared" si="3"/>
        <v>100</v>
      </c>
      <c r="AE37" s="89" t="str">
        <f t="shared" si="4"/>
        <v>ОК</v>
      </c>
      <c r="AF37" s="6"/>
      <c r="AG37" s="6"/>
      <c r="AH37" s="6"/>
    </row>
    <row r="38" spans="1:34" x14ac:dyDescent="0.25">
      <c r="A38" s="29">
        <v>28</v>
      </c>
      <c r="B38" s="40">
        <v>91.615799999999993</v>
      </c>
      <c r="C38" s="41">
        <v>4.1577999999999999</v>
      </c>
      <c r="D38" s="41">
        <v>1.0539000000000001</v>
      </c>
      <c r="E38" s="41">
        <v>0.11799999999999999</v>
      </c>
      <c r="F38" s="41">
        <v>0.19939999999999999</v>
      </c>
      <c r="G38" s="41">
        <v>5.4000000000000003E-3</v>
      </c>
      <c r="H38" s="41">
        <v>5.74E-2</v>
      </c>
      <c r="I38" s="41">
        <v>4.6800000000000001E-2</v>
      </c>
      <c r="J38" s="41">
        <v>8.6099999999999996E-2</v>
      </c>
      <c r="K38" s="41" t="s">
        <v>61</v>
      </c>
      <c r="L38" s="41">
        <v>2.0047000000000001</v>
      </c>
      <c r="M38" s="42">
        <v>0.65469999999999995</v>
      </c>
      <c r="N38" s="40">
        <v>0.73329999999999995</v>
      </c>
      <c r="O38" s="43"/>
      <c r="P38" s="44">
        <v>34.65</v>
      </c>
      <c r="Q38" s="59">
        <f t="shared" si="0"/>
        <v>9.625</v>
      </c>
      <c r="R38" s="69"/>
      <c r="S38" s="70">
        <v>38.380000000000003</v>
      </c>
      <c r="T38" s="62">
        <f t="shared" si="1"/>
        <v>10.661111111111111</v>
      </c>
      <c r="U38" s="69"/>
      <c r="V38" s="74">
        <v>49.19</v>
      </c>
      <c r="W38" s="65">
        <f t="shared" si="2"/>
        <v>13.663888888888888</v>
      </c>
      <c r="X38" s="77"/>
      <c r="Y38" s="78"/>
      <c r="Z38" s="83"/>
      <c r="AA38" s="83"/>
      <c r="AB38" s="87"/>
      <c r="AC38" s="90">
        <v>3666.6379999999999</v>
      </c>
      <c r="AD38" s="10">
        <f t="shared" si="3"/>
        <v>99.999999999999986</v>
      </c>
      <c r="AE38" s="89" t="str">
        <f t="shared" si="4"/>
        <v>ОК</v>
      </c>
      <c r="AF38" s="6"/>
      <c r="AG38" s="6"/>
      <c r="AH38" s="6"/>
    </row>
    <row r="39" spans="1:34" x14ac:dyDescent="0.25">
      <c r="A39" s="29">
        <v>29</v>
      </c>
      <c r="B39" s="40">
        <v>91.666899999999998</v>
      </c>
      <c r="C39" s="41">
        <v>4.1441999999999997</v>
      </c>
      <c r="D39" s="41">
        <v>1.0492999999999999</v>
      </c>
      <c r="E39" s="41">
        <v>0.1188</v>
      </c>
      <c r="F39" s="41">
        <v>0.20180000000000001</v>
      </c>
      <c r="G39" s="41">
        <v>5.1999999999999998E-3</v>
      </c>
      <c r="H39" s="41">
        <v>5.8400000000000001E-2</v>
      </c>
      <c r="I39" s="41">
        <v>4.7199999999999999E-2</v>
      </c>
      <c r="J39" s="41">
        <v>8.8599999999999998E-2</v>
      </c>
      <c r="K39" s="41" t="s">
        <v>61</v>
      </c>
      <c r="L39" s="41">
        <v>1.9827999999999999</v>
      </c>
      <c r="M39" s="42">
        <v>0.63680000000000003</v>
      </c>
      <c r="N39" s="40">
        <v>0.73299999999999998</v>
      </c>
      <c r="O39" s="43"/>
      <c r="P39" s="44">
        <v>34.659999999999997</v>
      </c>
      <c r="Q39" s="59">
        <f t="shared" si="0"/>
        <v>9.6277777777777764</v>
      </c>
      <c r="R39" s="69"/>
      <c r="S39" s="70">
        <v>38.4</v>
      </c>
      <c r="T39" s="62">
        <f t="shared" si="1"/>
        <v>10.666666666666666</v>
      </c>
      <c r="U39" s="69"/>
      <c r="V39" s="74">
        <v>49.22</v>
      </c>
      <c r="W39" s="65">
        <f t="shared" si="2"/>
        <v>13.672222222222221</v>
      </c>
      <c r="X39" s="77"/>
      <c r="Y39" s="78"/>
      <c r="Z39" s="83"/>
      <c r="AA39" s="83"/>
      <c r="AB39" s="87"/>
      <c r="AC39" s="90">
        <v>4069.9609999999998</v>
      </c>
      <c r="AD39" s="10">
        <f t="shared" si="3"/>
        <v>100</v>
      </c>
      <c r="AE39" s="89" t="str">
        <f t="shared" si="4"/>
        <v>ОК</v>
      </c>
      <c r="AF39" s="6"/>
      <c r="AG39" s="6"/>
      <c r="AH39" s="6"/>
    </row>
    <row r="40" spans="1:34" x14ac:dyDescent="0.25">
      <c r="A40" s="29">
        <v>30</v>
      </c>
      <c r="B40" s="40">
        <v>91.704599999999999</v>
      </c>
      <c r="C40" s="41">
        <v>4.1067999999999998</v>
      </c>
      <c r="D40" s="41">
        <v>1.0439000000000001</v>
      </c>
      <c r="E40" s="41">
        <v>0.11849999999999999</v>
      </c>
      <c r="F40" s="41">
        <v>0.1988</v>
      </c>
      <c r="G40" s="41">
        <v>5.0000000000000001E-3</v>
      </c>
      <c r="H40" s="41">
        <v>5.74E-2</v>
      </c>
      <c r="I40" s="41">
        <v>4.6199999999999998E-2</v>
      </c>
      <c r="J40" s="41">
        <v>9.0999999999999998E-2</v>
      </c>
      <c r="K40" s="41" t="s">
        <v>61</v>
      </c>
      <c r="L40" s="41">
        <v>2.0192999999999999</v>
      </c>
      <c r="M40" s="42">
        <v>0.60860000000000003</v>
      </c>
      <c r="N40" s="40">
        <v>0.73250000000000004</v>
      </c>
      <c r="O40" s="43"/>
      <c r="P40" s="44">
        <v>34.65</v>
      </c>
      <c r="Q40" s="59">
        <f t="shared" si="0"/>
        <v>9.625</v>
      </c>
      <c r="R40" s="69"/>
      <c r="S40" s="70">
        <v>38.380000000000003</v>
      </c>
      <c r="T40" s="62">
        <f t="shared" si="1"/>
        <v>10.661111111111111</v>
      </c>
      <c r="U40" s="69"/>
      <c r="V40" s="74">
        <v>49.22</v>
      </c>
      <c r="W40" s="65">
        <f t="shared" si="2"/>
        <v>13.672222222222221</v>
      </c>
      <c r="X40" s="77"/>
      <c r="Y40" s="78"/>
      <c r="Z40" s="83"/>
      <c r="AA40" s="83"/>
      <c r="AB40" s="87"/>
      <c r="AC40" s="90">
        <v>4754.4399999999996</v>
      </c>
      <c r="AD40" s="10">
        <f t="shared" si="3"/>
        <v>100.00009999999997</v>
      </c>
      <c r="AE40" s="89" t="str">
        <f t="shared" si="4"/>
        <v xml:space="preserve"> </v>
      </c>
      <c r="AF40" s="6"/>
      <c r="AG40" s="6"/>
      <c r="AH40" s="6"/>
    </row>
    <row r="41" spans="1:34" ht="15.75" thickBot="1" x14ac:dyDescent="0.3">
      <c r="A41" s="30">
        <v>31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5"/>
      <c r="O41" s="48"/>
      <c r="P41" s="49"/>
      <c r="Q41" s="60">
        <f t="shared" si="0"/>
        <v>0</v>
      </c>
      <c r="R41" s="71"/>
      <c r="S41" s="72"/>
      <c r="T41" s="63">
        <f t="shared" si="1"/>
        <v>0</v>
      </c>
      <c r="U41" s="71"/>
      <c r="V41" s="71"/>
      <c r="W41" s="66">
        <f t="shared" si="2"/>
        <v>0</v>
      </c>
      <c r="X41" s="79"/>
      <c r="Y41" s="80"/>
      <c r="Z41" s="84"/>
      <c r="AA41" s="84"/>
      <c r="AB41" s="88"/>
      <c r="AC41" s="86"/>
      <c r="AD41" s="10">
        <f t="shared" si="3"/>
        <v>0</v>
      </c>
      <c r="AE41" s="89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122" t="s">
        <v>18</v>
      </c>
      <c r="B42" s="123"/>
      <c r="C42" s="123"/>
      <c r="D42" s="123"/>
      <c r="E42" s="123"/>
      <c r="F42" s="123"/>
      <c r="G42" s="123"/>
      <c r="H42" s="124"/>
      <c r="I42" s="121" t="s">
        <v>16</v>
      </c>
      <c r="J42" s="121"/>
      <c r="K42" s="32">
        <v>0</v>
      </c>
      <c r="L42" s="122" t="s">
        <v>17</v>
      </c>
      <c r="M42" s="124"/>
      <c r="N42" s="33">
        <v>0</v>
      </c>
      <c r="O42" s="95"/>
      <c r="P42" s="95">
        <f>SUMPRODUCT(P11:P41,AC11:AC41)/SUM(AC11:AC41)</f>
        <v>34.594529979126662</v>
      </c>
      <c r="Q42" s="101">
        <f>SUMPRODUCT(Q11:Q41,AC11:AC41)/SUM(AC11:AC41)</f>
        <v>9.6095916608685172</v>
      </c>
      <c r="R42" s="95"/>
      <c r="S42" s="95">
        <f>SUMPRODUCT(S11:S41,AC11:AC41)/SUM(AC11:AC41)</f>
        <v>38.325296637311517</v>
      </c>
      <c r="T42" s="99">
        <f>SUMPRODUCT(T11:T41,AC11:AC41)/SUM(AC11:AC41)</f>
        <v>10.645915732586532</v>
      </c>
      <c r="U42" s="14"/>
      <c r="V42" s="7"/>
      <c r="W42" s="34"/>
      <c r="X42" s="34"/>
      <c r="Y42" s="34"/>
      <c r="Z42" s="34"/>
      <c r="AA42" s="103" t="s">
        <v>39</v>
      </c>
      <c r="AB42" s="103"/>
      <c r="AC42" s="85">
        <f>SUM(AC11:AC41)</f>
        <v>107775.78800000002</v>
      </c>
      <c r="AD42" s="10"/>
      <c r="AE42" s="11"/>
      <c r="AF42" s="6"/>
      <c r="AG42" s="6"/>
      <c r="AH42" s="6"/>
    </row>
    <row r="43" spans="1:34" ht="15.75" customHeight="1" x14ac:dyDescent="0.25">
      <c r="A43" s="35"/>
      <c r="B43" s="4"/>
      <c r="C43" s="4"/>
      <c r="D43" s="4"/>
      <c r="E43" s="4"/>
      <c r="F43" s="4"/>
      <c r="G43" s="4"/>
      <c r="H43" s="120" t="s">
        <v>2</v>
      </c>
      <c r="I43" s="120"/>
      <c r="J43" s="120"/>
      <c r="K43" s="120"/>
      <c r="L43" s="120"/>
      <c r="M43" s="120"/>
      <c r="N43" s="120"/>
      <c r="O43" s="96"/>
      <c r="P43" s="96"/>
      <c r="Q43" s="102"/>
      <c r="R43" s="96"/>
      <c r="S43" s="96"/>
      <c r="T43" s="100"/>
      <c r="U43" s="14"/>
      <c r="V43" s="4"/>
      <c r="W43" s="4"/>
      <c r="X43" s="4"/>
      <c r="Y43" s="4"/>
      <c r="Z43" s="4"/>
      <c r="AA43" s="4"/>
      <c r="AB43" s="4"/>
      <c r="AC43" s="57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57"/>
    </row>
    <row r="45" spans="1:34" ht="15.75" customHeight="1" x14ac:dyDescent="0.25">
      <c r="A45" s="3"/>
      <c r="B45" s="36" t="s">
        <v>40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 t="s">
        <v>41</v>
      </c>
      <c r="P45" s="36"/>
      <c r="Q45" s="36"/>
      <c r="R45" s="36"/>
      <c r="S45" s="37"/>
      <c r="T45" s="38"/>
      <c r="U45" s="38"/>
      <c r="V45" s="97">
        <v>42704</v>
      </c>
      <c r="W45" s="98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9" t="s">
        <v>3</v>
      </c>
      <c r="O46" s="39" t="s">
        <v>4</v>
      </c>
      <c r="R46" s="39"/>
      <c r="S46" s="39" t="s">
        <v>5</v>
      </c>
      <c r="V46" s="39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6" t="s">
        <v>42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 t="s">
        <v>43</v>
      </c>
      <c r="O47" s="36" t="s">
        <v>44</v>
      </c>
      <c r="P47" s="36"/>
      <c r="Q47" s="36"/>
      <c r="R47" s="36"/>
      <c r="S47" s="36"/>
      <c r="T47" s="38"/>
      <c r="U47" s="38"/>
      <c r="V47" s="97">
        <v>42704</v>
      </c>
      <c r="W47" s="98"/>
    </row>
    <row r="48" spans="1:34" x14ac:dyDescent="0.25">
      <c r="E48" s="39" t="s">
        <v>45</v>
      </c>
      <c r="O48" s="39" t="s">
        <v>4</v>
      </c>
      <c r="R48" s="39"/>
      <c r="S48" s="39" t="s">
        <v>5</v>
      </c>
      <c r="V48" s="39"/>
      <c r="W48" s="4" t="s">
        <v>6</v>
      </c>
    </row>
    <row r="49" spans="2:23" x14ac:dyDescent="0.25">
      <c r="B49" s="36" t="s">
        <v>55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 t="s">
        <v>43</v>
      </c>
      <c r="O49" s="36" t="s">
        <v>56</v>
      </c>
      <c r="P49" s="36"/>
      <c r="Q49" s="36"/>
      <c r="R49" s="36"/>
      <c r="S49" s="36"/>
      <c r="T49" s="38"/>
      <c r="U49" s="38"/>
      <c r="V49" s="97">
        <v>42704</v>
      </c>
      <c r="W49" s="98"/>
    </row>
    <row r="50" spans="2:23" x14ac:dyDescent="0.25">
      <c r="E50" s="50" t="s">
        <v>54</v>
      </c>
      <c r="O50" s="39" t="s">
        <v>4</v>
      </c>
      <c r="R50" s="39"/>
      <c r="S50" s="39" t="s">
        <v>5</v>
      </c>
      <c r="V50" s="39"/>
      <c r="W50" s="4" t="s">
        <v>6</v>
      </c>
    </row>
  </sheetData>
  <sheetProtection sheet="1" objects="1" scenarios="1"/>
  <mergeCells count="50">
    <mergeCell ref="Z7:Z10"/>
    <mergeCell ref="AA7:AA10"/>
    <mergeCell ref="W9:W10"/>
    <mergeCell ref="AB7:AB10"/>
    <mergeCell ref="Y7:Y10"/>
    <mergeCell ref="X7:X10"/>
    <mergeCell ref="N7:W7"/>
    <mergeCell ref="N8:N10"/>
    <mergeCell ref="T9:T10"/>
    <mergeCell ref="V49:W49"/>
    <mergeCell ref="J2:X2"/>
    <mergeCell ref="J4:X4"/>
    <mergeCell ref="J5:X5"/>
    <mergeCell ref="U9:U10"/>
    <mergeCell ref="S9:S10"/>
    <mergeCell ref="B7:M8"/>
    <mergeCell ref="H9:H10"/>
    <mergeCell ref="M9:M10"/>
    <mergeCell ref="H43:N43"/>
    <mergeCell ref="I42:J42"/>
    <mergeCell ref="A42:H42"/>
    <mergeCell ref="L42:M42"/>
    <mergeCell ref="A7:A10"/>
    <mergeCell ref="B9:B10"/>
    <mergeCell ref="C9:C10"/>
    <mergeCell ref="D9:D10"/>
    <mergeCell ref="E9:E10"/>
    <mergeCell ref="L9:L10"/>
    <mergeCell ref="I9:I10"/>
    <mergeCell ref="V47:W47"/>
    <mergeCell ref="F9:F10"/>
    <mergeCell ref="G9:G10"/>
    <mergeCell ref="J9:J10"/>
    <mergeCell ref="K9:K10"/>
    <mergeCell ref="K3:AH3"/>
    <mergeCell ref="K6:AH6"/>
    <mergeCell ref="S42:S43"/>
    <mergeCell ref="V45:W45"/>
    <mergeCell ref="T42:T43"/>
    <mergeCell ref="P42:P43"/>
    <mergeCell ref="Q42:Q43"/>
    <mergeCell ref="AA42:AB42"/>
    <mergeCell ref="R42:R43"/>
    <mergeCell ref="V9:V10"/>
    <mergeCell ref="R9:R10"/>
    <mergeCell ref="O42:O43"/>
    <mergeCell ref="O9:O10"/>
    <mergeCell ref="P9:P10"/>
    <mergeCell ref="Q9:Q10"/>
    <mergeCell ref="AC7:AC10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H30" sqref="H30"/>
    </sheetView>
  </sheetViews>
  <sheetFormatPr defaultRowHeight="15" x14ac:dyDescent="0.25"/>
  <cols>
    <col min="1" max="1" width="10.5703125" bestFit="1" customWidth="1"/>
    <col min="3" max="3" width="10.28515625" customWidth="1"/>
    <col min="5" max="5" width="10.85546875" customWidth="1"/>
    <col min="10" max="10" width="10.7109375" customWidth="1"/>
    <col min="15" max="15" width="10.140625" customWidth="1"/>
  </cols>
  <sheetData>
    <row r="1" spans="1:16" x14ac:dyDescent="0.25">
      <c r="J1" t="s">
        <v>66</v>
      </c>
      <c r="O1" t="s">
        <v>65</v>
      </c>
    </row>
    <row r="2" spans="1:16" x14ac:dyDescent="0.25">
      <c r="A2" s="90">
        <v>3422.2510000000002</v>
      </c>
      <c r="C2" s="156">
        <v>42675</v>
      </c>
      <c r="D2">
        <v>34222.51</v>
      </c>
      <c r="F2">
        <f>D2/1000</f>
        <v>34.22251</v>
      </c>
      <c r="J2" t="s">
        <v>63</v>
      </c>
      <c r="K2" t="s">
        <v>64</v>
      </c>
      <c r="O2" t="s">
        <v>63</v>
      </c>
      <c r="P2" t="s">
        <v>64</v>
      </c>
    </row>
    <row r="3" spans="1:16" x14ac:dyDescent="0.25">
      <c r="A3" s="90">
        <v>3424.3220000000001</v>
      </c>
      <c r="C3" s="156">
        <v>42676</v>
      </c>
      <c r="D3">
        <v>34243.22</v>
      </c>
      <c r="E3" s="156"/>
      <c r="F3">
        <f t="shared" ref="F3:F31" si="0">D3/1000</f>
        <v>34.243220000000001</v>
      </c>
      <c r="J3" s="156">
        <v>42678</v>
      </c>
      <c r="K3">
        <v>33303.129999999997</v>
      </c>
      <c r="O3" s="156">
        <v>42675</v>
      </c>
      <c r="P3">
        <v>34222.51</v>
      </c>
    </row>
    <row r="4" spans="1:16" x14ac:dyDescent="0.25">
      <c r="A4" s="91">
        <v>3244.761</v>
      </c>
      <c r="C4" s="156">
        <v>42677</v>
      </c>
      <c r="D4">
        <v>32447.61</v>
      </c>
      <c r="E4" s="156"/>
      <c r="F4">
        <f t="shared" si="0"/>
        <v>32.447609999999997</v>
      </c>
      <c r="J4" s="156">
        <v>42679</v>
      </c>
      <c r="K4">
        <v>33427.69</v>
      </c>
      <c r="O4" s="156">
        <v>42676</v>
      </c>
      <c r="P4">
        <v>34243.22</v>
      </c>
    </row>
    <row r="5" spans="1:16" x14ac:dyDescent="0.25">
      <c r="A5" s="90">
        <v>3330.3130000000001</v>
      </c>
      <c r="C5" s="156">
        <v>42678</v>
      </c>
      <c r="D5">
        <v>33303.129999999997</v>
      </c>
      <c r="F5">
        <f t="shared" si="0"/>
        <v>33.303129999999996</v>
      </c>
      <c r="J5" s="156">
        <v>42680</v>
      </c>
      <c r="K5">
        <v>33100.699999999997</v>
      </c>
    </row>
    <row r="6" spans="1:16" x14ac:dyDescent="0.25">
      <c r="A6" s="90">
        <v>3342.7689999999998</v>
      </c>
      <c r="C6" s="156">
        <v>42679</v>
      </c>
      <c r="D6">
        <v>33427.69</v>
      </c>
      <c r="F6">
        <f t="shared" si="0"/>
        <v>33.427690000000005</v>
      </c>
      <c r="J6" s="156">
        <v>42681</v>
      </c>
      <c r="K6">
        <v>22111.58</v>
      </c>
    </row>
    <row r="7" spans="1:16" x14ac:dyDescent="0.25">
      <c r="A7" s="90">
        <v>3310.07</v>
      </c>
      <c r="C7" s="156">
        <v>42680</v>
      </c>
      <c r="D7">
        <v>33100.699999999997</v>
      </c>
      <c r="F7">
        <f t="shared" si="0"/>
        <v>33.100699999999996</v>
      </c>
      <c r="J7" s="156">
        <v>42682</v>
      </c>
      <c r="K7">
        <v>23510.97</v>
      </c>
    </row>
    <row r="8" spans="1:16" x14ac:dyDescent="0.25">
      <c r="A8" s="90">
        <v>2211.1579999999999</v>
      </c>
      <c r="C8" s="156">
        <v>42681</v>
      </c>
      <c r="D8">
        <v>22111.58</v>
      </c>
      <c r="F8">
        <f t="shared" si="0"/>
        <v>22.11158</v>
      </c>
      <c r="J8" s="156">
        <v>42683</v>
      </c>
      <c r="K8">
        <v>23861.02</v>
      </c>
    </row>
    <row r="9" spans="1:16" x14ac:dyDescent="0.25">
      <c r="A9" s="90">
        <v>2351.0970000000002</v>
      </c>
      <c r="C9" s="156">
        <v>42682</v>
      </c>
      <c r="D9">
        <v>23510.97</v>
      </c>
      <c r="F9">
        <f t="shared" si="0"/>
        <v>23.51097</v>
      </c>
      <c r="J9" s="156">
        <v>42684</v>
      </c>
      <c r="K9">
        <v>22468.25</v>
      </c>
    </row>
    <row r="10" spans="1:16" x14ac:dyDescent="0.25">
      <c r="A10" s="90">
        <v>2386.1019999999999</v>
      </c>
      <c r="C10" s="156">
        <v>42683</v>
      </c>
      <c r="D10">
        <v>23861.02</v>
      </c>
      <c r="F10">
        <f t="shared" si="0"/>
        <v>23.86102</v>
      </c>
      <c r="J10" s="156">
        <v>42685</v>
      </c>
      <c r="K10" t="s">
        <v>67</v>
      </c>
    </row>
    <row r="11" spans="1:16" x14ac:dyDescent="0.25">
      <c r="A11" s="90">
        <v>2246.8249999999998</v>
      </c>
      <c r="C11" s="156">
        <v>42684</v>
      </c>
      <c r="D11">
        <v>22468.25</v>
      </c>
      <c r="F11">
        <f t="shared" si="0"/>
        <v>22.468250000000001</v>
      </c>
      <c r="J11" s="156">
        <v>42686</v>
      </c>
      <c r="K11">
        <v>32704.09</v>
      </c>
    </row>
    <row r="12" spans="1:16" x14ac:dyDescent="0.25">
      <c r="A12" s="90">
        <v>3121.056</v>
      </c>
      <c r="C12" s="156">
        <v>42685</v>
      </c>
      <c r="D12">
        <v>31210.560000000001</v>
      </c>
      <c r="F12">
        <f t="shared" si="0"/>
        <v>31.210560000000001</v>
      </c>
      <c r="J12" s="156">
        <v>42687</v>
      </c>
      <c r="K12">
        <v>35067.269999999997</v>
      </c>
    </row>
    <row r="13" spans="1:16" x14ac:dyDescent="0.25">
      <c r="A13" s="90">
        <v>3270.4090000000001</v>
      </c>
      <c r="C13" s="156">
        <v>42686</v>
      </c>
      <c r="D13">
        <v>32704.09</v>
      </c>
      <c r="F13">
        <f t="shared" si="0"/>
        <v>32.704090000000001</v>
      </c>
      <c r="J13" s="156">
        <v>42688</v>
      </c>
      <c r="K13">
        <v>34181.800000000003</v>
      </c>
    </row>
    <row r="14" spans="1:16" x14ac:dyDescent="0.25">
      <c r="A14" s="90">
        <v>3506.7269999999999</v>
      </c>
      <c r="C14" s="156">
        <v>42687</v>
      </c>
      <c r="D14">
        <v>35067.269999999997</v>
      </c>
      <c r="F14">
        <f t="shared" si="0"/>
        <v>35.067269999999994</v>
      </c>
      <c r="J14" s="156">
        <v>42689</v>
      </c>
      <c r="K14">
        <v>35978.379999999997</v>
      </c>
    </row>
    <row r="15" spans="1:16" x14ac:dyDescent="0.25">
      <c r="A15" s="90">
        <v>3418.18</v>
      </c>
      <c r="C15" s="156">
        <v>42688</v>
      </c>
      <c r="D15">
        <v>34181.800000000003</v>
      </c>
      <c r="F15">
        <f t="shared" si="0"/>
        <v>34.181800000000003</v>
      </c>
      <c r="J15" s="156">
        <v>42690</v>
      </c>
      <c r="K15">
        <v>37090.730000000003</v>
      </c>
    </row>
    <row r="16" spans="1:16" x14ac:dyDescent="0.25">
      <c r="A16" s="90">
        <v>3597.8380000000002</v>
      </c>
      <c r="C16" s="156">
        <v>42689</v>
      </c>
      <c r="D16">
        <v>35978.379999999997</v>
      </c>
      <c r="F16">
        <f t="shared" si="0"/>
        <v>35.978379999999994</v>
      </c>
      <c r="J16" s="156">
        <v>42691</v>
      </c>
      <c r="K16">
        <v>38753.53</v>
      </c>
    </row>
    <row r="17" spans="1:11" x14ac:dyDescent="0.25">
      <c r="A17" s="90">
        <v>3709.0729999999999</v>
      </c>
      <c r="C17" s="156">
        <v>42690</v>
      </c>
      <c r="D17">
        <v>37090.730000000003</v>
      </c>
      <c r="F17">
        <f t="shared" si="0"/>
        <v>37.090730000000001</v>
      </c>
      <c r="J17" s="156">
        <v>42692</v>
      </c>
      <c r="K17">
        <v>38322.839999999997</v>
      </c>
    </row>
    <row r="18" spans="1:11" x14ac:dyDescent="0.25">
      <c r="A18" s="90">
        <v>3875.3530000000001</v>
      </c>
      <c r="C18" s="156">
        <v>42691</v>
      </c>
      <c r="D18">
        <v>38753.53</v>
      </c>
      <c r="F18">
        <f t="shared" si="0"/>
        <v>38.753529999999998</v>
      </c>
      <c r="J18" s="156">
        <v>42693</v>
      </c>
      <c r="K18">
        <v>40088.97</v>
      </c>
    </row>
    <row r="19" spans="1:11" x14ac:dyDescent="0.25">
      <c r="A19" s="90">
        <v>3832.2840000000001</v>
      </c>
      <c r="C19" s="156">
        <v>42692</v>
      </c>
      <c r="D19">
        <v>38322.839999999997</v>
      </c>
      <c r="F19">
        <f t="shared" si="0"/>
        <v>38.322839999999999</v>
      </c>
      <c r="J19" s="156">
        <v>42694</v>
      </c>
      <c r="K19">
        <v>41209.43</v>
      </c>
    </row>
    <row r="20" spans="1:11" x14ac:dyDescent="0.25">
      <c r="A20" s="90">
        <v>4008.8969999999999</v>
      </c>
      <c r="C20" s="156">
        <v>42693</v>
      </c>
      <c r="D20">
        <v>40088.97</v>
      </c>
      <c r="F20">
        <f t="shared" si="0"/>
        <v>40.088970000000003</v>
      </c>
      <c r="J20" s="156">
        <v>42695</v>
      </c>
      <c r="K20">
        <v>41520.17</v>
      </c>
    </row>
    <row r="21" spans="1:11" x14ac:dyDescent="0.25">
      <c r="A21" s="90">
        <v>4120.9430000000002</v>
      </c>
      <c r="C21" s="156">
        <v>42694</v>
      </c>
      <c r="D21">
        <v>41209.43</v>
      </c>
      <c r="F21">
        <f t="shared" si="0"/>
        <v>41.209429999999998</v>
      </c>
      <c r="J21" s="156">
        <v>42696</v>
      </c>
      <c r="K21">
        <v>42845.16</v>
      </c>
    </row>
    <row r="22" spans="1:11" x14ac:dyDescent="0.25">
      <c r="A22" s="90">
        <v>4152.0169999999998</v>
      </c>
      <c r="C22" s="156">
        <v>42695</v>
      </c>
      <c r="D22">
        <v>41520.17</v>
      </c>
      <c r="F22">
        <f t="shared" si="0"/>
        <v>41.52017</v>
      </c>
      <c r="J22" s="156">
        <v>42697</v>
      </c>
      <c r="K22">
        <v>43177.82</v>
      </c>
    </row>
    <row r="23" spans="1:11" x14ac:dyDescent="0.25">
      <c r="A23" s="90">
        <v>4284.5159999999996</v>
      </c>
      <c r="C23" s="156">
        <v>42696</v>
      </c>
      <c r="D23">
        <v>42845.16</v>
      </c>
      <c r="F23">
        <f t="shared" si="0"/>
        <v>42.845160000000007</v>
      </c>
      <c r="J23" s="156">
        <v>42698</v>
      </c>
      <c r="K23">
        <v>44282.25</v>
      </c>
    </row>
    <row r="24" spans="1:11" x14ac:dyDescent="0.25">
      <c r="A24" s="90">
        <v>4317.7820000000002</v>
      </c>
      <c r="C24" s="156">
        <v>42697</v>
      </c>
      <c r="D24">
        <v>43177.82</v>
      </c>
      <c r="F24">
        <f t="shared" si="0"/>
        <v>43.177819999999997</v>
      </c>
      <c r="J24" s="156">
        <v>42699</v>
      </c>
      <c r="K24">
        <v>43584.3</v>
      </c>
    </row>
    <row r="25" spans="1:11" x14ac:dyDescent="0.25">
      <c r="A25" s="90">
        <v>4428.2250000000004</v>
      </c>
      <c r="C25" s="156">
        <v>42698</v>
      </c>
      <c r="D25">
        <v>44282.25</v>
      </c>
      <c r="F25">
        <f t="shared" si="0"/>
        <v>44.282249999999998</v>
      </c>
      <c r="J25" s="156">
        <v>42700</v>
      </c>
      <c r="K25">
        <v>41308.480000000003</v>
      </c>
    </row>
    <row r="26" spans="1:11" x14ac:dyDescent="0.25">
      <c r="A26" s="90">
        <v>4358.43</v>
      </c>
      <c r="C26" s="156">
        <v>42699</v>
      </c>
      <c r="D26">
        <v>43584.3</v>
      </c>
      <c r="F26">
        <f t="shared" si="0"/>
        <v>43.584300000000006</v>
      </c>
      <c r="J26" s="156">
        <v>42701</v>
      </c>
      <c r="K26">
        <v>38825.03</v>
      </c>
    </row>
    <row r="27" spans="1:11" x14ac:dyDescent="0.25">
      <c r="A27" s="90">
        <v>4130.848</v>
      </c>
      <c r="C27" s="156">
        <v>42700</v>
      </c>
      <c r="D27">
        <v>41308.480000000003</v>
      </c>
      <c r="F27">
        <f t="shared" si="0"/>
        <v>41.308480000000003</v>
      </c>
      <c r="J27" s="156">
        <v>42702</v>
      </c>
      <c r="K27">
        <v>36666.379999999997</v>
      </c>
    </row>
    <row r="28" spans="1:11" x14ac:dyDescent="0.25">
      <c r="A28" s="90">
        <v>3882.5030000000002</v>
      </c>
      <c r="C28" s="156">
        <v>42701</v>
      </c>
      <c r="D28">
        <v>38825.03</v>
      </c>
      <c r="F28">
        <f t="shared" si="0"/>
        <v>38.825029999999998</v>
      </c>
      <c r="J28" s="156">
        <v>42703</v>
      </c>
      <c r="K28">
        <v>40699.61</v>
      </c>
    </row>
    <row r="29" spans="1:11" x14ac:dyDescent="0.25">
      <c r="A29" s="90">
        <v>3666.6379999999999</v>
      </c>
      <c r="C29" s="156">
        <v>42702</v>
      </c>
      <c r="D29">
        <v>36666.379999999997</v>
      </c>
      <c r="F29">
        <f t="shared" si="0"/>
        <v>36.666379999999997</v>
      </c>
      <c r="J29" s="156">
        <v>42704</v>
      </c>
      <c r="K29">
        <v>47544.4</v>
      </c>
    </row>
    <row r="30" spans="1:11" x14ac:dyDescent="0.25">
      <c r="A30" s="90">
        <v>4069.9609999999998</v>
      </c>
      <c r="C30" s="156">
        <v>42703</v>
      </c>
      <c r="D30">
        <v>40699.61</v>
      </c>
      <c r="F30">
        <f t="shared" si="0"/>
        <v>40.69961</v>
      </c>
    </row>
    <row r="31" spans="1:11" x14ac:dyDescent="0.25">
      <c r="A31" s="90">
        <v>4754.4399999999996</v>
      </c>
      <c r="C31" s="156">
        <v>42704</v>
      </c>
      <c r="D31">
        <v>47544.4</v>
      </c>
      <c r="F31">
        <f t="shared" si="0"/>
        <v>47.544400000000003</v>
      </c>
    </row>
    <row r="33" spans="1:1" x14ac:dyDescent="0.25">
      <c r="A33" s="10">
        <f>A2+A3+A4+A5+A6+A7+A8+A9+A10+A11+A12+A13+A14+A15+A16+A17+A18+A19+A20+A21+A23+A22+A24+A25+A26+A27+A28+A29+A30+A31</f>
        <v>107775.78800000002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2016-12-05T17:22:11Z</cp:lastPrinted>
  <dcterms:created xsi:type="dcterms:W3CDTF">2016-10-07T07:24:19Z</dcterms:created>
  <dcterms:modified xsi:type="dcterms:W3CDTF">2016-12-07T14:59:42Z</dcterms:modified>
</cp:coreProperties>
</file>