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O32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" i="2"/>
  <c r="AC42" i="1" l="1"/>
  <c r="Q11" i="1" l="1"/>
  <c r="T11" i="1"/>
  <c r="W11" i="1"/>
  <c r="AD11" i="1"/>
  <c r="AE11" i="1" s="1"/>
  <c r="Q12" i="1"/>
  <c r="T12" i="1"/>
  <c r="W12" i="1"/>
  <c r="AD12" i="1"/>
  <c r="AE12" i="1" s="1"/>
  <c r="Q13" i="1"/>
  <c r="T13" i="1"/>
  <c r="W13" i="1"/>
  <c r="AD13" i="1"/>
  <c r="AE13" i="1" s="1"/>
  <c r="Q14" i="1"/>
  <c r="T14" i="1"/>
  <c r="W14" i="1"/>
  <c r="AD14" i="1"/>
  <c r="AE14" i="1" s="1"/>
  <c r="Q15" i="1"/>
  <c r="T15" i="1"/>
  <c r="W15" i="1"/>
  <c r="AD15" i="1"/>
  <c r="AE15" i="1" s="1"/>
  <c r="Q16" i="1"/>
  <c r="T16" i="1"/>
  <c r="W16" i="1"/>
  <c r="AD16" i="1"/>
  <c r="AE16" i="1" s="1"/>
  <c r="Q17" i="1"/>
  <c r="T17" i="1"/>
  <c r="W17" i="1"/>
  <c r="AD17" i="1"/>
  <c r="AE17" i="1" s="1"/>
  <c r="Q18" i="1"/>
  <c r="T18" i="1"/>
  <c r="W18" i="1"/>
  <c r="AD18" i="1"/>
  <c r="AE18" i="1" s="1"/>
  <c r="Q19" i="1"/>
  <c r="T19" i="1"/>
  <c r="W19" i="1"/>
  <c r="AD19" i="1"/>
  <c r="AE19" i="1" s="1"/>
  <c r="Q20" i="1"/>
  <c r="T20" i="1"/>
  <c r="W20" i="1"/>
  <c r="AD20" i="1"/>
  <c r="AE20" i="1" s="1"/>
  <c r="Q21" i="1"/>
  <c r="T21" i="1"/>
  <c r="W21" i="1"/>
  <c r="AD21" i="1"/>
  <c r="AE21" i="1" s="1"/>
  <c r="Q22" i="1"/>
  <c r="T22" i="1"/>
  <c r="W22" i="1"/>
  <c r="AD22" i="1"/>
  <c r="AE22" i="1" s="1"/>
  <c r="Q23" i="1"/>
  <c r="T23" i="1"/>
  <c r="W23" i="1"/>
  <c r="AD23" i="1"/>
  <c r="AE23" i="1" s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P42" i="1"/>
  <c r="Q42" i="1" l="1"/>
  <c r="T42" i="1"/>
</calcChain>
</file>

<file path=xl/sharedStrings.xml><?xml version="1.0" encoding="utf-8"?>
<sst xmlns="http://schemas.openxmlformats.org/spreadsheetml/2006/main" count="84" uniqueCount="69">
  <si>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</si>
  <si>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</si>
  <si>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</si>
  <si>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</si>
  <si>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</si>
  <si>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</si>
  <si>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</si>
  <si>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</si>
  <si>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</si>
  <si>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</si>
  <si>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</si>
  <si>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</si>
  <si>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</si>
  <si>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</si>
  <si>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</si>
  <si>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</si>
  <si>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</si>
  <si>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</si>
  <si>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</si>
  <si>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</si>
  <si>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</si>
  <si>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</si>
  <si>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</si>
  <si>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</si>
  <si>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</si>
  <si>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</si>
  <si>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</si>
  <si>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</si>
  <si>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</si>
  <si>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</si>
  <si>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</si>
  <si>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</si>
  <si>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</si>
  <si>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</si>
  <si>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</si>
  <si>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</si>
  <si>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</si>
  <si>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</si>
  <si>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</si>
  <si>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</si>
  <si>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</si>
  <si>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</si>
  <si>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</si>
  <si>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</si>
  <si>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</si>
  <si>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</si>
  <si>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</si>
  <si>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</si>
  <si>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</si>
  <si>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</si>
  <si>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</si>
  <si>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</si>
  <si>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</si>
  <si>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</si>
  <si>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</si>
  <si>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</si>
  <si>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</si>
  <si>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</si>
  <si>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</si>
  <si>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 ГРС №1 м.Чугуїв</t>
  </si>
  <si>
    <t>з газопроводу  ШХ  за період з 01.11.2016 по 30.11.2016</t>
  </si>
  <si>
    <t>Данные по ГРС-1 г.Чугуев вых.ТЭЦ-2 за период 01.11.16 - 30.11.16</t>
  </si>
  <si>
    <t>Дата</t>
  </si>
  <si>
    <t xml:space="preserve"> V, м3</t>
  </si>
  <si>
    <t xml:space="preserve"> dP, %s</t>
  </si>
  <si>
    <t xml:space="preserve"> P, %s</t>
  </si>
  <si>
    <t xml:space="preserve"> T, °C</t>
  </si>
  <si>
    <t>Данные по ГРС-1 г.Чугуев вых. п.Эсхар+Тепл за период 01.11.16 - 30.11.16</t>
  </si>
  <si>
    <t>Маршрут  № 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</si>
</sst>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0" tint="-0.3499862666707357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164" fontId="23" fillId="0" borderId="7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5" borderId="7" xfId="0" applyNumberFormat="1" applyFont="1" applyFill="1" applyBorder="1" applyAlignment="1" applyProtection="1">
      <alignment horizontal="center" vertical="center" wrapText="1"/>
    </xf>
    <xf numFmtId="2" fontId="28" fillId="5" borderId="13" xfId="0" applyNumberFormat="1" applyFont="1" applyFill="1" applyBorder="1" applyAlignment="1" applyProtection="1">
      <alignment horizontal="center" vertical="center" wrapText="1"/>
    </xf>
    <xf numFmtId="2" fontId="28" fillId="5" borderId="5" xfId="0" applyNumberFormat="1" applyFont="1" applyFill="1" applyBorder="1" applyAlignment="1" applyProtection="1">
      <alignment horizontal="center" vertical="center" wrapText="1"/>
    </xf>
    <xf numFmtId="2" fontId="28" fillId="4" borderId="7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2" fontId="28" fillId="4" borderId="5" xfId="0" applyNumberFormat="1" applyFont="1" applyFill="1" applyBorder="1" applyAlignment="1" applyProtection="1">
      <alignment horizontal="center" vertical="center" wrapText="1"/>
    </xf>
    <xf numFmtId="2" fontId="28" fillId="3" borderId="25" xfId="0" applyNumberFormat="1" applyFont="1" applyFill="1" applyBorder="1" applyAlignment="1" applyProtection="1">
      <alignment horizontal="center" vertical="center" wrapText="1"/>
    </xf>
    <xf numFmtId="2" fontId="28" fillId="3" borderId="11" xfId="0" applyNumberFormat="1" applyFont="1" applyFill="1" applyBorder="1" applyAlignment="1" applyProtection="1">
      <alignment horizontal="center" vertical="center" wrapText="1"/>
    </xf>
    <xf numFmtId="2" fontId="28" fillId="3" borderId="15" xfId="0" applyNumberFormat="1" applyFont="1" applyFill="1" applyBorder="1" applyAlignment="1" applyProtection="1">
      <alignment horizontal="center" vertical="center" wrapText="1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2" fontId="2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2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5" xfId="0" applyFont="1" applyFill="1" applyBorder="1" applyAlignment="1" applyProtection="1">
      <alignment horizontal="center" vertical="center" wrapText="1"/>
      <protection locked="0"/>
    </xf>
    <xf numFmtId="2" fontId="28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8" fillId="2" borderId="7" xfId="0" applyNumberFormat="1" applyFont="1" applyFill="1" applyBorder="1" applyAlignment="1" applyProtection="1">
      <alignment horizontal="center" wrapText="1"/>
      <protection locked="0"/>
    </xf>
    <xf numFmtId="2" fontId="28" fillId="2" borderId="13" xfId="0" applyNumberFormat="1" applyFont="1" applyFill="1" applyBorder="1" applyAlignment="1" applyProtection="1">
      <alignment horizontal="center" wrapText="1"/>
      <protection locked="0"/>
    </xf>
    <xf numFmtId="166" fontId="28" fillId="0" borderId="20" xfId="0" applyNumberFormat="1" applyFont="1" applyBorder="1" applyAlignment="1" applyProtection="1">
      <alignment horizontal="center" wrapText="1"/>
      <protection locked="0"/>
    </xf>
    <xf numFmtId="166" fontId="28" fillId="0" borderId="7" xfId="0" applyNumberFormat="1" applyFont="1" applyBorder="1" applyAlignment="1" applyProtection="1">
      <alignment horizontal="center" wrapText="1"/>
      <protection locked="0"/>
    </xf>
    <xf numFmtId="166" fontId="28" fillId="0" borderId="12" xfId="0" applyNumberFormat="1" applyFont="1" applyBorder="1" applyAlignment="1" applyProtection="1">
      <alignment horizontal="center" wrapText="1"/>
      <protection locked="0"/>
    </xf>
    <xf numFmtId="166" fontId="28" fillId="0" borderId="13" xfId="0" applyNumberFormat="1" applyFont="1" applyBorder="1" applyAlignment="1" applyProtection="1">
      <alignment horizontal="center" wrapText="1"/>
      <protection locked="0"/>
    </xf>
    <xf numFmtId="166" fontId="28" fillId="0" borderId="14" xfId="0" applyNumberFormat="1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7" xfId="0" applyNumberFormat="1" applyFont="1" applyBorder="1" applyAlignment="1" applyProtection="1">
      <alignment horizontal="center" vertical="center" wrapText="1"/>
      <protection locked="0"/>
    </xf>
    <xf numFmtId="164" fontId="28" fillId="0" borderId="13" xfId="0" applyNumberFormat="1" applyFont="1" applyBorder="1" applyAlignment="1" applyProtection="1">
      <alignment horizontal="center" vertical="center" wrapText="1"/>
      <protection locked="0"/>
    </xf>
    <xf numFmtId="164" fontId="28" fillId="0" borderId="5" xfId="0" applyNumberFormat="1" applyFont="1" applyBorder="1" applyAlignment="1" applyProtection="1">
      <alignment horizontal="center" vertical="center" wrapText="1"/>
      <protection locked="0"/>
    </xf>
    <xf numFmtId="165" fontId="30" fillId="0" borderId="35" xfId="0" applyNumberFormat="1" applyFont="1" applyBorder="1" applyAlignment="1" applyProtection="1">
      <alignment horizontal="center" vertical="center" wrapText="1"/>
    </xf>
    <xf numFmtId="165" fontId="29" fillId="0" borderId="38" xfId="0" applyNumberFormat="1" applyFont="1" applyBorder="1" applyAlignment="1" applyProtection="1">
      <alignment horizont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164" fontId="26" fillId="0" borderId="37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13" xfId="0" applyBorder="1" applyProtection="1"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5" borderId="16" xfId="0" applyFont="1" applyFill="1" applyBorder="1" applyAlignment="1" applyProtection="1">
      <alignment horizontal="center" vertical="center" textRotation="90" wrapText="1"/>
      <protection locked="0"/>
    </xf>
    <xf numFmtId="0" fontId="5" fillId="5" borderId="40" xfId="0" applyFont="1" applyFill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left" vertical="center" textRotation="90" wrapText="1"/>
      <protection locked="0"/>
    </xf>
    <xf numFmtId="0" fontId="5" fillId="0" borderId="13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 textRotation="90" wrapText="1"/>
      <protection locked="0"/>
    </xf>
    <xf numFmtId="0" fontId="5" fillId="3" borderId="41" xfId="0" applyFont="1" applyFill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4" borderId="16" xfId="0" applyFont="1" applyFill="1" applyBorder="1" applyAlignment="1" applyProtection="1">
      <alignment horizontal="center" vertical="center" textRotation="90" wrapText="1"/>
      <protection locked="0"/>
    </xf>
    <xf numFmtId="0" fontId="5" fillId="4" borderId="40" xfId="0" applyFont="1" applyFill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7" fillId="0" borderId="16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4" borderId="16" xfId="0" applyFont="1" applyFill="1" applyBorder="1" applyAlignment="1" applyProtection="1">
      <alignment horizontal="center" wrapText="1"/>
    </xf>
    <xf numFmtId="0" fontId="27" fillId="4" borderId="7" xfId="0" applyFont="1" applyFill="1" applyBorder="1" applyAlignment="1" applyProtection="1">
      <alignment horizontal="center" wrapText="1"/>
    </xf>
    <xf numFmtId="0" fontId="27" fillId="5" borderId="16" xfId="0" applyFont="1" applyFill="1" applyBorder="1" applyAlignment="1" applyProtection="1">
      <alignment horizontal="center" wrapText="1"/>
    </xf>
    <xf numFmtId="0" fontId="27" fillId="5" borderId="7" xfId="0" applyFont="1" applyFill="1" applyBorder="1" applyAlignment="1" applyProtection="1">
      <alignment horizontal="center" wrapText="1"/>
    </xf>
    <xf numFmtId="14" fontId="0" fillId="0" borderId="0" xfId="0" applyNumberFormat="1"/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3" fillId="0" borderId="0" xfId="0" applyFont="1"/>
    <xf numFmtId="0" fontId="33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F13" zoomScale="110" zoomScaleNormal="90" zoomScaleSheetLayoutView="110" workbookViewId="0">
      <selection activeCell="AB5" sqref="AB5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21"/>
      <c r="AB1" s="157" t="s">
        <v>68</v>
      </c>
      <c r="AC1" s="21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42" t="s">
        <v>53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43" t="s">
        <v>59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53"/>
      <c r="Z4" s="153"/>
      <c r="AA4" s="154"/>
      <c r="AB4" s="153"/>
      <c r="AC4" s="153"/>
      <c r="AD4" s="153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44" t="s">
        <v>60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53"/>
      <c r="Z5" s="155"/>
      <c r="AA5" s="155"/>
      <c r="AB5" s="155"/>
      <c r="AC5" s="155"/>
      <c r="AD5" s="155"/>
      <c r="AE5" s="26"/>
      <c r="AF5" s="26"/>
      <c r="AG5" s="26"/>
      <c r="AH5" s="26"/>
    </row>
    <row r="6" spans="1:34" ht="5.25" customHeight="1" thickBot="1" x14ac:dyDescent="0.3"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26.25" customHeight="1" x14ac:dyDescent="0.25">
      <c r="A7" s="136" t="s">
        <v>0</v>
      </c>
      <c r="B7" s="123" t="s">
        <v>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12" t="s">
        <v>21</v>
      </c>
      <c r="O7" s="113"/>
      <c r="P7" s="113"/>
      <c r="Q7" s="113"/>
      <c r="R7" s="113"/>
      <c r="S7" s="113"/>
      <c r="T7" s="113"/>
      <c r="U7" s="113"/>
      <c r="V7" s="113"/>
      <c r="W7" s="114"/>
      <c r="X7" s="109" t="s">
        <v>57</v>
      </c>
      <c r="Y7" s="106" t="s">
        <v>58</v>
      </c>
      <c r="Z7" s="98" t="s">
        <v>13</v>
      </c>
      <c r="AA7" s="98" t="s">
        <v>14</v>
      </c>
      <c r="AB7" s="103" t="s">
        <v>15</v>
      </c>
      <c r="AC7" s="95" t="s">
        <v>38</v>
      </c>
    </row>
    <row r="8" spans="1:34" ht="16.5" customHeight="1" thickBot="1" x14ac:dyDescent="0.3">
      <c r="A8" s="137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115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10"/>
      <c r="Y8" s="107"/>
      <c r="Z8" s="99"/>
      <c r="AA8" s="99"/>
      <c r="AB8" s="104"/>
      <c r="AC8" s="96"/>
    </row>
    <row r="9" spans="1:34" ht="15" customHeight="1" x14ac:dyDescent="0.25">
      <c r="A9" s="137"/>
      <c r="B9" s="139" t="s">
        <v>24</v>
      </c>
      <c r="C9" s="90" t="s">
        <v>25</v>
      </c>
      <c r="D9" s="90" t="s">
        <v>26</v>
      </c>
      <c r="E9" s="90" t="s">
        <v>27</v>
      </c>
      <c r="F9" s="90" t="s">
        <v>28</v>
      </c>
      <c r="G9" s="90" t="s">
        <v>29</v>
      </c>
      <c r="H9" s="90" t="s">
        <v>30</v>
      </c>
      <c r="I9" s="90" t="s">
        <v>31</v>
      </c>
      <c r="J9" s="90" t="s">
        <v>32</v>
      </c>
      <c r="K9" s="90" t="s">
        <v>33</v>
      </c>
      <c r="L9" s="90" t="s">
        <v>34</v>
      </c>
      <c r="M9" s="129" t="s">
        <v>35</v>
      </c>
      <c r="N9" s="116"/>
      <c r="O9" s="92" t="s">
        <v>22</v>
      </c>
      <c r="P9" s="92" t="s">
        <v>7</v>
      </c>
      <c r="Q9" s="93" t="s">
        <v>8</v>
      </c>
      <c r="R9" s="92" t="s">
        <v>23</v>
      </c>
      <c r="S9" s="92" t="s">
        <v>9</v>
      </c>
      <c r="T9" s="118" t="s">
        <v>10</v>
      </c>
      <c r="U9" s="92" t="s">
        <v>19</v>
      </c>
      <c r="V9" s="92" t="s">
        <v>11</v>
      </c>
      <c r="W9" s="101" t="s">
        <v>12</v>
      </c>
      <c r="X9" s="110"/>
      <c r="Y9" s="107"/>
      <c r="Z9" s="99"/>
      <c r="AA9" s="99"/>
      <c r="AB9" s="104"/>
      <c r="AC9" s="96"/>
    </row>
    <row r="10" spans="1:34" ht="119.25" customHeight="1" thickBot="1" x14ac:dyDescent="0.3">
      <c r="A10" s="138"/>
      <c r="B10" s="117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0"/>
      <c r="N10" s="117"/>
      <c r="O10" s="91"/>
      <c r="P10" s="91"/>
      <c r="Q10" s="94"/>
      <c r="R10" s="91"/>
      <c r="S10" s="91"/>
      <c r="T10" s="119"/>
      <c r="U10" s="91"/>
      <c r="V10" s="91"/>
      <c r="W10" s="102"/>
      <c r="X10" s="111"/>
      <c r="Y10" s="108"/>
      <c r="Z10" s="100"/>
      <c r="AA10" s="100"/>
      <c r="AB10" s="105"/>
      <c r="AC10" s="97"/>
    </row>
    <row r="11" spans="1:34" x14ac:dyDescent="0.25">
      <c r="A11" s="51">
        <v>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2"/>
      <c r="O11" s="55"/>
      <c r="P11" s="44">
        <v>33.307600000000001</v>
      </c>
      <c r="Q11" s="57">
        <f>P11/3.6</f>
        <v>9.2521111111111107</v>
      </c>
      <c r="R11" s="66"/>
      <c r="S11" s="67">
        <v>36.873399999999997</v>
      </c>
      <c r="T11" s="60">
        <f>S11/3.6</f>
        <v>10.24261111111111</v>
      </c>
      <c r="U11" s="67"/>
      <c r="V11" s="72">
        <v>46.078800000000001</v>
      </c>
      <c r="W11" s="63">
        <f>V11/3.6</f>
        <v>12.799666666666667</v>
      </c>
      <c r="X11" s="74"/>
      <c r="Y11" s="75"/>
      <c r="Z11" s="81"/>
      <c r="AA11" s="81"/>
      <c r="AB11" s="80"/>
      <c r="AC11" s="89">
        <v>13.737349999999999</v>
      </c>
      <c r="AD11" s="10">
        <f>SUM(B11:M11)+$K$42+$N$42</f>
        <v>0</v>
      </c>
      <c r="AE11" s="88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>
        <v>87.255700000000004</v>
      </c>
      <c r="C12" s="41">
        <v>3.7113999999999998</v>
      </c>
      <c r="D12" s="41">
        <v>1.1849000000000001</v>
      </c>
      <c r="E12" s="41">
        <v>0.16109999999999999</v>
      </c>
      <c r="F12" s="41">
        <v>0.27450000000000002</v>
      </c>
      <c r="G12" s="41">
        <v>3.3999999999999998E-3</v>
      </c>
      <c r="H12" s="41">
        <v>8.9200000000000002E-2</v>
      </c>
      <c r="I12" s="41">
        <v>7.9500000000000001E-2</v>
      </c>
      <c r="J12" s="41">
        <v>0.1215</v>
      </c>
      <c r="K12" s="41">
        <v>3.4200000000000001E-2</v>
      </c>
      <c r="L12" s="41">
        <v>4.5982000000000003</v>
      </c>
      <c r="M12" s="42">
        <v>2.4864000000000002</v>
      </c>
      <c r="N12" s="40">
        <v>0.77129999999999999</v>
      </c>
      <c r="O12" s="43"/>
      <c r="P12" s="44">
        <v>33.307600000000001</v>
      </c>
      <c r="Q12" s="58">
        <f t="shared" ref="Q12:Q41" si="0">P12/3.6</f>
        <v>9.2521111111111107</v>
      </c>
      <c r="R12" s="68"/>
      <c r="S12" s="67">
        <v>36.873399999999997</v>
      </c>
      <c r="T12" s="61">
        <f t="shared" ref="T12:T41" si="1">S12/3.6</f>
        <v>10.24261111111111</v>
      </c>
      <c r="U12" s="68"/>
      <c r="V12" s="72">
        <v>46.078800000000001</v>
      </c>
      <c r="W12" s="64">
        <f>V12/3.6</f>
        <v>12.799666666666667</v>
      </c>
      <c r="X12" s="76">
        <v>-8.1999999999999993</v>
      </c>
      <c r="Y12" s="77">
        <v>-1.4</v>
      </c>
      <c r="Z12" s="82">
        <v>1.6999999999999999E-3</v>
      </c>
      <c r="AA12" s="82" t="s">
        <v>52</v>
      </c>
      <c r="AB12" s="86" t="s">
        <v>51</v>
      </c>
      <c r="AC12" s="89">
        <v>10.769209999999999</v>
      </c>
      <c r="AD12" s="10">
        <f t="shared" ref="AD12:AD41" si="2">SUM(B12:M12)+$K$42+$N$42</f>
        <v>100.00000000000001</v>
      </c>
      <c r="AE12" s="88" t="str">
        <f>IF(AD12=100,"ОК"," ")</f>
        <v>ОК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33.307600000000001</v>
      </c>
      <c r="Q13" s="58">
        <f t="shared" si="0"/>
        <v>9.2521111111111107</v>
      </c>
      <c r="R13" s="68"/>
      <c r="S13" s="67">
        <v>36.873399999999997</v>
      </c>
      <c r="T13" s="61">
        <f t="shared" si="1"/>
        <v>10.24261111111111</v>
      </c>
      <c r="U13" s="68"/>
      <c r="V13" s="72">
        <v>46.078800000000001</v>
      </c>
      <c r="W13" s="64">
        <f t="shared" ref="W12:W41" si="3">V13/3.6</f>
        <v>12.799666666666667</v>
      </c>
      <c r="X13" s="76"/>
      <c r="Y13" s="77"/>
      <c r="Z13" s="82"/>
      <c r="AA13" s="82"/>
      <c r="AB13" s="86"/>
      <c r="AC13" s="89">
        <v>139.01873999999998</v>
      </c>
      <c r="AD13" s="10">
        <f t="shared" si="2"/>
        <v>0</v>
      </c>
      <c r="AE13" s="88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33.307600000000001</v>
      </c>
      <c r="Q14" s="58">
        <f t="shared" si="0"/>
        <v>9.2521111111111107</v>
      </c>
      <c r="R14" s="68"/>
      <c r="S14" s="67">
        <v>36.873399999999997</v>
      </c>
      <c r="T14" s="61">
        <f t="shared" si="1"/>
        <v>10.24261111111111</v>
      </c>
      <c r="U14" s="68"/>
      <c r="V14" s="72">
        <v>46.078800000000001</v>
      </c>
      <c r="W14" s="64">
        <f t="shared" si="3"/>
        <v>12.799666666666667</v>
      </c>
      <c r="X14" s="76"/>
      <c r="Y14" s="77"/>
      <c r="Z14" s="82"/>
      <c r="AA14" s="82"/>
      <c r="AB14" s="86"/>
      <c r="AC14" s="89">
        <v>22.991209999999999</v>
      </c>
      <c r="AD14" s="10">
        <f t="shared" si="2"/>
        <v>0</v>
      </c>
      <c r="AE14" s="88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33.307600000000001</v>
      </c>
      <c r="Q15" s="58">
        <f t="shared" si="0"/>
        <v>9.2521111111111107</v>
      </c>
      <c r="R15" s="68"/>
      <c r="S15" s="67">
        <v>36.873399999999997</v>
      </c>
      <c r="T15" s="61">
        <f t="shared" si="1"/>
        <v>10.24261111111111</v>
      </c>
      <c r="U15" s="68"/>
      <c r="V15" s="72">
        <v>46.078800000000001</v>
      </c>
      <c r="W15" s="64">
        <f t="shared" si="3"/>
        <v>12.799666666666667</v>
      </c>
      <c r="X15" s="76"/>
      <c r="Y15" s="77"/>
      <c r="Z15" s="82"/>
      <c r="AA15" s="82"/>
      <c r="AB15" s="86"/>
      <c r="AC15" s="89">
        <v>9.9556399999999989</v>
      </c>
      <c r="AD15" s="10">
        <f t="shared" si="2"/>
        <v>0</v>
      </c>
      <c r="AE15" s="88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33.307600000000001</v>
      </c>
      <c r="Q16" s="58">
        <f t="shared" si="0"/>
        <v>9.2521111111111107</v>
      </c>
      <c r="R16" s="68"/>
      <c r="S16" s="67">
        <v>36.873399999999997</v>
      </c>
      <c r="T16" s="61">
        <f t="shared" si="1"/>
        <v>10.24261111111111</v>
      </c>
      <c r="U16" s="68"/>
      <c r="V16" s="72">
        <v>46.078800000000001</v>
      </c>
      <c r="W16" s="64">
        <f t="shared" si="3"/>
        <v>12.799666666666667</v>
      </c>
      <c r="X16" s="76"/>
      <c r="Y16" s="77"/>
      <c r="Z16" s="82"/>
      <c r="AA16" s="82"/>
      <c r="AB16" s="86"/>
      <c r="AC16" s="89">
        <v>37.198970000000003</v>
      </c>
      <c r="AD16" s="10">
        <f t="shared" si="2"/>
        <v>0</v>
      </c>
      <c r="AE16" s="88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/>
      <c r="O17" s="43"/>
      <c r="P17" s="44">
        <v>33.307600000000001</v>
      </c>
      <c r="Q17" s="58">
        <f t="shared" si="0"/>
        <v>9.2521111111111107</v>
      </c>
      <c r="R17" s="68"/>
      <c r="S17" s="67">
        <v>36.873399999999997</v>
      </c>
      <c r="T17" s="61">
        <f t="shared" si="1"/>
        <v>10.24261111111111</v>
      </c>
      <c r="U17" s="68"/>
      <c r="V17" s="72">
        <v>46.078800000000001</v>
      </c>
      <c r="W17" s="64">
        <f t="shared" si="3"/>
        <v>12.799666666666667</v>
      </c>
      <c r="X17" s="76"/>
      <c r="Y17" s="77"/>
      <c r="Z17" s="82"/>
      <c r="AA17" s="82"/>
      <c r="AB17" s="86"/>
      <c r="AC17" s="89">
        <v>7.7034000000000002</v>
      </c>
      <c r="AD17" s="10">
        <f t="shared" si="2"/>
        <v>0</v>
      </c>
      <c r="AE17" s="88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/>
      <c r="O18" s="43"/>
      <c r="P18" s="44">
        <v>33.307600000000001</v>
      </c>
      <c r="Q18" s="58">
        <f t="shared" si="0"/>
        <v>9.2521111111111107</v>
      </c>
      <c r="R18" s="68"/>
      <c r="S18" s="67">
        <v>36.873399999999997</v>
      </c>
      <c r="T18" s="61">
        <f t="shared" si="1"/>
        <v>10.24261111111111</v>
      </c>
      <c r="U18" s="68"/>
      <c r="V18" s="72">
        <v>46.078800000000001</v>
      </c>
      <c r="W18" s="64">
        <f t="shared" si="3"/>
        <v>12.799666666666667</v>
      </c>
      <c r="X18" s="76"/>
      <c r="Y18" s="77"/>
      <c r="Z18" s="82"/>
      <c r="AA18" s="82"/>
      <c r="AB18" s="86"/>
      <c r="AC18" s="89">
        <v>7.6101700000000001</v>
      </c>
      <c r="AD18" s="10">
        <f t="shared" si="2"/>
        <v>0</v>
      </c>
      <c r="AE18" s="88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33.307600000000001</v>
      </c>
      <c r="Q19" s="58">
        <f t="shared" si="0"/>
        <v>9.2521111111111107</v>
      </c>
      <c r="R19" s="68"/>
      <c r="S19" s="67">
        <v>36.873399999999997</v>
      </c>
      <c r="T19" s="61">
        <f t="shared" si="1"/>
        <v>10.24261111111111</v>
      </c>
      <c r="U19" s="68"/>
      <c r="V19" s="72">
        <v>46.078800000000001</v>
      </c>
      <c r="W19" s="64">
        <f t="shared" si="3"/>
        <v>12.799666666666667</v>
      </c>
      <c r="X19" s="76"/>
      <c r="Y19" s="77"/>
      <c r="Z19" s="82"/>
      <c r="AA19" s="82"/>
      <c r="AB19" s="86"/>
      <c r="AC19" s="89">
        <v>7.8557600000000001</v>
      </c>
      <c r="AD19" s="10">
        <f t="shared" si="2"/>
        <v>0</v>
      </c>
      <c r="AE19" s="88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>
        <v>87.381600000000006</v>
      </c>
      <c r="C20" s="41">
        <v>3.6410999999999998</v>
      </c>
      <c r="D20" s="41">
        <v>1.1479999999999999</v>
      </c>
      <c r="E20" s="41">
        <v>0.15690000000000001</v>
      </c>
      <c r="F20" s="41">
        <v>0.2656</v>
      </c>
      <c r="G20" s="41">
        <v>3.3E-3</v>
      </c>
      <c r="H20" s="41">
        <v>8.8300000000000003E-2</v>
      </c>
      <c r="I20" s="41">
        <v>7.9299999999999995E-2</v>
      </c>
      <c r="J20" s="41">
        <v>0.1474</v>
      </c>
      <c r="K20" s="41">
        <v>3.4500000000000003E-2</v>
      </c>
      <c r="L20" s="41">
        <v>4.5674000000000001</v>
      </c>
      <c r="M20" s="42">
        <v>2.4864999999999999</v>
      </c>
      <c r="N20" s="40">
        <v>0.77080000000000004</v>
      </c>
      <c r="O20" s="43"/>
      <c r="P20" s="44">
        <v>33.299999999999997</v>
      </c>
      <c r="Q20" s="58">
        <f t="shared" si="0"/>
        <v>9.2499999999999982</v>
      </c>
      <c r="R20" s="68"/>
      <c r="S20" s="67">
        <v>36.869999999999997</v>
      </c>
      <c r="T20" s="61">
        <f t="shared" si="1"/>
        <v>10.241666666666665</v>
      </c>
      <c r="U20" s="68"/>
      <c r="V20" s="72">
        <v>46.09</v>
      </c>
      <c r="W20" s="64">
        <f t="shared" si="3"/>
        <v>12.802777777777779</v>
      </c>
      <c r="X20" s="76">
        <v>-8.5</v>
      </c>
      <c r="Y20" s="77">
        <v>-1.7</v>
      </c>
      <c r="Z20" s="82"/>
      <c r="AA20" s="82"/>
      <c r="AB20" s="86"/>
      <c r="AC20" s="89">
        <v>7.82064</v>
      </c>
      <c r="AD20" s="10">
        <f t="shared" si="2"/>
        <v>99.999900000000011</v>
      </c>
      <c r="AE20" s="88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33.299999999999997</v>
      </c>
      <c r="Q21" s="58">
        <f t="shared" si="0"/>
        <v>9.2499999999999982</v>
      </c>
      <c r="R21" s="68"/>
      <c r="S21" s="67">
        <v>36.869999999999997</v>
      </c>
      <c r="T21" s="61">
        <f t="shared" si="1"/>
        <v>10.241666666666665</v>
      </c>
      <c r="U21" s="68"/>
      <c r="V21" s="72">
        <v>46.09</v>
      </c>
      <c r="W21" s="64">
        <f t="shared" si="3"/>
        <v>12.802777777777779</v>
      </c>
      <c r="X21" s="76"/>
      <c r="Y21" s="77"/>
      <c r="Z21" s="82"/>
      <c r="AA21" s="82"/>
      <c r="AB21" s="86"/>
      <c r="AC21" s="89">
        <v>10.176909999999999</v>
      </c>
      <c r="AD21" s="10">
        <f t="shared" si="2"/>
        <v>0</v>
      </c>
      <c r="AE21" s="88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33.299999999999997</v>
      </c>
      <c r="Q22" s="58">
        <f t="shared" si="0"/>
        <v>9.2499999999999982</v>
      </c>
      <c r="R22" s="68"/>
      <c r="S22" s="67">
        <v>36.869999999999997</v>
      </c>
      <c r="T22" s="61">
        <f t="shared" si="1"/>
        <v>10.241666666666665</v>
      </c>
      <c r="U22" s="68"/>
      <c r="V22" s="72">
        <v>46.09</v>
      </c>
      <c r="W22" s="64">
        <f t="shared" si="3"/>
        <v>12.802777777777779</v>
      </c>
      <c r="X22" s="76"/>
      <c r="Y22" s="77"/>
      <c r="Z22" s="82"/>
      <c r="AA22" s="82"/>
      <c r="AB22" s="86"/>
      <c r="AC22" s="89">
        <v>15.259540000000001</v>
      </c>
      <c r="AD22" s="10">
        <f t="shared" si="2"/>
        <v>0</v>
      </c>
      <c r="AE22" s="88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33.299999999999997</v>
      </c>
      <c r="Q23" s="58">
        <f t="shared" si="0"/>
        <v>9.2499999999999982</v>
      </c>
      <c r="R23" s="68"/>
      <c r="S23" s="67">
        <v>36.869999999999997</v>
      </c>
      <c r="T23" s="61">
        <f t="shared" si="1"/>
        <v>10.241666666666665</v>
      </c>
      <c r="U23" s="68"/>
      <c r="V23" s="72">
        <v>46.09</v>
      </c>
      <c r="W23" s="64">
        <f t="shared" si="3"/>
        <v>12.802777777777779</v>
      </c>
      <c r="X23" s="76"/>
      <c r="Y23" s="77"/>
      <c r="Z23" s="82"/>
      <c r="AA23" s="82"/>
      <c r="AB23" s="86"/>
      <c r="AC23" s="89">
        <v>9.8192599999999999</v>
      </c>
      <c r="AD23" s="10">
        <f t="shared" si="2"/>
        <v>0</v>
      </c>
      <c r="AE23" s="88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0"/>
      <c r="O24" s="43"/>
      <c r="P24" s="44">
        <v>33.299999999999997</v>
      </c>
      <c r="Q24" s="58">
        <f t="shared" si="0"/>
        <v>9.2499999999999982</v>
      </c>
      <c r="R24" s="68"/>
      <c r="S24" s="67">
        <v>36.869999999999997</v>
      </c>
      <c r="T24" s="61">
        <f t="shared" si="1"/>
        <v>10.241666666666665</v>
      </c>
      <c r="U24" s="68"/>
      <c r="V24" s="72">
        <v>46.09</v>
      </c>
      <c r="W24" s="64">
        <f t="shared" si="3"/>
        <v>12.802777777777779</v>
      </c>
      <c r="X24" s="76"/>
      <c r="Y24" s="77"/>
      <c r="Z24" s="82"/>
      <c r="AA24" s="82"/>
      <c r="AB24" s="86"/>
      <c r="AC24" s="89">
        <v>9.6816800000000001</v>
      </c>
      <c r="AD24" s="10">
        <f t="shared" si="2"/>
        <v>0</v>
      </c>
      <c r="AE24" s="88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0"/>
      <c r="O25" s="43"/>
      <c r="P25" s="44">
        <v>33.299999999999997</v>
      </c>
      <c r="Q25" s="58">
        <f t="shared" si="0"/>
        <v>9.2499999999999982</v>
      </c>
      <c r="R25" s="68"/>
      <c r="S25" s="67">
        <v>36.869999999999997</v>
      </c>
      <c r="T25" s="61">
        <f t="shared" si="1"/>
        <v>10.241666666666665</v>
      </c>
      <c r="U25" s="68"/>
      <c r="V25" s="72">
        <v>46.09</v>
      </c>
      <c r="W25" s="64">
        <f t="shared" si="3"/>
        <v>12.802777777777779</v>
      </c>
      <c r="X25" s="76"/>
      <c r="Y25" s="77"/>
      <c r="Z25" s="82"/>
      <c r="AA25" s="82"/>
      <c r="AB25" s="86"/>
      <c r="AC25" s="89">
        <v>10.52308</v>
      </c>
      <c r="AD25" s="10">
        <f t="shared" si="2"/>
        <v>0</v>
      </c>
      <c r="AE25" s="88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>
        <v>87.402799999999999</v>
      </c>
      <c r="C26" s="41">
        <v>3.645</v>
      </c>
      <c r="D26" s="41">
        <v>1.1451</v>
      </c>
      <c r="E26" s="41">
        <v>0.15490000000000001</v>
      </c>
      <c r="F26" s="41">
        <v>0.25979999999999998</v>
      </c>
      <c r="G26" s="41">
        <v>3.2000000000000002E-3</v>
      </c>
      <c r="H26" s="41">
        <v>8.3199999999999996E-2</v>
      </c>
      <c r="I26" s="41">
        <v>7.3700000000000002E-2</v>
      </c>
      <c r="J26" s="41">
        <v>0.12330000000000001</v>
      </c>
      <c r="K26" s="41">
        <v>3.3599999999999998E-2</v>
      </c>
      <c r="L26" s="41">
        <v>4.5803000000000003</v>
      </c>
      <c r="M26" s="42">
        <v>2.4952999999999999</v>
      </c>
      <c r="N26" s="40">
        <v>0.76980000000000004</v>
      </c>
      <c r="O26" s="43"/>
      <c r="P26" s="44">
        <v>33.25</v>
      </c>
      <c r="Q26" s="58">
        <f t="shared" si="0"/>
        <v>9.2361111111111107</v>
      </c>
      <c r="R26" s="68"/>
      <c r="S26" s="69">
        <v>36.81</v>
      </c>
      <c r="T26" s="61">
        <f t="shared" si="1"/>
        <v>10.225</v>
      </c>
      <c r="U26" s="68"/>
      <c r="V26" s="73">
        <v>46.04</v>
      </c>
      <c r="W26" s="64">
        <f t="shared" si="3"/>
        <v>12.788888888888888</v>
      </c>
      <c r="X26" s="76">
        <v>-4.5999999999999996</v>
      </c>
      <c r="Y26" s="77">
        <v>-0.7</v>
      </c>
      <c r="Z26" s="82"/>
      <c r="AA26" s="82"/>
      <c r="AB26" s="86"/>
      <c r="AC26" s="89">
        <v>10.598649999999999</v>
      </c>
      <c r="AD26" s="10">
        <f t="shared" si="2"/>
        <v>100.00020000000001</v>
      </c>
      <c r="AE26" s="88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0"/>
      <c r="O27" s="43"/>
      <c r="P27" s="44">
        <v>33.25</v>
      </c>
      <c r="Q27" s="58">
        <f t="shared" si="0"/>
        <v>9.2361111111111107</v>
      </c>
      <c r="R27" s="68"/>
      <c r="S27" s="69">
        <v>36.81</v>
      </c>
      <c r="T27" s="61">
        <f t="shared" si="1"/>
        <v>10.225</v>
      </c>
      <c r="U27" s="68"/>
      <c r="V27" s="73">
        <v>46.04</v>
      </c>
      <c r="W27" s="64">
        <f t="shared" si="3"/>
        <v>12.788888888888888</v>
      </c>
      <c r="X27" s="76"/>
      <c r="Y27" s="77"/>
      <c r="Z27" s="82"/>
      <c r="AA27" s="82"/>
      <c r="AB27" s="86"/>
      <c r="AC27" s="89">
        <v>25.496919999999999</v>
      </c>
      <c r="AD27" s="10">
        <f t="shared" si="2"/>
        <v>0</v>
      </c>
      <c r="AE27" s="88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33.25</v>
      </c>
      <c r="Q28" s="58">
        <f t="shared" si="0"/>
        <v>9.2361111111111107</v>
      </c>
      <c r="R28" s="68"/>
      <c r="S28" s="69">
        <v>36.81</v>
      </c>
      <c r="T28" s="61">
        <f t="shared" si="1"/>
        <v>10.225</v>
      </c>
      <c r="U28" s="68"/>
      <c r="V28" s="73">
        <v>46.04</v>
      </c>
      <c r="W28" s="64">
        <f t="shared" si="3"/>
        <v>12.788888888888888</v>
      </c>
      <c r="X28" s="76"/>
      <c r="Y28" s="77"/>
      <c r="Z28" s="82"/>
      <c r="AA28" s="82"/>
      <c r="AB28" s="86"/>
      <c r="AC28" s="89">
        <v>12.495850000000001</v>
      </c>
      <c r="AD28" s="10">
        <f t="shared" si="2"/>
        <v>0</v>
      </c>
      <c r="AE28" s="88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33.25</v>
      </c>
      <c r="Q29" s="58">
        <f t="shared" si="0"/>
        <v>9.2361111111111107</v>
      </c>
      <c r="R29" s="68"/>
      <c r="S29" s="69">
        <v>36.81</v>
      </c>
      <c r="T29" s="61">
        <f t="shared" si="1"/>
        <v>10.225</v>
      </c>
      <c r="U29" s="68"/>
      <c r="V29" s="73">
        <v>46.04</v>
      </c>
      <c r="W29" s="64">
        <f t="shared" si="3"/>
        <v>12.788888888888888</v>
      </c>
      <c r="X29" s="76"/>
      <c r="Y29" s="77"/>
      <c r="Z29" s="82"/>
      <c r="AA29" s="82"/>
      <c r="AB29" s="86"/>
      <c r="AC29" s="89">
        <v>11.36547</v>
      </c>
      <c r="AD29" s="10">
        <f t="shared" si="2"/>
        <v>0</v>
      </c>
      <c r="AE29" s="88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33.25</v>
      </c>
      <c r="Q30" s="58">
        <f t="shared" si="0"/>
        <v>9.2361111111111107</v>
      </c>
      <c r="R30" s="68"/>
      <c r="S30" s="69">
        <v>36.81</v>
      </c>
      <c r="T30" s="61">
        <f t="shared" si="1"/>
        <v>10.225</v>
      </c>
      <c r="U30" s="68"/>
      <c r="V30" s="73">
        <v>46.04</v>
      </c>
      <c r="W30" s="64">
        <f t="shared" si="3"/>
        <v>12.788888888888888</v>
      </c>
      <c r="X30" s="76"/>
      <c r="Y30" s="77"/>
      <c r="Z30" s="82"/>
      <c r="AA30" s="82"/>
      <c r="AB30" s="86"/>
      <c r="AC30" s="89">
        <v>12.16132</v>
      </c>
      <c r="AD30" s="10">
        <f t="shared" si="2"/>
        <v>0</v>
      </c>
      <c r="AE30" s="88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0"/>
      <c r="O31" s="43"/>
      <c r="P31" s="44">
        <v>33.25</v>
      </c>
      <c r="Q31" s="58">
        <f t="shared" si="0"/>
        <v>9.2361111111111107</v>
      </c>
      <c r="R31" s="68"/>
      <c r="S31" s="69">
        <v>36.81</v>
      </c>
      <c r="T31" s="61">
        <f t="shared" si="1"/>
        <v>10.225</v>
      </c>
      <c r="U31" s="68"/>
      <c r="V31" s="73">
        <v>46.04</v>
      </c>
      <c r="W31" s="64">
        <f t="shared" si="3"/>
        <v>12.788888888888888</v>
      </c>
      <c r="X31" s="76"/>
      <c r="Y31" s="77"/>
      <c r="Z31" s="82"/>
      <c r="AA31" s="82"/>
      <c r="AB31" s="86"/>
      <c r="AC31" s="89">
        <v>45.008000000000003</v>
      </c>
      <c r="AD31" s="10">
        <f t="shared" si="2"/>
        <v>0</v>
      </c>
      <c r="AE31" s="88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0"/>
      <c r="O32" s="43"/>
      <c r="P32" s="44">
        <v>33.25</v>
      </c>
      <c r="Q32" s="58">
        <f t="shared" si="0"/>
        <v>9.2361111111111107</v>
      </c>
      <c r="R32" s="68"/>
      <c r="S32" s="69">
        <v>36.81</v>
      </c>
      <c r="T32" s="61">
        <f t="shared" si="1"/>
        <v>10.225</v>
      </c>
      <c r="U32" s="68"/>
      <c r="V32" s="73">
        <v>46.04</v>
      </c>
      <c r="W32" s="64">
        <f t="shared" si="3"/>
        <v>12.788888888888888</v>
      </c>
      <c r="X32" s="76"/>
      <c r="Y32" s="77"/>
      <c r="Z32" s="82"/>
      <c r="AA32" s="82"/>
      <c r="AB32" s="86"/>
      <c r="AC32" s="89">
        <v>15.197059999999999</v>
      </c>
      <c r="AD32" s="10">
        <f t="shared" si="2"/>
        <v>0</v>
      </c>
      <c r="AE32" s="88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>
        <v>87.382499999999993</v>
      </c>
      <c r="C33" s="41">
        <v>3.6595</v>
      </c>
      <c r="D33" s="41">
        <v>1.1513</v>
      </c>
      <c r="E33" s="41">
        <v>0.155</v>
      </c>
      <c r="F33" s="41">
        <v>0.26019999999999999</v>
      </c>
      <c r="G33" s="41">
        <v>3.2000000000000002E-3</v>
      </c>
      <c r="H33" s="41">
        <v>8.2500000000000004E-2</v>
      </c>
      <c r="I33" s="41">
        <v>7.2800000000000004E-2</v>
      </c>
      <c r="J33" s="41">
        <v>0.11840000000000001</v>
      </c>
      <c r="K33" s="41">
        <v>2.6599999999999999E-2</v>
      </c>
      <c r="L33" s="41">
        <v>4.5770999999999997</v>
      </c>
      <c r="M33" s="42">
        <v>2.5110000000000001</v>
      </c>
      <c r="N33" s="40">
        <v>0.76990000000000003</v>
      </c>
      <c r="O33" s="43"/>
      <c r="P33" s="44">
        <v>33.24</v>
      </c>
      <c r="Q33" s="58">
        <f t="shared" si="0"/>
        <v>9.2333333333333343</v>
      </c>
      <c r="R33" s="68"/>
      <c r="S33" s="69">
        <v>36.805300000000003</v>
      </c>
      <c r="T33" s="61">
        <f t="shared" si="1"/>
        <v>10.223694444444446</v>
      </c>
      <c r="U33" s="68"/>
      <c r="V33" s="73">
        <v>46.03</v>
      </c>
      <c r="W33" s="64">
        <f t="shared" si="3"/>
        <v>12.786111111111111</v>
      </c>
      <c r="X33" s="76">
        <v>-4.8</v>
      </c>
      <c r="Y33" s="77">
        <v>-0.9</v>
      </c>
      <c r="Z33" s="82">
        <v>1.6000000000000001E-3</v>
      </c>
      <c r="AA33" s="82" t="s">
        <v>52</v>
      </c>
      <c r="AB33" s="86" t="s">
        <v>51</v>
      </c>
      <c r="AC33" s="89">
        <v>15.469169999999998</v>
      </c>
      <c r="AD33" s="10">
        <f>SUM(B33:M33)+$K$42+$N$42</f>
        <v>100.00009999999999</v>
      </c>
      <c r="AE33" s="88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0"/>
      <c r="O34" s="43"/>
      <c r="P34" s="44">
        <v>33.24</v>
      </c>
      <c r="Q34" s="58">
        <f t="shared" si="0"/>
        <v>9.2333333333333343</v>
      </c>
      <c r="R34" s="68"/>
      <c r="S34" s="69">
        <v>36.805300000000003</v>
      </c>
      <c r="T34" s="61">
        <f t="shared" si="1"/>
        <v>10.223694444444446</v>
      </c>
      <c r="U34" s="68"/>
      <c r="V34" s="73">
        <v>46.03</v>
      </c>
      <c r="W34" s="64">
        <f t="shared" si="3"/>
        <v>12.786111111111111</v>
      </c>
      <c r="X34" s="76"/>
      <c r="Y34" s="77"/>
      <c r="Z34" s="82"/>
      <c r="AA34" s="82"/>
      <c r="AB34" s="86"/>
      <c r="AC34" s="89">
        <v>12.617419999999999</v>
      </c>
      <c r="AD34" s="10">
        <f t="shared" si="2"/>
        <v>0</v>
      </c>
      <c r="AE34" s="88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33.24</v>
      </c>
      <c r="Q35" s="58">
        <f t="shared" si="0"/>
        <v>9.2333333333333343</v>
      </c>
      <c r="R35" s="68"/>
      <c r="S35" s="69">
        <v>36.805300000000003</v>
      </c>
      <c r="T35" s="61">
        <f t="shared" si="1"/>
        <v>10.223694444444446</v>
      </c>
      <c r="U35" s="68"/>
      <c r="V35" s="73">
        <v>46.03</v>
      </c>
      <c r="W35" s="64">
        <f t="shared" si="3"/>
        <v>12.786111111111111</v>
      </c>
      <c r="X35" s="76"/>
      <c r="Y35" s="77"/>
      <c r="Z35" s="82"/>
      <c r="AA35" s="82"/>
      <c r="AB35" s="86"/>
      <c r="AC35" s="89">
        <v>26.60566</v>
      </c>
      <c r="AD35" s="10">
        <f t="shared" si="2"/>
        <v>0</v>
      </c>
      <c r="AE35" s="88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33.24</v>
      </c>
      <c r="Q36" s="58">
        <f t="shared" si="0"/>
        <v>9.2333333333333343</v>
      </c>
      <c r="R36" s="68"/>
      <c r="S36" s="69">
        <v>36.805300000000003</v>
      </c>
      <c r="T36" s="61">
        <f t="shared" si="1"/>
        <v>10.223694444444446</v>
      </c>
      <c r="U36" s="68"/>
      <c r="V36" s="73">
        <v>46.03</v>
      </c>
      <c r="W36" s="64">
        <f t="shared" si="3"/>
        <v>12.786111111111111</v>
      </c>
      <c r="X36" s="76"/>
      <c r="Y36" s="77"/>
      <c r="Z36" s="82"/>
      <c r="AA36" s="82"/>
      <c r="AB36" s="86"/>
      <c r="AC36" s="89">
        <v>11.57099</v>
      </c>
      <c r="AD36" s="10">
        <f t="shared" si="2"/>
        <v>0</v>
      </c>
      <c r="AE36" s="88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33.24</v>
      </c>
      <c r="Q37" s="58">
        <f t="shared" si="0"/>
        <v>9.2333333333333343</v>
      </c>
      <c r="R37" s="68"/>
      <c r="S37" s="69">
        <v>36.805300000000003</v>
      </c>
      <c r="T37" s="61">
        <f t="shared" si="1"/>
        <v>10.223694444444446</v>
      </c>
      <c r="U37" s="68"/>
      <c r="V37" s="73">
        <v>46.03</v>
      </c>
      <c r="W37" s="64">
        <f t="shared" si="3"/>
        <v>12.786111111111111</v>
      </c>
      <c r="X37" s="76"/>
      <c r="Y37" s="77"/>
      <c r="Z37" s="82"/>
      <c r="AA37" s="82"/>
      <c r="AB37" s="86"/>
      <c r="AC37" s="89">
        <v>11.564890000000002</v>
      </c>
      <c r="AD37" s="10">
        <f t="shared" si="2"/>
        <v>0</v>
      </c>
      <c r="AE37" s="88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0"/>
      <c r="O38" s="43"/>
      <c r="P38" s="44">
        <v>33.24</v>
      </c>
      <c r="Q38" s="58">
        <f t="shared" si="0"/>
        <v>9.2333333333333343</v>
      </c>
      <c r="R38" s="68"/>
      <c r="S38" s="69">
        <v>36.805300000000003</v>
      </c>
      <c r="T38" s="61">
        <f t="shared" si="1"/>
        <v>10.223694444444446</v>
      </c>
      <c r="U38" s="68"/>
      <c r="V38" s="73">
        <v>46.03</v>
      </c>
      <c r="W38" s="64">
        <f t="shared" si="3"/>
        <v>12.786111111111111</v>
      </c>
      <c r="X38" s="76"/>
      <c r="Y38" s="77"/>
      <c r="Z38" s="82"/>
      <c r="AA38" s="82"/>
      <c r="AB38" s="86"/>
      <c r="AC38" s="89">
        <v>11.13475</v>
      </c>
      <c r="AD38" s="10">
        <f t="shared" si="2"/>
        <v>0</v>
      </c>
      <c r="AE38" s="88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0"/>
      <c r="O39" s="43"/>
      <c r="P39" s="44">
        <v>33.24</v>
      </c>
      <c r="Q39" s="58">
        <f t="shared" si="0"/>
        <v>9.2333333333333343</v>
      </c>
      <c r="R39" s="68"/>
      <c r="S39" s="69">
        <v>36.805300000000003</v>
      </c>
      <c r="T39" s="61">
        <f t="shared" si="1"/>
        <v>10.223694444444446</v>
      </c>
      <c r="U39" s="68"/>
      <c r="V39" s="73">
        <v>46.03</v>
      </c>
      <c r="W39" s="64">
        <f t="shared" si="3"/>
        <v>12.786111111111111</v>
      </c>
      <c r="X39" s="76"/>
      <c r="Y39" s="77"/>
      <c r="Z39" s="82"/>
      <c r="AA39" s="82"/>
      <c r="AB39" s="86"/>
      <c r="AC39" s="89">
        <v>11.672129999999999</v>
      </c>
      <c r="AD39" s="10">
        <f t="shared" si="2"/>
        <v>0</v>
      </c>
      <c r="AE39" s="88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>
        <v>87.429199999999994</v>
      </c>
      <c r="C40" s="41">
        <v>3.6518999999999999</v>
      </c>
      <c r="D40" s="41">
        <v>1.1458999999999999</v>
      </c>
      <c r="E40" s="41">
        <v>0.15359999999999999</v>
      </c>
      <c r="F40" s="41">
        <v>0.25559999999999999</v>
      </c>
      <c r="G40" s="41">
        <v>3.0000000000000001E-3</v>
      </c>
      <c r="H40" s="41">
        <v>7.8399999999999997E-2</v>
      </c>
      <c r="I40" s="41">
        <v>6.7799999999999999E-2</v>
      </c>
      <c r="J40" s="41">
        <v>8.72E-2</v>
      </c>
      <c r="K40" s="41">
        <v>3.0599999999999999E-2</v>
      </c>
      <c r="L40" s="41">
        <v>4.5975000000000001</v>
      </c>
      <c r="M40" s="42">
        <v>2.4994000000000001</v>
      </c>
      <c r="N40" s="40">
        <v>0.76859999999999995</v>
      </c>
      <c r="O40" s="43"/>
      <c r="P40" s="44">
        <v>33.180300000000003</v>
      </c>
      <c r="Q40" s="58">
        <f t="shared" si="0"/>
        <v>9.2167500000000011</v>
      </c>
      <c r="R40" s="68"/>
      <c r="S40" s="69">
        <v>36.736800000000002</v>
      </c>
      <c r="T40" s="61">
        <f t="shared" si="1"/>
        <v>10.204666666666666</v>
      </c>
      <c r="U40" s="68"/>
      <c r="V40" s="73">
        <v>45.988599999999998</v>
      </c>
      <c r="W40" s="64">
        <f t="shared" si="3"/>
        <v>12.77461111111111</v>
      </c>
      <c r="X40" s="76">
        <v>-5.0999999999999996</v>
      </c>
      <c r="Y40" s="77">
        <v>-0.6</v>
      </c>
      <c r="Z40" s="82"/>
      <c r="AA40" s="82"/>
      <c r="AB40" s="86"/>
      <c r="AC40" s="89">
        <v>16.68826</v>
      </c>
      <c r="AD40" s="10">
        <f t="shared" si="2"/>
        <v>100.00009999999999</v>
      </c>
      <c r="AE40" s="88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59">
        <f t="shared" si="0"/>
        <v>0</v>
      </c>
      <c r="R41" s="70"/>
      <c r="S41" s="71"/>
      <c r="T41" s="62">
        <f t="shared" si="1"/>
        <v>0</v>
      </c>
      <c r="U41" s="70"/>
      <c r="V41" s="70"/>
      <c r="W41" s="65">
        <f t="shared" si="3"/>
        <v>0</v>
      </c>
      <c r="X41" s="78"/>
      <c r="Y41" s="79"/>
      <c r="Z41" s="83"/>
      <c r="AA41" s="83"/>
      <c r="AB41" s="87"/>
      <c r="AC41" s="85"/>
      <c r="AD41" s="10">
        <f t="shared" si="2"/>
        <v>0</v>
      </c>
      <c r="AE41" s="88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33" t="s">
        <v>18</v>
      </c>
      <c r="B42" s="134"/>
      <c r="C42" s="134"/>
      <c r="D42" s="134"/>
      <c r="E42" s="134"/>
      <c r="F42" s="134"/>
      <c r="G42" s="134"/>
      <c r="H42" s="135"/>
      <c r="I42" s="132" t="s">
        <v>16</v>
      </c>
      <c r="J42" s="132"/>
      <c r="K42" s="32">
        <v>0</v>
      </c>
      <c r="L42" s="133" t="s">
        <v>17</v>
      </c>
      <c r="M42" s="135"/>
      <c r="N42" s="33">
        <v>0</v>
      </c>
      <c r="O42" s="121"/>
      <c r="P42" s="121">
        <f>SUMPRODUCT(P11:P41,AC11:AC41)/SUM(AC11:AC41)</f>
        <v>33.277710473081946</v>
      </c>
      <c r="Q42" s="150">
        <f>SUMPRODUCT(Q11:Q41,AC11:AC41)/SUM(AC11:AC41)</f>
        <v>9.2438084647449834</v>
      </c>
      <c r="R42" s="121"/>
      <c r="S42" s="121">
        <f>SUMPRODUCT(S11:S41,AC11:AC41)/SUM(AC11:AC41)</f>
        <v>36.842269244190746</v>
      </c>
      <c r="T42" s="148">
        <f>SUMPRODUCT(T11:T41,AC11:AC41)/SUM(AC11:AC41)</f>
        <v>10.233963678941874</v>
      </c>
      <c r="U42" s="14"/>
      <c r="V42" s="7"/>
      <c r="W42" s="34"/>
      <c r="X42" s="34"/>
      <c r="Y42" s="34"/>
      <c r="Z42" s="34"/>
      <c r="AA42" s="120" t="s">
        <v>39</v>
      </c>
      <c r="AB42" s="120"/>
      <c r="AC42" s="84">
        <f>SUM(AC11:AC41)</f>
        <v>569.76810000000012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31" t="s">
        <v>2</v>
      </c>
      <c r="I43" s="131"/>
      <c r="J43" s="131"/>
      <c r="K43" s="131"/>
      <c r="L43" s="131"/>
      <c r="M43" s="131"/>
      <c r="N43" s="131"/>
      <c r="O43" s="122"/>
      <c r="P43" s="122"/>
      <c r="Q43" s="151"/>
      <c r="R43" s="122"/>
      <c r="S43" s="122"/>
      <c r="T43" s="149"/>
      <c r="U43" s="14"/>
      <c r="V43" s="4"/>
      <c r="W43" s="4"/>
      <c r="X43" s="4"/>
      <c r="Y43" s="4"/>
      <c r="Z43" s="4"/>
      <c r="AA43" s="4"/>
      <c r="AB43" s="4"/>
      <c r="AC43" s="56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6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140">
        <v>42704</v>
      </c>
      <c r="W45" s="141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140">
        <v>42704</v>
      </c>
      <c r="W47" s="141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140">
        <v>42704</v>
      </c>
      <c r="W49" s="141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algorithmName="SHA-512" hashValue="KUl4L0VAb5kfHCHa4drEeozaqbBoKIJUG+QdBCv9/FISwSp3D3mCKOOToUzwY8ogbXtlafQPYW7meuXUFFbwzw==" saltValue="ouVXd6DtqzMIo2HA2wYSxQ==" spinCount="100000" sheet="1" objects="1" scenarios="1"/>
  <mergeCells count="50">
    <mergeCell ref="V49:W49"/>
    <mergeCell ref="J2:X2"/>
    <mergeCell ref="J4:X4"/>
    <mergeCell ref="J5:X5"/>
    <mergeCell ref="U9:U10"/>
    <mergeCell ref="S9:S10"/>
    <mergeCell ref="V47:W47"/>
    <mergeCell ref="K3:AH3"/>
    <mergeCell ref="K6:AH6"/>
    <mergeCell ref="S42:S43"/>
    <mergeCell ref="V45:W45"/>
    <mergeCell ref="T42:T43"/>
    <mergeCell ref="P42:P43"/>
    <mergeCell ref="Q42:Q43"/>
    <mergeCell ref="B7:M8"/>
    <mergeCell ref="H9:H10"/>
    <mergeCell ref="M9:M10"/>
    <mergeCell ref="H43:N43"/>
    <mergeCell ref="I42:J42"/>
    <mergeCell ref="A42:H42"/>
    <mergeCell ref="L42:M42"/>
    <mergeCell ref="A7:A10"/>
    <mergeCell ref="B9:B10"/>
    <mergeCell ref="C9:C10"/>
    <mergeCell ref="D9:D10"/>
    <mergeCell ref="E9:E10"/>
    <mergeCell ref="L9:L10"/>
    <mergeCell ref="I9:I10"/>
    <mergeCell ref="J9:J10"/>
    <mergeCell ref="K9:K10"/>
    <mergeCell ref="AA42:AB42"/>
    <mergeCell ref="R42:R43"/>
    <mergeCell ref="O42:O43"/>
    <mergeCell ref="O9:O10"/>
    <mergeCell ref="F9:F10"/>
    <mergeCell ref="P9:P10"/>
    <mergeCell ref="Q9:Q10"/>
    <mergeCell ref="AC7:AC10"/>
    <mergeCell ref="Z7:Z10"/>
    <mergeCell ref="AA7:AA10"/>
    <mergeCell ref="W9:W10"/>
    <mergeCell ref="V9:V10"/>
    <mergeCell ref="AB7:AB10"/>
    <mergeCell ref="Y7:Y10"/>
    <mergeCell ref="X7:X10"/>
    <mergeCell ref="N7:W7"/>
    <mergeCell ref="N8:N10"/>
    <mergeCell ref="T9:T10"/>
    <mergeCell ref="R9:R10"/>
    <mergeCell ref="G9:G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G3" sqref="G3"/>
    </sheetView>
  </sheetViews>
  <sheetFormatPr defaultRowHeight="15" x14ac:dyDescent="0.25"/>
  <cols>
    <col min="1" max="1" width="12.85546875" customWidth="1"/>
    <col min="9" max="9" width="13" customWidth="1"/>
  </cols>
  <sheetData>
    <row r="1" spans="1:18" x14ac:dyDescent="0.25">
      <c r="A1" t="s">
        <v>61</v>
      </c>
      <c r="I1" t="s">
        <v>67</v>
      </c>
      <c r="R1" s="156" t="s">
        <v>68</v>
      </c>
    </row>
    <row r="2" spans="1:18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</row>
    <row r="3" spans="1:18" x14ac:dyDescent="0.25">
      <c r="A3" s="152">
        <v>42675</v>
      </c>
      <c r="B3">
        <v>3939.64</v>
      </c>
      <c r="C3">
        <v>77.891999999999996</v>
      </c>
      <c r="D3">
        <v>3.14</v>
      </c>
      <c r="E3">
        <v>2.13</v>
      </c>
      <c r="G3">
        <f>(B3+J3)/1000</f>
        <v>13.737349999999999</v>
      </c>
      <c r="I3" s="152">
        <v>42675</v>
      </c>
      <c r="J3">
        <v>9797.7099999999991</v>
      </c>
      <c r="K3">
        <v>42.353000000000002</v>
      </c>
      <c r="L3">
        <v>3.24</v>
      </c>
      <c r="M3">
        <v>8.0299999999999994</v>
      </c>
      <c r="O3">
        <f>B3+J3</f>
        <v>13737.349999999999</v>
      </c>
    </row>
    <row r="4" spans="1:18" x14ac:dyDescent="0.25">
      <c r="A4" s="152">
        <v>42676</v>
      </c>
      <c r="B4">
        <v>832.25</v>
      </c>
      <c r="C4">
        <v>24.254000000000001</v>
      </c>
      <c r="D4">
        <v>2.87</v>
      </c>
      <c r="E4">
        <v>2.21</v>
      </c>
      <c r="G4">
        <f t="shared" ref="G4:G32" si="0">(B4+J4)/1000</f>
        <v>10.769209999999999</v>
      </c>
      <c r="I4" s="152">
        <v>42676</v>
      </c>
      <c r="J4">
        <v>9936.9599999999991</v>
      </c>
      <c r="K4">
        <v>47.088999999999999</v>
      </c>
      <c r="L4">
        <v>3.22</v>
      </c>
      <c r="M4">
        <v>8.7200000000000006</v>
      </c>
      <c r="O4">
        <f t="shared" ref="O4:O31" si="1">B4+J4</f>
        <v>10769.21</v>
      </c>
    </row>
    <row r="5" spans="1:18" x14ac:dyDescent="0.25">
      <c r="A5" s="152">
        <v>42677</v>
      </c>
      <c r="B5">
        <v>129223.98</v>
      </c>
      <c r="C5">
        <v>730.899</v>
      </c>
      <c r="D5">
        <v>3.19</v>
      </c>
      <c r="E5">
        <v>2.7</v>
      </c>
      <c r="G5">
        <f t="shared" si="0"/>
        <v>139.01873999999998</v>
      </c>
      <c r="I5" s="152">
        <v>42677</v>
      </c>
      <c r="J5">
        <v>9794.76</v>
      </c>
      <c r="K5">
        <v>42.639000000000003</v>
      </c>
      <c r="L5">
        <v>3.22</v>
      </c>
      <c r="M5">
        <v>8.73</v>
      </c>
      <c r="O5">
        <f t="shared" si="1"/>
        <v>139018.74</v>
      </c>
    </row>
    <row r="6" spans="1:18" x14ac:dyDescent="0.25">
      <c r="A6" s="152">
        <v>42678</v>
      </c>
      <c r="B6">
        <v>13560.54</v>
      </c>
      <c r="C6">
        <v>682.18200000000002</v>
      </c>
      <c r="D6">
        <v>3.01</v>
      </c>
      <c r="E6">
        <v>2.63</v>
      </c>
      <c r="G6">
        <f t="shared" si="0"/>
        <v>22.991209999999999</v>
      </c>
      <c r="I6" s="152">
        <v>42678</v>
      </c>
      <c r="J6">
        <v>9430.67</v>
      </c>
      <c r="K6">
        <v>38.887</v>
      </c>
      <c r="L6">
        <v>3.22</v>
      </c>
      <c r="M6">
        <v>9.2200000000000006</v>
      </c>
      <c r="O6">
        <f t="shared" si="1"/>
        <v>22991.21</v>
      </c>
    </row>
    <row r="7" spans="1:18" x14ac:dyDescent="0.25">
      <c r="A7" s="152">
        <v>42679</v>
      </c>
      <c r="B7">
        <v>691.65</v>
      </c>
      <c r="C7">
        <v>13.944000000000001</v>
      </c>
      <c r="D7">
        <v>2.96</v>
      </c>
      <c r="E7">
        <v>2.76</v>
      </c>
      <c r="G7">
        <f t="shared" si="0"/>
        <v>9.9556399999999989</v>
      </c>
      <c r="I7" s="152">
        <v>42679</v>
      </c>
      <c r="J7">
        <v>9263.99</v>
      </c>
      <c r="K7">
        <v>37.853999999999999</v>
      </c>
      <c r="L7">
        <v>3.22</v>
      </c>
      <c r="M7">
        <v>9.5399999999999991</v>
      </c>
      <c r="O7">
        <f t="shared" si="1"/>
        <v>9955.64</v>
      </c>
    </row>
    <row r="8" spans="1:18" x14ac:dyDescent="0.25">
      <c r="A8" s="152">
        <v>42680</v>
      </c>
      <c r="B8">
        <v>27619.46</v>
      </c>
      <c r="C8">
        <v>166.154</v>
      </c>
      <c r="D8">
        <v>3.1</v>
      </c>
      <c r="E8">
        <v>5.14</v>
      </c>
      <c r="G8">
        <f t="shared" si="0"/>
        <v>37.198970000000003</v>
      </c>
      <c r="I8" s="152">
        <v>42680</v>
      </c>
      <c r="J8">
        <v>9579.51</v>
      </c>
      <c r="K8">
        <v>41.286999999999999</v>
      </c>
      <c r="L8">
        <v>3.22</v>
      </c>
      <c r="M8">
        <v>11.56</v>
      </c>
      <c r="O8">
        <f t="shared" si="1"/>
        <v>37198.97</v>
      </c>
    </row>
    <row r="9" spans="1:18" x14ac:dyDescent="0.25">
      <c r="A9" s="152">
        <v>42681</v>
      </c>
      <c r="B9">
        <v>272.88</v>
      </c>
      <c r="C9">
        <v>1.3460000000000001</v>
      </c>
      <c r="D9">
        <v>3.21</v>
      </c>
      <c r="E9">
        <v>11.31</v>
      </c>
      <c r="G9">
        <f t="shared" si="0"/>
        <v>7.7034000000000002</v>
      </c>
      <c r="I9" s="152">
        <v>42681</v>
      </c>
      <c r="J9">
        <v>7430.52</v>
      </c>
      <c r="K9">
        <v>25.288</v>
      </c>
      <c r="L9">
        <v>3.2</v>
      </c>
      <c r="M9">
        <v>16.91</v>
      </c>
      <c r="O9">
        <f t="shared" si="1"/>
        <v>7703.4000000000005</v>
      </c>
    </row>
    <row r="10" spans="1:18" x14ac:dyDescent="0.25">
      <c r="A10" s="152">
        <v>42682</v>
      </c>
      <c r="B10">
        <v>343.09</v>
      </c>
      <c r="C10">
        <v>7.3929999999999998</v>
      </c>
      <c r="D10">
        <v>2.98</v>
      </c>
      <c r="E10">
        <v>7.51</v>
      </c>
      <c r="G10">
        <f t="shared" si="0"/>
        <v>7.6101700000000001</v>
      </c>
      <c r="I10" s="152">
        <v>42682</v>
      </c>
      <c r="J10">
        <v>7267.08</v>
      </c>
      <c r="K10">
        <v>23.673999999999999</v>
      </c>
      <c r="L10">
        <v>3.21</v>
      </c>
      <c r="M10">
        <v>13.37</v>
      </c>
      <c r="O10">
        <f t="shared" si="1"/>
        <v>7610.17</v>
      </c>
    </row>
    <row r="11" spans="1:18" x14ac:dyDescent="0.25">
      <c r="A11" s="152">
        <v>42683</v>
      </c>
      <c r="B11">
        <v>411.49</v>
      </c>
      <c r="C11">
        <v>10.686999999999999</v>
      </c>
      <c r="D11">
        <v>2.85</v>
      </c>
      <c r="E11">
        <v>8.34</v>
      </c>
      <c r="G11">
        <f t="shared" si="0"/>
        <v>7.8557600000000001</v>
      </c>
      <c r="I11" s="152">
        <v>42683</v>
      </c>
      <c r="J11">
        <v>7444.27</v>
      </c>
      <c r="K11">
        <v>24.917000000000002</v>
      </c>
      <c r="L11">
        <v>3.22</v>
      </c>
      <c r="M11">
        <v>14.12</v>
      </c>
      <c r="O11">
        <f t="shared" si="1"/>
        <v>7855.76</v>
      </c>
    </row>
    <row r="12" spans="1:18" x14ac:dyDescent="0.25">
      <c r="A12" s="152">
        <v>42684</v>
      </c>
      <c r="B12">
        <v>824.89</v>
      </c>
      <c r="C12">
        <v>29.219000000000001</v>
      </c>
      <c r="D12">
        <v>2.96</v>
      </c>
      <c r="E12">
        <v>9.49</v>
      </c>
      <c r="G12">
        <f t="shared" si="0"/>
        <v>7.82064</v>
      </c>
      <c r="I12" s="152">
        <v>42684</v>
      </c>
      <c r="J12">
        <v>6995.75</v>
      </c>
      <c r="K12">
        <v>21.95</v>
      </c>
      <c r="L12">
        <v>3.24</v>
      </c>
      <c r="M12">
        <v>14.63</v>
      </c>
      <c r="O12">
        <f t="shared" si="1"/>
        <v>7820.64</v>
      </c>
    </row>
    <row r="13" spans="1:18" x14ac:dyDescent="0.25">
      <c r="A13" s="152">
        <v>42685</v>
      </c>
      <c r="B13">
        <v>1714.62</v>
      </c>
      <c r="C13">
        <v>27.452000000000002</v>
      </c>
      <c r="D13">
        <v>3.08</v>
      </c>
      <c r="E13">
        <v>3.86</v>
      </c>
      <c r="G13">
        <f t="shared" si="0"/>
        <v>10.176909999999999</v>
      </c>
      <c r="I13" s="152">
        <v>42685</v>
      </c>
      <c r="J13">
        <v>8462.2900000000009</v>
      </c>
      <c r="K13">
        <v>30.864999999999998</v>
      </c>
      <c r="L13">
        <v>3.28</v>
      </c>
      <c r="M13">
        <v>10</v>
      </c>
      <c r="O13">
        <f t="shared" si="1"/>
        <v>10176.91</v>
      </c>
    </row>
    <row r="14" spans="1:18" x14ac:dyDescent="0.25">
      <c r="A14" s="152">
        <v>42686</v>
      </c>
      <c r="B14">
        <v>6533.97</v>
      </c>
      <c r="C14">
        <v>90.227999999999994</v>
      </c>
      <c r="D14">
        <v>3.26</v>
      </c>
      <c r="E14">
        <v>3.71</v>
      </c>
      <c r="G14">
        <f t="shared" si="0"/>
        <v>15.259540000000001</v>
      </c>
      <c r="I14" s="152">
        <v>42686</v>
      </c>
      <c r="J14">
        <v>8725.57</v>
      </c>
      <c r="K14">
        <v>33.228999999999999</v>
      </c>
      <c r="L14">
        <v>3.25</v>
      </c>
      <c r="M14">
        <v>9.9700000000000006</v>
      </c>
      <c r="O14">
        <f t="shared" si="1"/>
        <v>15259.54</v>
      </c>
    </row>
    <row r="15" spans="1:18" x14ac:dyDescent="0.25">
      <c r="A15" s="152">
        <v>42687</v>
      </c>
      <c r="B15">
        <v>105.81</v>
      </c>
      <c r="C15">
        <v>0.3</v>
      </c>
      <c r="D15">
        <v>3.27</v>
      </c>
      <c r="E15">
        <v>3.36</v>
      </c>
      <c r="G15">
        <f t="shared" si="0"/>
        <v>9.8192599999999999</v>
      </c>
      <c r="I15" s="152">
        <v>42687</v>
      </c>
      <c r="J15">
        <v>9713.4500000000007</v>
      </c>
      <c r="K15">
        <v>40.963000000000001</v>
      </c>
      <c r="L15">
        <v>3.25</v>
      </c>
      <c r="M15">
        <v>9.3800000000000008</v>
      </c>
      <c r="O15">
        <f t="shared" si="1"/>
        <v>9819.26</v>
      </c>
    </row>
    <row r="16" spans="1:18" x14ac:dyDescent="0.25">
      <c r="A16" s="152">
        <v>42688</v>
      </c>
      <c r="B16">
        <v>0</v>
      </c>
      <c r="C16">
        <v>0</v>
      </c>
      <c r="D16">
        <v>2.98</v>
      </c>
      <c r="E16">
        <v>2.64</v>
      </c>
      <c r="G16">
        <f t="shared" si="0"/>
        <v>9.6816800000000001</v>
      </c>
      <c r="I16" s="152">
        <v>42688</v>
      </c>
      <c r="J16">
        <v>9681.68</v>
      </c>
      <c r="K16">
        <v>40.997</v>
      </c>
      <c r="L16">
        <v>3.24</v>
      </c>
      <c r="M16">
        <v>9.15</v>
      </c>
      <c r="O16">
        <f t="shared" si="1"/>
        <v>9681.68</v>
      </c>
    </row>
    <row r="17" spans="1:15" x14ac:dyDescent="0.25">
      <c r="A17" s="152">
        <v>42689</v>
      </c>
      <c r="B17">
        <v>356.71</v>
      </c>
      <c r="C17">
        <v>8.1020000000000003</v>
      </c>
      <c r="D17">
        <v>2.94</v>
      </c>
      <c r="E17">
        <v>1.23</v>
      </c>
      <c r="G17">
        <f t="shared" si="0"/>
        <v>10.52308</v>
      </c>
      <c r="I17" s="152">
        <v>42689</v>
      </c>
      <c r="J17">
        <v>10166.370000000001</v>
      </c>
      <c r="K17">
        <v>44.911999999999999</v>
      </c>
      <c r="L17">
        <v>3.24</v>
      </c>
      <c r="M17">
        <v>8.02</v>
      </c>
      <c r="O17">
        <f t="shared" si="1"/>
        <v>10523.08</v>
      </c>
    </row>
    <row r="18" spans="1:15" x14ac:dyDescent="0.25">
      <c r="A18" s="152">
        <v>42690</v>
      </c>
      <c r="B18">
        <v>226.71</v>
      </c>
      <c r="C18">
        <v>1.9379999999999999</v>
      </c>
      <c r="D18">
        <v>2.82</v>
      </c>
      <c r="E18">
        <v>0.87</v>
      </c>
      <c r="G18">
        <f t="shared" si="0"/>
        <v>10.598649999999999</v>
      </c>
      <c r="I18" s="152">
        <v>42690</v>
      </c>
      <c r="J18">
        <v>10371.94</v>
      </c>
      <c r="K18">
        <v>46.234999999999999</v>
      </c>
      <c r="L18">
        <v>3.27</v>
      </c>
      <c r="M18">
        <v>7.75</v>
      </c>
      <c r="O18">
        <f t="shared" si="1"/>
        <v>10598.65</v>
      </c>
    </row>
    <row r="19" spans="1:15" x14ac:dyDescent="0.25">
      <c r="A19" s="152">
        <v>42691</v>
      </c>
      <c r="B19">
        <v>14631.75</v>
      </c>
      <c r="C19">
        <v>112.17700000000001</v>
      </c>
      <c r="D19">
        <v>2.97</v>
      </c>
      <c r="E19">
        <v>7.0000000000000007E-2</v>
      </c>
      <c r="G19">
        <f t="shared" si="0"/>
        <v>25.496919999999999</v>
      </c>
      <c r="I19" s="152">
        <v>42691</v>
      </c>
      <c r="J19">
        <v>10865.17</v>
      </c>
      <c r="K19">
        <v>50.988</v>
      </c>
      <c r="L19">
        <v>3.27</v>
      </c>
      <c r="M19">
        <v>6.84</v>
      </c>
      <c r="O19">
        <f t="shared" si="1"/>
        <v>25496.92</v>
      </c>
    </row>
    <row r="20" spans="1:15" x14ac:dyDescent="0.25">
      <c r="A20" s="152">
        <v>42692</v>
      </c>
      <c r="B20">
        <v>1943.58</v>
      </c>
      <c r="C20">
        <v>20.795000000000002</v>
      </c>
      <c r="D20">
        <v>3.25</v>
      </c>
      <c r="E20">
        <v>1.23</v>
      </c>
      <c r="G20">
        <f t="shared" si="0"/>
        <v>12.495850000000001</v>
      </c>
      <c r="I20" s="152">
        <v>42692</v>
      </c>
      <c r="J20">
        <v>10552.27</v>
      </c>
      <c r="K20">
        <v>48.103999999999999</v>
      </c>
      <c r="L20">
        <v>3.24</v>
      </c>
      <c r="M20">
        <v>7.4</v>
      </c>
      <c r="O20">
        <f t="shared" si="1"/>
        <v>12495.85</v>
      </c>
    </row>
    <row r="21" spans="1:15" x14ac:dyDescent="0.25">
      <c r="A21" s="152">
        <v>42693</v>
      </c>
      <c r="B21">
        <v>244.22</v>
      </c>
      <c r="C21">
        <v>0.219</v>
      </c>
      <c r="D21">
        <v>3.25</v>
      </c>
      <c r="E21">
        <v>0.98</v>
      </c>
      <c r="G21">
        <f t="shared" si="0"/>
        <v>11.36547</v>
      </c>
      <c r="I21" s="152">
        <v>42693</v>
      </c>
      <c r="J21">
        <v>11121.25</v>
      </c>
      <c r="K21">
        <v>53.296999999999997</v>
      </c>
      <c r="L21">
        <v>3.24</v>
      </c>
      <c r="M21">
        <v>6.99</v>
      </c>
      <c r="O21">
        <f t="shared" si="1"/>
        <v>11365.47</v>
      </c>
    </row>
    <row r="22" spans="1:15" x14ac:dyDescent="0.25">
      <c r="A22" s="152">
        <v>42694</v>
      </c>
      <c r="B22">
        <v>847.1</v>
      </c>
      <c r="C22">
        <v>8.625</v>
      </c>
      <c r="D22">
        <v>2.91</v>
      </c>
      <c r="E22">
        <v>0.76</v>
      </c>
      <c r="G22">
        <f t="shared" si="0"/>
        <v>12.16132</v>
      </c>
      <c r="I22" s="152">
        <v>42694</v>
      </c>
      <c r="J22">
        <v>11314.22</v>
      </c>
      <c r="K22">
        <v>55.326999999999998</v>
      </c>
      <c r="L22">
        <v>3.24</v>
      </c>
      <c r="M22">
        <v>7.31</v>
      </c>
      <c r="O22">
        <f t="shared" si="1"/>
        <v>12161.32</v>
      </c>
    </row>
    <row r="23" spans="1:15" x14ac:dyDescent="0.25">
      <c r="A23" s="152">
        <v>42695</v>
      </c>
      <c r="B23">
        <v>33621.879999999997</v>
      </c>
      <c r="C23">
        <v>220.41900000000001</v>
      </c>
      <c r="D23">
        <v>3.22</v>
      </c>
      <c r="E23">
        <v>-0.81</v>
      </c>
      <c r="G23">
        <f t="shared" si="0"/>
        <v>45.008000000000003</v>
      </c>
      <c r="I23" s="152">
        <v>42695</v>
      </c>
      <c r="J23">
        <v>11386.12</v>
      </c>
      <c r="K23">
        <v>55.841999999999999</v>
      </c>
      <c r="L23">
        <v>3.24</v>
      </c>
      <c r="M23">
        <v>4.96</v>
      </c>
      <c r="O23">
        <f t="shared" si="1"/>
        <v>45008</v>
      </c>
    </row>
    <row r="24" spans="1:15" x14ac:dyDescent="0.25">
      <c r="A24" s="152">
        <v>42696</v>
      </c>
      <c r="B24">
        <v>3685</v>
      </c>
      <c r="C24">
        <v>7.3730000000000002</v>
      </c>
      <c r="D24">
        <v>3.22</v>
      </c>
      <c r="E24">
        <v>-0.06</v>
      </c>
      <c r="G24">
        <f t="shared" si="0"/>
        <v>15.197059999999999</v>
      </c>
      <c r="I24" s="152">
        <v>42696</v>
      </c>
      <c r="J24">
        <v>11512.06</v>
      </c>
      <c r="K24">
        <v>57.267000000000003</v>
      </c>
      <c r="L24">
        <v>3.21</v>
      </c>
      <c r="M24">
        <v>5.0999999999999996</v>
      </c>
      <c r="O24">
        <f t="shared" si="1"/>
        <v>15197.06</v>
      </c>
    </row>
    <row r="25" spans="1:15" x14ac:dyDescent="0.25">
      <c r="A25" s="152">
        <v>42697</v>
      </c>
      <c r="B25">
        <v>3681.87</v>
      </c>
      <c r="C25">
        <v>7.3979999999999997</v>
      </c>
      <c r="D25">
        <v>3.2</v>
      </c>
      <c r="E25">
        <v>-0.24</v>
      </c>
      <c r="G25">
        <f t="shared" si="0"/>
        <v>15.469169999999998</v>
      </c>
      <c r="I25" s="152">
        <v>42697</v>
      </c>
      <c r="J25">
        <v>11787.3</v>
      </c>
      <c r="K25">
        <v>60.122999999999998</v>
      </c>
      <c r="L25">
        <v>3.2</v>
      </c>
      <c r="M25">
        <v>4.99</v>
      </c>
      <c r="O25">
        <f t="shared" si="1"/>
        <v>15469.169999999998</v>
      </c>
    </row>
    <row r="26" spans="1:15" x14ac:dyDescent="0.25">
      <c r="A26" s="152">
        <v>42698</v>
      </c>
      <c r="B26">
        <v>865.38</v>
      </c>
      <c r="C26">
        <v>8.81</v>
      </c>
      <c r="D26">
        <v>2.94</v>
      </c>
      <c r="E26">
        <v>-1.32</v>
      </c>
      <c r="G26">
        <f t="shared" si="0"/>
        <v>12.617419999999999</v>
      </c>
      <c r="I26" s="152">
        <v>42698</v>
      </c>
      <c r="J26">
        <v>11752.04</v>
      </c>
      <c r="K26">
        <v>60.372999999999998</v>
      </c>
      <c r="L26">
        <v>3.18</v>
      </c>
      <c r="M26">
        <v>5.45</v>
      </c>
      <c r="O26">
        <f t="shared" si="1"/>
        <v>12617.42</v>
      </c>
    </row>
    <row r="27" spans="1:15" x14ac:dyDescent="0.25">
      <c r="A27" s="152">
        <v>42699</v>
      </c>
      <c r="B27">
        <v>14921.86</v>
      </c>
      <c r="C27">
        <v>93.715999999999994</v>
      </c>
      <c r="D27">
        <v>2.95</v>
      </c>
      <c r="E27">
        <v>-1.05</v>
      </c>
      <c r="G27">
        <f t="shared" si="0"/>
        <v>26.60566</v>
      </c>
      <c r="I27" s="152">
        <v>42699</v>
      </c>
      <c r="J27">
        <v>11683.8</v>
      </c>
      <c r="K27">
        <v>59.787999999999997</v>
      </c>
      <c r="L27">
        <v>3.19</v>
      </c>
      <c r="M27">
        <v>5.45</v>
      </c>
      <c r="O27">
        <f t="shared" si="1"/>
        <v>26605.66</v>
      </c>
    </row>
    <row r="28" spans="1:15" x14ac:dyDescent="0.25">
      <c r="A28" s="152">
        <v>42700</v>
      </c>
      <c r="B28">
        <v>149.36000000000001</v>
      </c>
      <c r="C28">
        <v>0.26300000000000001</v>
      </c>
      <c r="D28">
        <v>3.23</v>
      </c>
      <c r="E28">
        <v>0.75</v>
      </c>
      <c r="G28">
        <f t="shared" si="0"/>
        <v>11.57099</v>
      </c>
      <c r="I28" s="152">
        <v>42700</v>
      </c>
      <c r="J28">
        <v>11421.63</v>
      </c>
      <c r="K28">
        <v>56.612000000000002</v>
      </c>
      <c r="L28">
        <v>3.22</v>
      </c>
      <c r="M28">
        <v>7.07</v>
      </c>
      <c r="O28">
        <f t="shared" si="1"/>
        <v>11570.99</v>
      </c>
    </row>
    <row r="29" spans="1:15" x14ac:dyDescent="0.25">
      <c r="A29" s="152">
        <v>42701</v>
      </c>
      <c r="B29">
        <v>514.62</v>
      </c>
      <c r="C29">
        <v>1.9239999999999999</v>
      </c>
      <c r="D29">
        <v>3.24</v>
      </c>
      <c r="E29">
        <v>2.57</v>
      </c>
      <c r="G29">
        <f t="shared" si="0"/>
        <v>11.564890000000002</v>
      </c>
      <c r="I29" s="152">
        <v>42701</v>
      </c>
      <c r="J29">
        <v>11050.27</v>
      </c>
      <c r="K29">
        <v>53.564999999999998</v>
      </c>
      <c r="L29">
        <v>3.23</v>
      </c>
      <c r="M29">
        <v>8.8000000000000007</v>
      </c>
      <c r="O29">
        <f t="shared" si="1"/>
        <v>11564.890000000001</v>
      </c>
    </row>
    <row r="30" spans="1:15" x14ac:dyDescent="0.25">
      <c r="A30" s="152">
        <v>42702</v>
      </c>
      <c r="B30">
        <v>637.02</v>
      </c>
      <c r="C30">
        <v>5.452</v>
      </c>
      <c r="D30">
        <v>2.97</v>
      </c>
      <c r="E30">
        <v>1.1499999999999999</v>
      </c>
      <c r="G30">
        <f t="shared" si="0"/>
        <v>11.13475</v>
      </c>
      <c r="I30" s="152">
        <v>42702</v>
      </c>
      <c r="J30">
        <v>10497.73</v>
      </c>
      <c r="K30">
        <v>47.472999999999999</v>
      </c>
      <c r="L30">
        <v>3.26</v>
      </c>
      <c r="M30">
        <v>7.63</v>
      </c>
      <c r="O30">
        <f t="shared" si="1"/>
        <v>11134.75</v>
      </c>
    </row>
    <row r="31" spans="1:15" x14ac:dyDescent="0.25">
      <c r="A31" s="152">
        <v>42703</v>
      </c>
      <c r="B31">
        <v>768.88</v>
      </c>
      <c r="C31">
        <v>12.819000000000001</v>
      </c>
      <c r="D31">
        <v>2.83</v>
      </c>
      <c r="E31">
        <v>-0.22</v>
      </c>
      <c r="G31">
        <f t="shared" si="0"/>
        <v>11.672129999999999</v>
      </c>
      <c r="I31" s="152">
        <v>42703</v>
      </c>
      <c r="J31">
        <v>10903.25</v>
      </c>
      <c r="K31">
        <v>50.661000000000001</v>
      </c>
      <c r="L31">
        <v>3.27</v>
      </c>
      <c r="M31">
        <v>6.37</v>
      </c>
      <c r="O31">
        <f t="shared" si="1"/>
        <v>11672.13</v>
      </c>
    </row>
    <row r="32" spans="1:15" x14ac:dyDescent="0.25">
      <c r="A32" s="152">
        <v>42704</v>
      </c>
      <c r="B32">
        <v>4492.71</v>
      </c>
      <c r="C32">
        <v>53.357999999999997</v>
      </c>
      <c r="D32">
        <v>3</v>
      </c>
      <c r="E32">
        <v>-5.0999999999999996</v>
      </c>
      <c r="G32">
        <f t="shared" si="0"/>
        <v>16.68826</v>
      </c>
      <c r="I32" s="152">
        <v>42704</v>
      </c>
      <c r="J32">
        <v>12195.55</v>
      </c>
      <c r="K32">
        <v>62.774999999999999</v>
      </c>
      <c r="L32">
        <v>3.27</v>
      </c>
      <c r="M32">
        <v>2.54</v>
      </c>
      <c r="O32">
        <f>B32+J32</f>
        <v>16688.259999999998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2016-12-08T09:14:36Z</cp:lastPrinted>
  <dcterms:created xsi:type="dcterms:W3CDTF">2016-10-07T07:24:19Z</dcterms:created>
  <dcterms:modified xsi:type="dcterms:W3CDTF">2016-12-08T09:14:40Z</dcterms:modified>
</cp:coreProperties>
</file>