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3915" windowWidth="19440" windowHeight="41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Q16" i="1" l="1"/>
  <c r="T16" i="1"/>
  <c r="W16" i="1"/>
  <c r="Q17" i="1"/>
  <c r="T17" i="1"/>
  <c r="W17" i="1"/>
  <c r="K41" i="2" l="1"/>
  <c r="K42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I42" i="2"/>
  <c r="I41" i="2"/>
  <c r="I11" i="2"/>
  <c r="H41" i="2" l="1"/>
  <c r="G41" i="2"/>
  <c r="F41" i="2"/>
  <c r="E41" i="2"/>
  <c r="D41" i="2"/>
  <c r="C41" i="2"/>
  <c r="B41" i="2"/>
  <c r="I40" i="2"/>
  <c r="A40" i="2"/>
  <c r="I39" i="2"/>
  <c r="A39" i="2"/>
  <c r="I38" i="2"/>
  <c r="A38" i="2"/>
  <c r="I37" i="2"/>
  <c r="A37" i="2"/>
  <c r="I36" i="2"/>
  <c r="A36" i="2"/>
  <c r="I35" i="2"/>
  <c r="A35" i="2"/>
  <c r="I34" i="2"/>
  <c r="A34" i="2"/>
  <c r="I33" i="2"/>
  <c r="A33" i="2"/>
  <c r="I32" i="2"/>
  <c r="A32" i="2"/>
  <c r="I31" i="2"/>
  <c r="A31" i="2"/>
  <c r="I30" i="2"/>
  <c r="A30" i="2"/>
  <c r="I29" i="2"/>
  <c r="A29" i="2"/>
  <c r="I28" i="2"/>
  <c r="A28" i="2"/>
  <c r="I27" i="2"/>
  <c r="A27" i="2"/>
  <c r="I26" i="2"/>
  <c r="A26" i="2"/>
  <c r="I25" i="2"/>
  <c r="A25" i="2"/>
  <c r="I24" i="2"/>
  <c r="A24" i="2"/>
  <c r="I23" i="2"/>
  <c r="A23" i="2"/>
  <c r="I22" i="2"/>
  <c r="A22" i="2"/>
  <c r="I21" i="2"/>
  <c r="A21" i="2"/>
  <c r="I20" i="2"/>
  <c r="A20" i="2"/>
  <c r="I19" i="2"/>
  <c r="A19" i="2"/>
  <c r="I18" i="2"/>
  <c r="A18" i="2"/>
  <c r="I17" i="2"/>
  <c r="A17" i="2"/>
  <c r="I16" i="2"/>
  <c r="A16" i="2"/>
  <c r="I15" i="2"/>
  <c r="A15" i="2"/>
  <c r="I14" i="2"/>
  <c r="A14" i="2"/>
  <c r="I13" i="2"/>
  <c r="A13" i="2"/>
  <c r="I12" i="2"/>
  <c r="A12" i="2"/>
  <c r="A11" i="2"/>
  <c r="P43" i="1" l="1"/>
  <c r="AE13" i="1" l="1"/>
  <c r="AE14" i="1"/>
  <c r="AE12" i="1"/>
  <c r="AE15" i="1"/>
  <c r="AE16" i="1"/>
  <c r="AE17" i="1"/>
  <c r="Q12" i="1" l="1"/>
  <c r="Q13" i="1"/>
  <c r="Q14" i="1"/>
  <c r="Q15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T12" i="1"/>
  <c r="W12" i="1"/>
  <c r="T13" i="1"/>
  <c r="W13" i="1"/>
  <c r="T14" i="1"/>
  <c r="W14" i="1"/>
  <c r="T15" i="1"/>
  <c r="W15" i="1"/>
  <c r="T18" i="1"/>
  <c r="W18" i="1"/>
  <c r="T19" i="1"/>
  <c r="W19" i="1"/>
  <c r="T20" i="1"/>
  <c r="W20" i="1"/>
  <c r="T21" i="1"/>
  <c r="W21" i="1"/>
  <c r="T22" i="1"/>
  <c r="W22" i="1"/>
  <c r="T23" i="1"/>
  <c r="W23" i="1"/>
  <c r="T24" i="1"/>
  <c r="W24" i="1"/>
  <c r="T25" i="1"/>
  <c r="W25" i="1"/>
  <c r="T26" i="1"/>
  <c r="W26" i="1"/>
  <c r="T27" i="1"/>
  <c r="W27" i="1"/>
  <c r="T28" i="1"/>
  <c r="W28" i="1"/>
  <c r="T29" i="1"/>
  <c r="W29" i="1"/>
  <c r="T30" i="1"/>
  <c r="W30" i="1"/>
  <c r="T31" i="1"/>
  <c r="W31" i="1"/>
  <c r="T32" i="1"/>
  <c r="W32" i="1"/>
  <c r="T33" i="1"/>
  <c r="W33" i="1"/>
  <c r="T34" i="1"/>
  <c r="W34" i="1"/>
  <c r="T35" i="1"/>
  <c r="W35" i="1"/>
  <c r="T36" i="1"/>
  <c r="W36" i="1"/>
  <c r="T37" i="1"/>
  <c r="W37" i="1"/>
  <c r="T38" i="1"/>
  <c r="W38" i="1"/>
  <c r="T39" i="1"/>
  <c r="W39" i="1"/>
  <c r="T40" i="1"/>
  <c r="W40" i="1"/>
  <c r="T41" i="1"/>
  <c r="W41" i="1"/>
  <c r="T42" i="1"/>
  <c r="W42" i="1"/>
  <c r="AD21" i="1" l="1"/>
  <c r="AD12" i="1" l="1"/>
  <c r="AD13" i="1"/>
  <c r="AD14" i="1"/>
  <c r="AD15" i="1"/>
  <c r="AD16" i="1"/>
  <c r="AD17" i="1"/>
  <c r="AD18" i="1"/>
  <c r="AE18" i="1" s="1"/>
  <c r="AD19" i="1"/>
  <c r="AE19" i="1" s="1"/>
  <c r="AD20" i="1"/>
  <c r="AE20" i="1" s="1"/>
  <c r="AE21" i="1"/>
  <c r="AD22" i="1"/>
  <c r="AE22" i="1" s="1"/>
  <c r="AD23" i="1"/>
  <c r="AE23" i="1" s="1"/>
  <c r="AD24" i="1"/>
  <c r="AE24" i="1" s="1"/>
  <c r="AD34" i="1" l="1"/>
  <c r="AE3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S43" i="1"/>
  <c r="Q43" i="1"/>
  <c r="T43" i="1"/>
</calcChain>
</file>

<file path=xl/sharedStrings.xml><?xml version="1.0" encoding="utf-8"?>
<sst xmlns="http://schemas.openxmlformats.org/spreadsheetml/2006/main" count="398" uniqueCount="162">
  <si>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</si>
  <si>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</si>
  <si>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</si>
  <si>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</si>
  <si>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</si>
  <si>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</si>
  <si>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</si>
  <si>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Гелій</t>
  </si>
  <si>
    <t>Водень</t>
  </si>
  <si>
    <t>Умовно постійні компоненти, мол. % від 01.01.2016 р.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</si>
  <si>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</si>
  <si>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</si>
  <si>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</si>
  <si>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</si>
  <si>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</si>
  <si>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</si>
  <si>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</si>
  <si>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</si>
  <si>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</si>
  <si>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</si>
  <si>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</si>
  <si>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</si>
  <si>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</si>
  <si>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Масова концентрація 
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</si>
  <si>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</si>
  <si>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</si>
  <si>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Обсяг газу, тис. 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</si>
  <si>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Густина абсолютна,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,при 20 ºС,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 </t>
    </r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</si>
  <si>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</si>
  <si>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</si>
  <si>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</si>
  <si>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</si>
  <si>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</si>
  <si>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</si>
  <si>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</si>
  <si>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</si>
  <si>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</si>
  <si>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</si>
  <si>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</si>
  <si>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</si>
  <si>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Завідувач вимірювальної хіміко-аналітичної лабораторії</t>
  </si>
  <si>
    <t>Касьянова С.В.</t>
  </si>
  <si>
    <t>лабораторія, де здійснювались аналізи газу</t>
  </si>
  <si>
    <t>Пивовар Є.В.</t>
  </si>
  <si>
    <t>метрологічна служба, яка вимірює обсяги газу</t>
  </si>
  <si>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</si>
  <si>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</si>
  <si>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</si>
  <si>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</si>
  <si>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ПАТ "ХАРКІВГАЗ"</t>
  </si>
  <si>
    <t xml:space="preserve">з газопроводу </t>
  </si>
  <si>
    <t xml:space="preserve">по ГВС (ПВВГ, СВГ, ГРС) </t>
  </si>
  <si>
    <t>ПАТ "УКРТРАНСГАЗ" Філія УМГ "ХАРКІВТРАНСГАЗ"</t>
  </si>
  <si>
    <t>Панютинський пм Шебелинського ЛВУМГ</t>
  </si>
  <si>
    <t xml:space="preserve">Вимірювальна хіміко-аналітична лабораторія </t>
  </si>
  <si>
    <t>Температура вимірювання/згоряння при 20/25ºС</t>
  </si>
  <si>
    <t>Температура точки роси вологи 
(Р = 3.92 МПа), ºС</t>
  </si>
  <si>
    <t>Начальник служби ГВ та М</t>
  </si>
  <si>
    <t>відс.</t>
  </si>
  <si>
    <t>за період з 01.11.2016 по 30.11.2016</t>
  </si>
  <si>
    <t>Свідоцтво №100-358/2015 чинне до 20.12.2018р.</t>
  </si>
  <si>
    <t>маршрут №</t>
  </si>
  <si>
    <t>Всього*:</t>
  </si>
  <si>
    <t>Керівник служби ГВіМ</t>
  </si>
  <si>
    <t>*  Обсяг природного газу за місяць з урахуванням ВТВ.</t>
  </si>
  <si>
    <t>ГРС Миколаївка, АГНКС №1 м. Лозова</t>
  </si>
  <si>
    <t xml:space="preserve">ПВВГ Панютине, ГРС Браілівка, ГРС Смирнівка, ГРС Близнюки,  ГРС Панютине, ГРС Лозова,   </t>
  </si>
  <si>
    <t>ШДО, ШДКРІ</t>
  </si>
  <si>
    <t>Головний інженер Шебелинського ЛВУМГ</t>
  </si>
  <si>
    <t>Буховцев О.Л.</t>
  </si>
  <si>
    <t>ПАТ "УКРТРАНСГАЗ" Філія УМГ "ХАРКІВТРАНСГАЗ" Панютинський пм Шебелинського ЛВУМГ</t>
  </si>
  <si>
    <t>Додаток до Паспорту фізико-хімічних показників природного газу</t>
  </si>
  <si>
    <t>перелік ГРС на які поширюються результати контролю</t>
  </si>
  <si>
    <t xml:space="preserve"> ГРС Близнюки, ГРС Браілівка, ГРС Лозова, </t>
  </si>
  <si>
    <t xml:space="preserve"> ГРС Миколаївка, ГРС Панютине, ГРС Смирнівка, ПВВГ Панютине</t>
  </si>
  <si>
    <r>
      <t>Обсяг газу, переданого за добу,  м</t>
    </r>
    <r>
      <rPr>
        <vertAlign val="superscript"/>
        <sz val="10"/>
        <rFont val="Calibri"/>
        <family val="2"/>
        <charset val="204"/>
        <scheme val="minor"/>
      </rPr>
      <t>3</t>
    </r>
    <r>
      <rPr>
        <sz val="10"/>
        <rFont val="Calibri"/>
        <family val="2"/>
        <charset val="204"/>
        <scheme val="minor"/>
      </rPr>
      <t xml:space="preserve"> </t>
    </r>
  </si>
  <si>
    <t>Загальний обсяг газу, м3</t>
  </si>
  <si>
    <r>
      <t>Теплота згоряння ниижа, (за поточну добу та середньозважене значення за місяць),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</si>
  <si>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ГРС Близнюки</t>
  </si>
  <si>
    <t>ГРС Браілівка</t>
  </si>
  <si>
    <t>ГРС Лозова</t>
  </si>
  <si>
    <t>ГРС Миколаївка</t>
  </si>
  <si>
    <t>ГРС Панютине</t>
  </si>
  <si>
    <t>ГРС Смирнівка</t>
  </si>
  <si>
    <t>ПВВГ Панютине</t>
  </si>
  <si>
    <r>
      <t>Загальний обсяг газу, м</t>
    </r>
    <r>
      <rPr>
        <vertAlign val="superscript"/>
        <sz val="10"/>
        <rFont val="Calibri"/>
        <family val="2"/>
        <charset val="204"/>
        <scheme val="minor"/>
      </rPr>
      <t>3</t>
    </r>
  </si>
  <si>
    <t xml:space="preserve">Начальник  Шебелинського ЛВУМГ  </t>
  </si>
  <si>
    <t>Іваньков О.В.</t>
  </si>
  <si>
    <t>Керівник підрозділу підприємства</t>
  </si>
  <si>
    <t>Керівник служби, відповідальної за облік газу</t>
  </si>
  <si>
    <t>Данные по объекту ГРС Панютино (осн.) за 11/16.</t>
  </si>
  <si>
    <t>Данные по объекту ГРС Браиловка (осн.) за 11/16.</t>
  </si>
  <si>
    <t>Данные по объекту ГРС Лозовая (осн.) за 11/16.</t>
  </si>
  <si>
    <t>Данные по объекту FL600 (осн.) за 11/16.</t>
  </si>
  <si>
    <t>Данные по объекту ГРС Близнецы (осн.) за 11/16.</t>
  </si>
  <si>
    <t>Данные по объекту ГРС Смирновка (осн.) за 11/16.</t>
  </si>
  <si>
    <t>Данные по объекту Суточные данные ( УЗГ)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</si>
  <si>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</si>
  <si>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</si>
  <si>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</si>
  <si>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</si>
  <si>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</si>
  <si>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</si>
  <si>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Vру, м3</t>
  </si>
  <si>
    <t xml:space="preserve"> Pизб, кгс/см2</t>
  </si>
  <si>
    <t xml:space="preserve"> B</t>
  </si>
  <si>
    <t>AB</t>
  </si>
  <si>
    <t>10,63*</t>
  </si>
  <si>
    <t>10,44*</t>
  </si>
  <si>
    <t xml:space="preserve"> BC</t>
  </si>
  <si>
    <t>10,40*</t>
  </si>
  <si>
    <t>456,732*</t>
  </si>
  <si>
    <t>3,38*</t>
  </si>
  <si>
    <t>6,57*</t>
  </si>
  <si>
    <t>10,30*</t>
  </si>
  <si>
    <t>10,23*</t>
  </si>
  <si>
    <t xml:space="preserve">  C</t>
  </si>
  <si>
    <t>A</t>
  </si>
  <si>
    <t>10,18*</t>
  </si>
  <si>
    <t>319,388*</t>
  </si>
  <si>
    <t>2,15*</t>
  </si>
  <si>
    <t>9,56*</t>
  </si>
  <si>
    <t>9,99*</t>
  </si>
  <si>
    <t>618,657*</t>
  </si>
  <si>
    <t>2,97*</t>
  </si>
  <si>
    <t>6,44*</t>
  </si>
  <si>
    <t>9,80*</t>
  </si>
  <si>
    <t>9,81*</t>
  </si>
  <si>
    <t>9,84*</t>
  </si>
  <si>
    <t>9,90*</t>
  </si>
  <si>
    <t>9,89*</t>
  </si>
  <si>
    <t>9,83*</t>
  </si>
  <si>
    <t>9,74*</t>
  </si>
  <si>
    <t>9,69*</t>
  </si>
  <si>
    <t>9,54*</t>
  </si>
  <si>
    <t>9,42*</t>
  </si>
  <si>
    <t>9,36*</t>
  </si>
  <si>
    <t>9,27*</t>
  </si>
  <si>
    <t>9,14*</t>
  </si>
  <si>
    <t>8,90*</t>
  </si>
  <si>
    <t>8,83*</t>
  </si>
  <si>
    <t>8,76*</t>
  </si>
  <si>
    <t>8,70*</t>
  </si>
  <si>
    <t>8,58*</t>
  </si>
  <si>
    <t>8,49*</t>
  </si>
  <si>
    <t>8,10*</t>
  </si>
  <si>
    <t>7,97*</t>
  </si>
  <si>
    <t>7,87*</t>
  </si>
  <si>
    <t>Итого</t>
  </si>
  <si>
    <t>2508827,41*</t>
  </si>
  <si>
    <t>285,597*</t>
  </si>
  <si>
    <t>6,43*</t>
  </si>
  <si>
    <t>4771831,69*</t>
  </si>
  <si>
    <t>1832,383*</t>
  </si>
  <si>
    <t>3,08*</t>
  </si>
  <si>
    <t>5,21*</t>
  </si>
  <si>
    <t>293424,22*</t>
  </si>
  <si>
    <t>584,913*</t>
  </si>
  <si>
    <t>2,13*</t>
  </si>
  <si>
    <t>6,34*</t>
  </si>
  <si>
    <t>505902909,00*</t>
  </si>
  <si>
    <t>9,46*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</si>
</sst>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11"/>
      <name val="Arial Cyr"/>
      <charset val="204"/>
    </font>
    <font>
      <vertAlign val="superscript"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0" fillId="0" borderId="0" xfId="0" applyNumberFormat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Protection="1"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9" xfId="0" applyFont="1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9" xfId="0" applyFont="1" applyBorder="1"/>
    <xf numFmtId="0" fontId="9" fillId="0" borderId="0" xfId="0" applyFont="1"/>
    <xf numFmtId="0" fontId="1" fillId="0" borderId="9" xfId="0" applyFont="1" applyBorder="1" applyAlignment="1"/>
    <xf numFmtId="49" fontId="10" fillId="0" borderId="9" xfId="0" applyNumberFormat="1" applyFont="1" applyBorder="1" applyAlignment="1">
      <alignment horizontal="left"/>
    </xf>
    <xf numFmtId="0" fontId="1" fillId="0" borderId="9" xfId="0" applyFont="1" applyBorder="1" applyProtection="1">
      <protection locked="0"/>
    </xf>
    <xf numFmtId="0" fontId="10" fillId="0" borderId="9" xfId="0" applyFont="1" applyBorder="1"/>
    <xf numFmtId="0" fontId="1" fillId="0" borderId="9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166" fontId="2" fillId="0" borderId="9" xfId="0" applyNumberFormat="1" applyFont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0" fillId="0" borderId="0" xfId="0" applyFont="1" applyBorder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0" xfId="0" applyFont="1" applyAlignment="1">
      <alignment horizontal="right"/>
    </xf>
    <xf numFmtId="49" fontId="8" fillId="0" borderId="9" xfId="0" applyNumberFormat="1" applyFont="1" applyBorder="1" applyAlignment="1">
      <alignment horizontal="left"/>
    </xf>
    <xf numFmtId="0" fontId="16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1" fillId="0" borderId="9" xfId="0" applyFont="1" applyBorder="1"/>
    <xf numFmtId="0" fontId="20" fillId="0" borderId="9" xfId="0" applyFont="1" applyBorder="1"/>
    <xf numFmtId="0" fontId="11" fillId="0" borderId="0" xfId="0" applyFont="1" applyAlignment="1">
      <alignment vertical="top"/>
    </xf>
    <xf numFmtId="0" fontId="11" fillId="0" borderId="0" xfId="0" applyFont="1" applyBorder="1"/>
    <xf numFmtId="2" fontId="0" fillId="0" borderId="0" xfId="0" applyNumberFormat="1"/>
    <xf numFmtId="0" fontId="0" fillId="0" borderId="0" xfId="0" applyFill="1"/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Protection="1">
      <protection locked="0"/>
    </xf>
    <xf numFmtId="0" fontId="0" fillId="0" borderId="1" xfId="0" applyFill="1" applyBorder="1"/>
    <xf numFmtId="1" fontId="1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/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/>
    </xf>
    <xf numFmtId="0" fontId="0" fillId="0" borderId="0" xfId="0" applyAlignment="1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0" fillId="0" borderId="5" xfId="0" applyBorder="1" applyAlignment="1"/>
    <xf numFmtId="0" fontId="0" fillId="0" borderId="2" xfId="0" applyBorder="1" applyAlignment="1"/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165" fontId="3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yanova-sv.UTG\AppData\Local\Microsoft\Windows\Temporary%20Internet%20Files\Content.Outlook\SG1S2H81\19-4-11%20&#1055;&#1072;&#1089;&#1087;&#1086;&#1088;&#1090;%20&#1060;&#1061;&#1055;%20&#1087;&#1088;%20&#1075;&#1072;&#1079;&#1091;%20&#1087;&#1077;&#1088;&#1077;&#1076;&#1072;&#1085;&#1086;&#1075;&#1086;%20&#1064;&#1051;&#1042;&#1059;&#1052;&#1043;%20&#1090;&#1072;%20&#1087;&#1088;&#1080;&#1081;&#1085;&#1103;&#1090;&#1086;&#1075;&#1086;%20&#1055;&#1040;&#1058;%20&#1061;&#1040;&#1056;&#1050;&#1030;&#1042;&#1043;&#1040;&#1047;%20&#1087;&#1086;%20&#1055;&#1042;&#1042;&#1043;%20&#1055;&#1072;&#1085;&#1102;&#1090;&#1080;&#1085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"/>
      <sheetName val="Додаток"/>
      <sheetName val="Лист1"/>
    </sheetNames>
    <sheetDataSet>
      <sheetData sheetId="0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4</v>
          </cell>
        </row>
        <row r="15">
          <cell r="A15">
            <v>5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topLeftCell="G12" zoomScaleNormal="100" zoomScaleSheetLayoutView="100" workbookViewId="0">
      <selection activeCell="AC12" sqref="AC12:AC4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3.140625" style="102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customFormat="1" ht="15.75" x14ac:dyDescent="0.25">
      <c r="A1" s="106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34" customFormat="1" ht="7.5" customHeight="1" x14ac:dyDescent="0.25">
      <c r="A2" s="1"/>
      <c r="B2" s="1"/>
      <c r="C2" s="1"/>
      <c r="D2" s="1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96"/>
    </row>
    <row r="3" spans="1:34" customFormat="1" x14ac:dyDescent="0.25">
      <c r="A3" s="37" t="s">
        <v>52</v>
      </c>
      <c r="B3" s="1"/>
      <c r="C3" s="1"/>
      <c r="D3" s="1"/>
      <c r="E3" s="1"/>
      <c r="F3" s="1"/>
      <c r="G3" s="1"/>
      <c r="H3" s="1"/>
      <c r="I3" s="1"/>
      <c r="J3" s="1"/>
      <c r="K3" s="25" t="s">
        <v>46</v>
      </c>
      <c r="L3" s="26"/>
      <c r="M3" s="38" t="s">
        <v>47</v>
      </c>
      <c r="N3" s="17"/>
      <c r="O3" s="17"/>
      <c r="P3" s="17"/>
      <c r="Q3" s="24"/>
      <c r="R3" s="43"/>
      <c r="S3" s="44" t="s">
        <v>48</v>
      </c>
      <c r="T3" s="1"/>
      <c r="U3" s="1"/>
      <c r="V3" s="42" t="s">
        <v>49</v>
      </c>
      <c r="W3" s="45"/>
      <c r="X3" s="45"/>
      <c r="Y3" s="46"/>
      <c r="Z3" s="46"/>
      <c r="AA3" s="44"/>
      <c r="AB3" s="27"/>
      <c r="AC3" s="96"/>
    </row>
    <row r="4" spans="1:34" customFormat="1" x14ac:dyDescent="0.2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 t="s">
        <v>51</v>
      </c>
      <c r="L4" s="1"/>
      <c r="M4" s="1"/>
      <c r="N4" s="2"/>
      <c r="O4" s="39" t="s">
        <v>66</v>
      </c>
      <c r="P4" s="17"/>
      <c r="Q4" s="28"/>
      <c r="R4" s="17"/>
      <c r="S4" s="17"/>
      <c r="T4" s="17"/>
      <c r="U4" s="17"/>
      <c r="V4" s="17"/>
      <c r="W4" s="28"/>
      <c r="X4" s="17"/>
      <c r="Y4" s="32"/>
      <c r="Z4" s="32"/>
      <c r="AA4" s="17"/>
      <c r="AB4" s="16"/>
      <c r="AC4" s="97"/>
      <c r="AD4" s="33"/>
    </row>
    <row r="5" spans="1:34" customFormat="1" x14ac:dyDescent="0.25">
      <c r="A5" s="1" t="s">
        <v>54</v>
      </c>
      <c r="B5" s="1"/>
      <c r="C5" s="1"/>
      <c r="D5" s="1"/>
      <c r="E5" s="1"/>
      <c r="F5" s="1"/>
      <c r="G5" s="1"/>
      <c r="H5" s="1"/>
      <c r="I5" s="1"/>
      <c r="J5" s="1"/>
      <c r="K5" s="40" t="s">
        <v>65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1"/>
      <c r="Z5" s="68" t="s">
        <v>61</v>
      </c>
      <c r="AA5" s="24"/>
      <c r="AB5" s="24">
        <v>661</v>
      </c>
      <c r="AC5" s="98"/>
      <c r="AD5" s="1"/>
    </row>
    <row r="6" spans="1:34" customFormat="1" x14ac:dyDescent="0.25">
      <c r="A6" s="1" t="s">
        <v>60</v>
      </c>
      <c r="B6" s="1"/>
      <c r="C6" s="1"/>
      <c r="D6" s="1"/>
      <c r="E6" s="1"/>
      <c r="F6" s="1"/>
      <c r="G6" s="1"/>
      <c r="H6" s="1"/>
      <c r="I6" s="29"/>
      <c r="J6" s="30"/>
      <c r="K6" s="29" t="s">
        <v>50</v>
      </c>
      <c r="L6" s="30"/>
      <c r="M6" s="31"/>
      <c r="N6" s="41" t="s">
        <v>67</v>
      </c>
      <c r="O6" s="17"/>
      <c r="P6" s="17"/>
      <c r="Q6" s="51" t="s">
        <v>59</v>
      </c>
      <c r="S6" s="31"/>
      <c r="T6" s="30"/>
      <c r="U6" s="30"/>
      <c r="V6" s="30"/>
      <c r="W6" s="1"/>
      <c r="X6" s="33"/>
      <c r="Y6" s="33"/>
      <c r="Z6" s="33"/>
      <c r="AA6" s="33"/>
      <c r="AB6" s="33"/>
      <c r="AC6" s="96"/>
    </row>
    <row r="7" spans="1:34" customFormat="1" x14ac:dyDescent="0.25">
      <c r="A7" s="1"/>
      <c r="B7" s="1"/>
      <c r="C7" s="1"/>
      <c r="D7" s="1"/>
      <c r="E7" s="1"/>
      <c r="F7" s="1"/>
      <c r="G7" s="1"/>
      <c r="H7" s="1"/>
      <c r="I7" s="29"/>
      <c r="J7" s="30"/>
      <c r="K7" s="31"/>
      <c r="L7" s="36"/>
      <c r="M7" s="17"/>
      <c r="N7" s="32"/>
      <c r="O7" s="30"/>
      <c r="Q7" s="31"/>
      <c r="R7" s="30"/>
      <c r="S7" s="30"/>
      <c r="T7" s="30"/>
      <c r="U7" s="30"/>
      <c r="V7" s="33"/>
      <c r="W7" s="33"/>
      <c r="X7" s="33"/>
      <c r="Y7" s="33"/>
      <c r="Z7" s="33"/>
      <c r="AA7" s="33"/>
      <c r="AB7" s="33"/>
      <c r="AC7" s="96"/>
    </row>
    <row r="8" spans="1:34" s="3" customFormat="1" ht="26.25" customHeight="1" x14ac:dyDescent="0.2">
      <c r="A8" s="112" t="s">
        <v>0</v>
      </c>
      <c r="B8" s="116" t="s">
        <v>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 t="s">
        <v>10</v>
      </c>
      <c r="O8" s="116"/>
      <c r="P8" s="116"/>
      <c r="Q8" s="122"/>
      <c r="R8" s="122"/>
      <c r="S8" s="122"/>
      <c r="T8" s="122"/>
      <c r="U8" s="122"/>
      <c r="V8" s="122"/>
      <c r="W8" s="122"/>
      <c r="X8" s="112" t="s">
        <v>56</v>
      </c>
      <c r="Y8" s="114" t="s">
        <v>2</v>
      </c>
      <c r="Z8" s="113" t="s">
        <v>23</v>
      </c>
      <c r="AA8" s="113" t="s">
        <v>24</v>
      </c>
      <c r="AB8" s="112" t="s">
        <v>25</v>
      </c>
      <c r="AC8" s="111" t="s">
        <v>26</v>
      </c>
    </row>
    <row r="9" spans="1:34" s="3" customFormat="1" ht="16.5" customHeight="1" x14ac:dyDescent="0.2">
      <c r="A9" s="112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8" t="s">
        <v>27</v>
      </c>
      <c r="O9" s="108" t="s">
        <v>55</v>
      </c>
      <c r="P9" s="109"/>
      <c r="Q9" s="109"/>
      <c r="R9" s="109"/>
      <c r="S9" s="109"/>
      <c r="T9" s="109"/>
      <c r="U9" s="109"/>
      <c r="V9" s="109"/>
      <c r="W9" s="110"/>
      <c r="X9" s="115"/>
      <c r="Y9" s="114"/>
      <c r="Z9" s="113"/>
      <c r="AA9" s="113"/>
      <c r="AB9" s="112"/>
      <c r="AC9" s="111"/>
    </row>
    <row r="10" spans="1:34" s="3" customFormat="1" ht="15" customHeight="1" x14ac:dyDescent="0.2">
      <c r="A10" s="112"/>
      <c r="B10" s="112" t="s">
        <v>11</v>
      </c>
      <c r="C10" s="112" t="s">
        <v>12</v>
      </c>
      <c r="D10" s="112" t="s">
        <v>13</v>
      </c>
      <c r="E10" s="112" t="s">
        <v>18</v>
      </c>
      <c r="F10" s="112" t="s">
        <v>19</v>
      </c>
      <c r="G10" s="112" t="s">
        <v>16</v>
      </c>
      <c r="H10" s="112" t="s">
        <v>20</v>
      </c>
      <c r="I10" s="112" t="s">
        <v>17</v>
      </c>
      <c r="J10" s="112" t="s">
        <v>15</v>
      </c>
      <c r="K10" s="112" t="s">
        <v>14</v>
      </c>
      <c r="L10" s="112" t="s">
        <v>21</v>
      </c>
      <c r="M10" s="112" t="s">
        <v>22</v>
      </c>
      <c r="N10" s="119"/>
      <c r="O10" s="112" t="s">
        <v>28</v>
      </c>
      <c r="P10" s="112" t="s">
        <v>29</v>
      </c>
      <c r="Q10" s="117" t="s">
        <v>30</v>
      </c>
      <c r="R10" s="117" t="s">
        <v>31</v>
      </c>
      <c r="S10" s="117" t="s">
        <v>32</v>
      </c>
      <c r="T10" s="117" t="s">
        <v>33</v>
      </c>
      <c r="U10" s="117" t="s">
        <v>34</v>
      </c>
      <c r="V10" s="117" t="s">
        <v>35</v>
      </c>
      <c r="W10" s="117" t="s">
        <v>36</v>
      </c>
      <c r="X10" s="112"/>
      <c r="Y10" s="114"/>
      <c r="Z10" s="113"/>
      <c r="AA10" s="113"/>
      <c r="AB10" s="112"/>
      <c r="AC10" s="111"/>
    </row>
    <row r="11" spans="1:34" s="3" customFormat="1" ht="92.25" customHeight="1" x14ac:dyDescent="0.2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20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4"/>
      <c r="Z11" s="113"/>
      <c r="AA11" s="113"/>
      <c r="AB11" s="112"/>
      <c r="AC11" s="111"/>
    </row>
    <row r="12" spans="1:34" s="21" customFormat="1" x14ac:dyDescent="0.25">
      <c r="A12" s="4">
        <v>1</v>
      </c>
      <c r="B12" s="47">
        <v>95.67</v>
      </c>
      <c r="C12" s="47">
        <v>2.3342999999999998</v>
      </c>
      <c r="D12" s="47">
        <v>0.74519999999999997</v>
      </c>
      <c r="E12" s="47">
        <v>0.1235</v>
      </c>
      <c r="F12" s="47">
        <v>0.1241</v>
      </c>
      <c r="G12" s="47">
        <v>1.6999999999999999E-3</v>
      </c>
      <c r="H12" s="47">
        <v>2.5499999999999998E-2</v>
      </c>
      <c r="I12" s="47">
        <v>1.8499999999999999E-2</v>
      </c>
      <c r="J12" s="47">
        <v>2.0799999999999999E-2</v>
      </c>
      <c r="K12" s="47">
        <v>7.6E-3</v>
      </c>
      <c r="L12" s="47">
        <v>0.72119999999999995</v>
      </c>
      <c r="M12" s="47">
        <v>0.20749999999999999</v>
      </c>
      <c r="N12" s="47">
        <v>0.70269999999999999</v>
      </c>
      <c r="O12" s="48"/>
      <c r="P12" s="50">
        <v>34.379899999999999</v>
      </c>
      <c r="Q12" s="58">
        <f>P12/3.6</f>
        <v>9.5499722222222214</v>
      </c>
      <c r="R12" s="55"/>
      <c r="S12" s="50">
        <v>38.101700000000001</v>
      </c>
      <c r="T12" s="58">
        <f>S12/3.6</f>
        <v>10.583805555555555</v>
      </c>
      <c r="U12" s="56"/>
      <c r="V12" s="50">
        <v>49.881399999999999</v>
      </c>
      <c r="W12" s="59">
        <f>V12/3.6</f>
        <v>13.855944444444443</v>
      </c>
      <c r="X12" s="60">
        <v>-21.2</v>
      </c>
      <c r="Y12" s="61">
        <v>-14</v>
      </c>
      <c r="Z12" s="64"/>
      <c r="AA12" s="64"/>
      <c r="AB12" s="62"/>
      <c r="AC12" s="99">
        <v>17160.009140000002</v>
      </c>
      <c r="AD12" s="18">
        <f>SUM(B12:M12)+$K$43+$N$43</f>
        <v>99.999899999999982</v>
      </c>
      <c r="AE12" s="19" t="str">
        <f t="shared" ref="AE12" si="0">IF(AD12=100,"ОК"," ")</f>
        <v xml:space="preserve"> </v>
      </c>
      <c r="AF12" s="20"/>
      <c r="AG12" s="20"/>
      <c r="AH12" s="20"/>
    </row>
    <row r="13" spans="1:34" s="21" customFormat="1" x14ac:dyDescent="0.25">
      <c r="A13" s="4">
        <v>2</v>
      </c>
      <c r="B13" s="47">
        <v>95.6571</v>
      </c>
      <c r="C13" s="47">
        <v>2.3544999999999998</v>
      </c>
      <c r="D13" s="47">
        <v>0.75049999999999994</v>
      </c>
      <c r="E13" s="47">
        <v>0.12379999999999999</v>
      </c>
      <c r="F13" s="47">
        <v>0.1237</v>
      </c>
      <c r="G13" s="47">
        <v>1.6999999999999999E-3</v>
      </c>
      <c r="H13" s="47">
        <v>2.52E-2</v>
      </c>
      <c r="I13" s="47">
        <v>1.8200000000000001E-2</v>
      </c>
      <c r="J13" s="47">
        <v>2.0299999999999999E-2</v>
      </c>
      <c r="K13" s="47">
        <v>7.9000000000000008E-3</v>
      </c>
      <c r="L13" s="47">
        <v>0.71409999999999996</v>
      </c>
      <c r="M13" s="47">
        <v>0.2029</v>
      </c>
      <c r="N13" s="47">
        <v>0.70279999999999998</v>
      </c>
      <c r="O13" s="48"/>
      <c r="P13" s="50">
        <v>34.3904</v>
      </c>
      <c r="Q13" s="58">
        <f t="shared" ref="Q13:Q42" si="1">P13/3.6</f>
        <v>9.552888888888889</v>
      </c>
      <c r="R13" s="55"/>
      <c r="S13" s="50">
        <v>38.113100000000003</v>
      </c>
      <c r="T13" s="58">
        <f t="shared" ref="T13:T42" si="2">S13/3.6</f>
        <v>10.586972222222222</v>
      </c>
      <c r="U13" s="56"/>
      <c r="V13" s="50">
        <v>49.894100000000002</v>
      </c>
      <c r="W13" s="59">
        <f t="shared" ref="W13:W42" si="3">V13/3.6</f>
        <v>13.859472222222223</v>
      </c>
      <c r="X13" s="60">
        <v>-21.6</v>
      </c>
      <c r="Y13" s="63">
        <v>-14.3</v>
      </c>
      <c r="Z13" s="64"/>
      <c r="AA13" s="64"/>
      <c r="AB13" s="62"/>
      <c r="AC13" s="99">
        <v>17232.059739999997</v>
      </c>
      <c r="AD13" s="18">
        <f t="shared" ref="AD13:AD42" si="4">SUM(B13:M13)+$K$43+$N$43</f>
        <v>99.999900000000011</v>
      </c>
      <c r="AE13" s="19" t="str">
        <f>IF(AD13=100,"ОК"," ")</f>
        <v xml:space="preserve"> </v>
      </c>
      <c r="AF13" s="20"/>
      <c r="AG13" s="20"/>
      <c r="AH13" s="20"/>
    </row>
    <row r="14" spans="1:34" s="21" customFormat="1" x14ac:dyDescent="0.25">
      <c r="A14" s="4">
        <v>3</v>
      </c>
      <c r="B14" s="47">
        <v>95.6755</v>
      </c>
      <c r="C14" s="47">
        <v>2.3538000000000001</v>
      </c>
      <c r="D14" s="47">
        <v>0.74180000000000001</v>
      </c>
      <c r="E14" s="47">
        <v>0.1215</v>
      </c>
      <c r="F14" s="47">
        <v>0.1207</v>
      </c>
      <c r="G14" s="47">
        <v>1.6999999999999999E-3</v>
      </c>
      <c r="H14" s="47">
        <v>2.4400000000000002E-2</v>
      </c>
      <c r="I14" s="47">
        <v>1.7600000000000001E-2</v>
      </c>
      <c r="J14" s="47">
        <v>1.9099999999999999E-2</v>
      </c>
      <c r="K14" s="47">
        <v>7.4999999999999997E-3</v>
      </c>
      <c r="L14" s="47">
        <v>0.71309999999999996</v>
      </c>
      <c r="M14" s="47">
        <v>0.20319999999999999</v>
      </c>
      <c r="N14" s="47">
        <v>0.70250000000000001</v>
      </c>
      <c r="O14" s="48"/>
      <c r="P14" s="50">
        <v>34.378999999999998</v>
      </c>
      <c r="Q14" s="58">
        <f t="shared" si="1"/>
        <v>9.549722222222222</v>
      </c>
      <c r="R14" s="48"/>
      <c r="S14" s="50">
        <v>38.100900000000003</v>
      </c>
      <c r="T14" s="58">
        <f t="shared" si="2"/>
        <v>10.583583333333333</v>
      </c>
      <c r="U14" s="52"/>
      <c r="V14" s="50">
        <v>49.887799999999999</v>
      </c>
      <c r="W14" s="59">
        <f t="shared" si="3"/>
        <v>13.857722222222222</v>
      </c>
      <c r="X14" s="60">
        <v>-21.4</v>
      </c>
      <c r="Y14" s="63">
        <v>-13.9</v>
      </c>
      <c r="Z14" s="64">
        <v>2.0000000000000001E-4</v>
      </c>
      <c r="AA14" s="64">
        <v>1.2999999999999999E-3</v>
      </c>
      <c r="AB14" s="62"/>
      <c r="AC14" s="99">
        <v>16695.275529999999</v>
      </c>
      <c r="AD14" s="18">
        <f t="shared" si="4"/>
        <v>99.999899999999982</v>
      </c>
      <c r="AE14" s="19" t="str">
        <f>IF(AD14=100,"ОК"," ")</f>
        <v xml:space="preserve"> </v>
      </c>
      <c r="AF14" s="20"/>
      <c r="AG14" s="20"/>
      <c r="AH14" s="20"/>
    </row>
    <row r="15" spans="1:34" s="21" customFormat="1" x14ac:dyDescent="0.25">
      <c r="A15" s="4">
        <v>4</v>
      </c>
      <c r="B15" s="47">
        <v>95.691199999999995</v>
      </c>
      <c r="C15" s="47">
        <v>2.3460000000000001</v>
      </c>
      <c r="D15" s="47">
        <v>0.73860000000000003</v>
      </c>
      <c r="E15" s="47">
        <v>0.121</v>
      </c>
      <c r="F15" s="47">
        <v>0.12039999999999999</v>
      </c>
      <c r="G15" s="47">
        <v>1.6999999999999999E-3</v>
      </c>
      <c r="H15" s="47">
        <v>2.4299999999999999E-2</v>
      </c>
      <c r="I15" s="47">
        <v>1.7600000000000001E-2</v>
      </c>
      <c r="J15" s="47">
        <v>1.9099999999999999E-2</v>
      </c>
      <c r="K15" s="47">
        <v>7.6E-3</v>
      </c>
      <c r="L15" s="47">
        <v>0.71060000000000001</v>
      </c>
      <c r="M15" s="47">
        <v>0.20180000000000001</v>
      </c>
      <c r="N15" s="47">
        <v>0.70240000000000002</v>
      </c>
      <c r="O15" s="48"/>
      <c r="P15" s="50">
        <v>34.375799999999998</v>
      </c>
      <c r="Q15" s="58">
        <f t="shared" si="1"/>
        <v>9.5488333333333326</v>
      </c>
      <c r="R15" s="48"/>
      <c r="S15" s="50">
        <v>38.097499999999997</v>
      </c>
      <c r="T15" s="58">
        <f t="shared" si="2"/>
        <v>10.582638888888887</v>
      </c>
      <c r="U15" s="52"/>
      <c r="V15" s="50">
        <v>49.887999999999998</v>
      </c>
      <c r="W15" s="59">
        <f t="shared" si="3"/>
        <v>13.857777777777777</v>
      </c>
      <c r="X15" s="60">
        <v>-21.8</v>
      </c>
      <c r="Y15" s="63">
        <v>-14.2</v>
      </c>
      <c r="Z15" s="64"/>
      <c r="AA15" s="64"/>
      <c r="AB15" s="62"/>
      <c r="AC15" s="99">
        <v>16959.637010000002</v>
      </c>
      <c r="AD15" s="18">
        <f t="shared" si="4"/>
        <v>99.999899999999997</v>
      </c>
      <c r="AE15" s="19" t="str">
        <f t="shared" ref="AE15:AE42" si="5">IF(AD15=100,"ОК"," ")</f>
        <v xml:space="preserve"> </v>
      </c>
      <c r="AF15" s="20"/>
      <c r="AG15" s="20"/>
      <c r="AH15" s="20"/>
    </row>
    <row r="16" spans="1:34" s="21" customFormat="1" x14ac:dyDescent="0.25">
      <c r="A16" s="4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50">
        <v>34.375799999999998</v>
      </c>
      <c r="Q16" s="58">
        <f t="shared" si="1"/>
        <v>9.5488333333333326</v>
      </c>
      <c r="R16" s="55"/>
      <c r="S16" s="50">
        <v>38.097499999999997</v>
      </c>
      <c r="T16" s="58">
        <f t="shared" si="2"/>
        <v>10.582638888888887</v>
      </c>
      <c r="U16" s="56"/>
      <c r="V16" s="50">
        <v>49.887999999999998</v>
      </c>
      <c r="W16" s="59">
        <f t="shared" si="3"/>
        <v>13.857777777777777</v>
      </c>
      <c r="X16" s="60"/>
      <c r="Y16" s="63"/>
      <c r="Z16" s="64"/>
      <c r="AA16" s="64"/>
      <c r="AB16" s="62"/>
      <c r="AC16" s="99">
        <v>16987.188989999999</v>
      </c>
      <c r="AD16" s="18">
        <f t="shared" si="4"/>
        <v>0</v>
      </c>
      <c r="AE16" s="19" t="str">
        <f t="shared" si="5"/>
        <v xml:space="preserve"> </v>
      </c>
      <c r="AF16" s="20"/>
      <c r="AG16" s="20"/>
      <c r="AH16" s="20"/>
    </row>
    <row r="17" spans="1:34" s="21" customFormat="1" x14ac:dyDescent="0.25">
      <c r="A17" s="4">
        <v>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50">
        <v>34.375799999999998</v>
      </c>
      <c r="Q17" s="58">
        <f t="shared" si="1"/>
        <v>9.5488333333333326</v>
      </c>
      <c r="R17" s="55"/>
      <c r="S17" s="50">
        <v>38.097499999999997</v>
      </c>
      <c r="T17" s="58">
        <f t="shared" si="2"/>
        <v>10.582638888888887</v>
      </c>
      <c r="U17" s="56"/>
      <c r="V17" s="50">
        <v>49.887999999999998</v>
      </c>
      <c r="W17" s="59">
        <f t="shared" si="3"/>
        <v>13.857777777777777</v>
      </c>
      <c r="X17" s="60"/>
      <c r="Y17" s="63"/>
      <c r="Z17" s="64"/>
      <c r="AA17" s="64"/>
      <c r="AB17" s="62"/>
      <c r="AC17" s="99">
        <v>16648.3066</v>
      </c>
      <c r="AD17" s="18">
        <f t="shared" si="4"/>
        <v>0</v>
      </c>
      <c r="AE17" s="19" t="str">
        <f t="shared" si="5"/>
        <v xml:space="preserve"> </v>
      </c>
      <c r="AF17" s="20"/>
      <c r="AG17" s="20"/>
      <c r="AH17" s="20"/>
    </row>
    <row r="18" spans="1:34" s="21" customFormat="1" x14ac:dyDescent="0.25">
      <c r="A18" s="4">
        <v>7</v>
      </c>
      <c r="B18" s="47">
        <v>95.709299999999999</v>
      </c>
      <c r="C18" s="47">
        <v>2.3367</v>
      </c>
      <c r="D18" s="47">
        <v>0.73950000000000005</v>
      </c>
      <c r="E18" s="47">
        <v>0.11990000000000001</v>
      </c>
      <c r="F18" s="47">
        <v>0.1192</v>
      </c>
      <c r="G18" s="47">
        <v>1.6999999999999999E-3</v>
      </c>
      <c r="H18" s="47">
        <v>2.3800000000000002E-2</v>
      </c>
      <c r="I18" s="47">
        <v>1.7100000000000001E-2</v>
      </c>
      <c r="J18" s="47">
        <v>1.8100000000000002E-2</v>
      </c>
      <c r="K18" s="47">
        <v>6.6E-3</v>
      </c>
      <c r="L18" s="47">
        <v>0.70789999999999997</v>
      </c>
      <c r="M18" s="47">
        <v>0.20019999999999999</v>
      </c>
      <c r="N18" s="47">
        <v>0.70220000000000005</v>
      </c>
      <c r="O18" s="48"/>
      <c r="P18" s="50">
        <v>34.371400000000001</v>
      </c>
      <c r="Q18" s="58">
        <f t="shared" si="1"/>
        <v>9.5476111111111113</v>
      </c>
      <c r="R18" s="48"/>
      <c r="S18" s="50">
        <v>38.0929</v>
      </c>
      <c r="T18" s="58">
        <f t="shared" si="2"/>
        <v>10.581361111111111</v>
      </c>
      <c r="U18" s="52"/>
      <c r="V18" s="50">
        <v>49.888199999999998</v>
      </c>
      <c r="W18" s="59">
        <f t="shared" si="3"/>
        <v>13.857833333333332</v>
      </c>
      <c r="X18" s="60">
        <v>-22.7</v>
      </c>
      <c r="Y18" s="63">
        <v>-15.5</v>
      </c>
      <c r="Z18" s="64"/>
      <c r="AA18" s="64"/>
      <c r="AB18" s="62"/>
      <c r="AC18" s="99">
        <v>16253.77865</v>
      </c>
      <c r="AD18" s="18">
        <f t="shared" si="4"/>
        <v>100</v>
      </c>
      <c r="AE18" s="19" t="str">
        <f t="shared" si="5"/>
        <v>ОК</v>
      </c>
      <c r="AF18" s="20"/>
      <c r="AG18" s="20"/>
      <c r="AH18" s="20"/>
    </row>
    <row r="19" spans="1:34" s="21" customFormat="1" x14ac:dyDescent="0.25">
      <c r="A19" s="4">
        <v>8</v>
      </c>
      <c r="B19" s="47">
        <v>95.6995</v>
      </c>
      <c r="C19" s="47">
        <v>2.3403999999999998</v>
      </c>
      <c r="D19" s="47">
        <v>0.73760000000000003</v>
      </c>
      <c r="E19" s="47">
        <v>0.1196</v>
      </c>
      <c r="F19" s="47">
        <v>0.1191</v>
      </c>
      <c r="G19" s="47">
        <v>1.6999999999999999E-3</v>
      </c>
      <c r="H19" s="47">
        <v>2.3900000000000001E-2</v>
      </c>
      <c r="I19" s="47">
        <v>1.72E-2</v>
      </c>
      <c r="J19" s="47">
        <v>1.9099999999999999E-2</v>
      </c>
      <c r="K19" s="47">
        <v>7.6E-3</v>
      </c>
      <c r="L19" s="47">
        <v>0.71460000000000001</v>
      </c>
      <c r="M19" s="47">
        <v>0.19969999999999999</v>
      </c>
      <c r="N19" s="47">
        <v>0.70230000000000004</v>
      </c>
      <c r="O19" s="48"/>
      <c r="P19" s="50">
        <v>34.3703</v>
      </c>
      <c r="Q19" s="58">
        <f t="shared" si="1"/>
        <v>9.547305555555555</v>
      </c>
      <c r="R19" s="55"/>
      <c r="S19" s="50">
        <v>38.0916</v>
      </c>
      <c r="T19" s="58">
        <f t="shared" si="2"/>
        <v>10.581</v>
      </c>
      <c r="U19" s="56"/>
      <c r="V19" s="50">
        <v>49.884300000000003</v>
      </c>
      <c r="W19" s="59">
        <f t="shared" si="3"/>
        <v>13.85675</v>
      </c>
      <c r="X19" s="60">
        <v>-22.4</v>
      </c>
      <c r="Y19" s="63">
        <v>-15.7</v>
      </c>
      <c r="Z19" s="64"/>
      <c r="AA19" s="64"/>
      <c r="AB19" s="62"/>
      <c r="AC19" s="99">
        <v>14610.15178</v>
      </c>
      <c r="AD19" s="18">
        <f t="shared" si="4"/>
        <v>100</v>
      </c>
      <c r="AE19" s="19" t="str">
        <f t="shared" si="5"/>
        <v>ОК</v>
      </c>
      <c r="AF19" s="20"/>
      <c r="AG19" s="20"/>
      <c r="AH19" s="20"/>
    </row>
    <row r="20" spans="1:34" s="21" customFormat="1" x14ac:dyDescent="0.25">
      <c r="A20" s="4">
        <v>9</v>
      </c>
      <c r="B20" s="47">
        <v>95.705600000000004</v>
      </c>
      <c r="C20" s="47">
        <v>2.3367</v>
      </c>
      <c r="D20" s="47">
        <v>0.73409999999999997</v>
      </c>
      <c r="E20" s="47">
        <v>0.1166</v>
      </c>
      <c r="F20" s="47">
        <v>0.1166</v>
      </c>
      <c r="G20" s="47">
        <v>1.6000000000000001E-3</v>
      </c>
      <c r="H20" s="47">
        <v>2.3199999999999998E-2</v>
      </c>
      <c r="I20" s="47">
        <v>1.6899999999999998E-2</v>
      </c>
      <c r="J20" s="47">
        <v>1.8700000000000001E-2</v>
      </c>
      <c r="K20" s="47">
        <v>7.0000000000000001E-3</v>
      </c>
      <c r="L20" s="47">
        <v>0.72150000000000003</v>
      </c>
      <c r="M20" s="47">
        <v>0.20119999999999999</v>
      </c>
      <c r="N20" s="47">
        <v>0.70209999999999995</v>
      </c>
      <c r="O20" s="48"/>
      <c r="P20" s="50">
        <v>34.359000000000002</v>
      </c>
      <c r="Q20" s="58">
        <f t="shared" si="1"/>
        <v>9.5441666666666674</v>
      </c>
      <c r="R20" s="55"/>
      <c r="S20" s="50">
        <v>38.0794</v>
      </c>
      <c r="T20" s="58">
        <f t="shared" si="2"/>
        <v>10.577611111111111</v>
      </c>
      <c r="U20" s="56"/>
      <c r="V20" s="50">
        <v>49.8735</v>
      </c>
      <c r="W20" s="59">
        <f t="shared" si="3"/>
        <v>13.85375</v>
      </c>
      <c r="X20" s="60">
        <v>-22.1</v>
      </c>
      <c r="Y20" s="63">
        <v>-15.9</v>
      </c>
      <c r="Z20" s="64"/>
      <c r="AA20" s="64"/>
      <c r="AB20" s="62"/>
      <c r="AC20" s="99">
        <v>15359.740130000002</v>
      </c>
      <c r="AD20" s="18">
        <f t="shared" si="4"/>
        <v>99.999700000000018</v>
      </c>
      <c r="AE20" s="19" t="str">
        <f t="shared" si="5"/>
        <v xml:space="preserve"> </v>
      </c>
      <c r="AF20" s="20"/>
      <c r="AG20" s="20"/>
      <c r="AH20" s="20"/>
    </row>
    <row r="21" spans="1:34" s="21" customFormat="1" x14ac:dyDescent="0.25">
      <c r="A21" s="4">
        <v>10</v>
      </c>
      <c r="B21" s="47">
        <v>95.924700000000001</v>
      </c>
      <c r="C21" s="47">
        <v>2.2429000000000001</v>
      </c>
      <c r="D21" s="47">
        <v>0.69720000000000004</v>
      </c>
      <c r="E21" s="47">
        <v>0.11260000000000001</v>
      </c>
      <c r="F21" s="47">
        <v>0.1071</v>
      </c>
      <c r="G21" s="47">
        <v>1.5E-3</v>
      </c>
      <c r="H21" s="47">
        <v>2.0199999999999999E-2</v>
      </c>
      <c r="I21" s="47">
        <v>1.43E-2</v>
      </c>
      <c r="J21" s="47">
        <v>1.43E-2</v>
      </c>
      <c r="K21" s="47">
        <v>8.2000000000000007E-3</v>
      </c>
      <c r="L21" s="47">
        <v>0.68369999999999997</v>
      </c>
      <c r="M21" s="47">
        <v>0.17330000000000001</v>
      </c>
      <c r="N21" s="47">
        <v>0.70020000000000004</v>
      </c>
      <c r="O21" s="48"/>
      <c r="P21" s="50">
        <v>34.314500000000002</v>
      </c>
      <c r="Q21" s="58">
        <f t="shared" si="1"/>
        <v>9.5318055555555556</v>
      </c>
      <c r="R21" s="48"/>
      <c r="S21" s="50">
        <v>38.032600000000002</v>
      </c>
      <c r="T21" s="58">
        <f t="shared" si="2"/>
        <v>10.564611111111111</v>
      </c>
      <c r="U21" s="52"/>
      <c r="V21" s="50">
        <v>49.883200000000002</v>
      </c>
      <c r="W21" s="59">
        <f t="shared" si="3"/>
        <v>13.856444444444445</v>
      </c>
      <c r="X21" s="60">
        <v>-22.7</v>
      </c>
      <c r="Y21" s="63">
        <v>-14.8</v>
      </c>
      <c r="Z21" s="64"/>
      <c r="AA21" s="64"/>
      <c r="AB21" s="65" t="s">
        <v>58</v>
      </c>
      <c r="AC21" s="99">
        <v>14875.1947</v>
      </c>
      <c r="AD21" s="18">
        <f>SUM(B21:M21)+$K$43+$N$43</f>
        <v>100.00000000000001</v>
      </c>
      <c r="AE21" s="19" t="str">
        <f t="shared" si="5"/>
        <v>ОК</v>
      </c>
      <c r="AF21" s="20"/>
      <c r="AG21" s="20"/>
      <c r="AH21" s="20"/>
    </row>
    <row r="22" spans="1:34" s="21" customFormat="1" x14ac:dyDescent="0.25">
      <c r="A22" s="4">
        <v>11</v>
      </c>
      <c r="B22" s="47">
        <v>95.880499999999998</v>
      </c>
      <c r="C22" s="47">
        <v>2.2532000000000001</v>
      </c>
      <c r="D22" s="47">
        <v>0.70320000000000005</v>
      </c>
      <c r="E22" s="47">
        <v>0.11310000000000001</v>
      </c>
      <c r="F22" s="47">
        <v>0.1099</v>
      </c>
      <c r="G22" s="47">
        <v>1.6000000000000001E-3</v>
      </c>
      <c r="H22" s="47">
        <v>2.1299999999999999E-2</v>
      </c>
      <c r="I22" s="47">
        <v>1.5100000000000001E-2</v>
      </c>
      <c r="J22" s="47">
        <v>1.54E-2</v>
      </c>
      <c r="K22" s="47">
        <v>7.3000000000000001E-3</v>
      </c>
      <c r="L22" s="47">
        <v>0.69850000000000001</v>
      </c>
      <c r="M22" s="47">
        <v>0.18090000000000001</v>
      </c>
      <c r="N22" s="47">
        <v>0.7006</v>
      </c>
      <c r="O22" s="48"/>
      <c r="P22" s="50">
        <v>34.319299999999998</v>
      </c>
      <c r="Q22" s="58">
        <f t="shared" si="1"/>
        <v>9.5331388888888888</v>
      </c>
      <c r="R22" s="48"/>
      <c r="S22" s="50">
        <v>38.037500000000001</v>
      </c>
      <c r="T22" s="58">
        <f t="shared" si="2"/>
        <v>10.565972222222223</v>
      </c>
      <c r="U22" s="52"/>
      <c r="V22" s="50">
        <v>49.874400000000001</v>
      </c>
      <c r="W22" s="59">
        <f t="shared" si="3"/>
        <v>13.853999999999999</v>
      </c>
      <c r="X22" s="60">
        <v>-23</v>
      </c>
      <c r="Y22" s="63">
        <v>-14.5</v>
      </c>
      <c r="Z22" s="64"/>
      <c r="AA22" s="64"/>
      <c r="AB22" s="62"/>
      <c r="AC22" s="99">
        <v>14026.17836</v>
      </c>
      <c r="AD22" s="18">
        <f t="shared" si="4"/>
        <v>99.999999999999986</v>
      </c>
      <c r="AE22" s="19" t="str">
        <f t="shared" si="5"/>
        <v>ОК</v>
      </c>
      <c r="AF22" s="20"/>
      <c r="AG22" s="20"/>
      <c r="AH22" s="20"/>
    </row>
    <row r="23" spans="1:34" s="21" customFormat="1" x14ac:dyDescent="0.25">
      <c r="A23" s="4">
        <v>12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50">
        <v>34.319299999999998</v>
      </c>
      <c r="Q23" s="58">
        <f t="shared" si="1"/>
        <v>9.5331388888888888</v>
      </c>
      <c r="R23" s="104"/>
      <c r="S23" s="50">
        <v>38.037500000000001</v>
      </c>
      <c r="T23" s="58">
        <f t="shared" si="2"/>
        <v>10.565972222222223</v>
      </c>
      <c r="U23" s="105"/>
      <c r="V23" s="50">
        <v>49.874400000000001</v>
      </c>
      <c r="W23" s="59">
        <f t="shared" si="3"/>
        <v>13.853999999999999</v>
      </c>
      <c r="X23" s="60"/>
      <c r="Y23" s="63"/>
      <c r="Z23" s="64"/>
      <c r="AA23" s="64"/>
      <c r="AB23" s="62"/>
      <c r="AC23" s="99">
        <v>14395.97611</v>
      </c>
      <c r="AD23" s="18">
        <f t="shared" si="4"/>
        <v>0</v>
      </c>
      <c r="AE23" s="19" t="str">
        <f t="shared" si="5"/>
        <v xml:space="preserve"> </v>
      </c>
      <c r="AF23" s="20"/>
      <c r="AG23" s="20"/>
      <c r="AH23" s="20"/>
    </row>
    <row r="24" spans="1:34" s="21" customFormat="1" x14ac:dyDescent="0.25">
      <c r="A24" s="4">
        <v>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50">
        <v>34.319299999999998</v>
      </c>
      <c r="Q24" s="58">
        <f t="shared" si="1"/>
        <v>9.5331388888888888</v>
      </c>
      <c r="R24" s="104"/>
      <c r="S24" s="50">
        <v>38.037500000000001</v>
      </c>
      <c r="T24" s="58">
        <f t="shared" si="2"/>
        <v>10.565972222222223</v>
      </c>
      <c r="U24" s="105"/>
      <c r="V24" s="50">
        <v>49.874400000000001</v>
      </c>
      <c r="W24" s="59">
        <f t="shared" si="3"/>
        <v>13.853999999999999</v>
      </c>
      <c r="X24" s="60"/>
      <c r="Y24" s="63"/>
      <c r="Z24" s="64"/>
      <c r="AA24" s="64"/>
      <c r="AB24" s="62"/>
      <c r="AC24" s="99">
        <v>14253.493470000001</v>
      </c>
      <c r="AD24" s="18">
        <f t="shared" si="4"/>
        <v>0</v>
      </c>
      <c r="AE24" s="19" t="str">
        <f t="shared" si="5"/>
        <v xml:space="preserve"> </v>
      </c>
      <c r="AF24" s="20"/>
      <c r="AG24" s="20"/>
      <c r="AH24" s="20"/>
    </row>
    <row r="25" spans="1:34" s="21" customFormat="1" x14ac:dyDescent="0.25">
      <c r="A25" s="4">
        <v>14</v>
      </c>
      <c r="B25" s="47">
        <v>95.779700000000005</v>
      </c>
      <c r="C25" s="47">
        <v>2.2839999999999998</v>
      </c>
      <c r="D25" s="47">
        <v>0.72299999999999998</v>
      </c>
      <c r="E25" s="47">
        <v>0.1158</v>
      </c>
      <c r="F25" s="47">
        <v>0.11559999999999999</v>
      </c>
      <c r="G25" s="47">
        <v>1.6999999999999999E-3</v>
      </c>
      <c r="H25" s="47">
        <v>2.3199999999999998E-2</v>
      </c>
      <c r="I25" s="47">
        <v>1.6799999999999999E-2</v>
      </c>
      <c r="J25" s="47">
        <v>1.8100000000000002E-2</v>
      </c>
      <c r="K25" s="47">
        <v>6.4000000000000003E-3</v>
      </c>
      <c r="L25" s="47">
        <v>0.71660000000000001</v>
      </c>
      <c r="M25" s="47">
        <v>0.19919999999999999</v>
      </c>
      <c r="N25" s="47">
        <v>0.7016</v>
      </c>
      <c r="O25" s="48"/>
      <c r="P25" s="50">
        <v>34.339599999999997</v>
      </c>
      <c r="Q25" s="58">
        <f t="shared" si="1"/>
        <v>9.538777777777776</v>
      </c>
      <c r="R25" s="55"/>
      <c r="S25" s="50">
        <v>38.058700000000002</v>
      </c>
      <c r="T25" s="58">
        <f t="shared" si="2"/>
        <v>10.571861111111112</v>
      </c>
      <c r="U25" s="56"/>
      <c r="V25" s="50">
        <v>49.8658</v>
      </c>
      <c r="W25" s="59">
        <f t="shared" si="3"/>
        <v>13.851611111111112</v>
      </c>
      <c r="X25" s="60">
        <v>-22.9</v>
      </c>
      <c r="Y25" s="63">
        <v>-16.3</v>
      </c>
      <c r="Z25" s="64"/>
      <c r="AA25" s="64"/>
      <c r="AB25" s="62"/>
      <c r="AC25" s="99">
        <v>15311.469990000001</v>
      </c>
      <c r="AD25" s="18">
        <f t="shared" si="4"/>
        <v>100.00010000000002</v>
      </c>
      <c r="AE25" s="19" t="str">
        <f t="shared" si="5"/>
        <v xml:space="preserve"> </v>
      </c>
      <c r="AF25" s="20"/>
      <c r="AG25" s="20"/>
      <c r="AH25" s="20"/>
    </row>
    <row r="26" spans="1:34" s="21" customFormat="1" x14ac:dyDescent="0.25">
      <c r="A26" s="4">
        <v>15</v>
      </c>
      <c r="B26" s="47">
        <v>95.764200000000002</v>
      </c>
      <c r="C26" s="47">
        <v>2.2787999999999999</v>
      </c>
      <c r="D26" s="47">
        <v>0.72719999999999996</v>
      </c>
      <c r="E26" s="47">
        <v>0.1195</v>
      </c>
      <c r="F26" s="47">
        <v>0.12</v>
      </c>
      <c r="G26" s="47">
        <v>1.8E-3</v>
      </c>
      <c r="H26" s="47">
        <v>2.4799999999999999E-2</v>
      </c>
      <c r="I26" s="47">
        <v>1.7899999999999999E-2</v>
      </c>
      <c r="J26" s="47">
        <v>1.95E-2</v>
      </c>
      <c r="K26" s="47">
        <v>7.7000000000000002E-3</v>
      </c>
      <c r="L26" s="47">
        <v>0.72150000000000003</v>
      </c>
      <c r="M26" s="47">
        <v>0.1971</v>
      </c>
      <c r="N26" s="47">
        <v>0.70189999999999997</v>
      </c>
      <c r="O26" s="48"/>
      <c r="P26" s="50">
        <v>34.35</v>
      </c>
      <c r="Q26" s="58">
        <f t="shared" si="1"/>
        <v>9.5416666666666661</v>
      </c>
      <c r="R26" s="55"/>
      <c r="S26" s="50">
        <v>38.069800000000001</v>
      </c>
      <c r="T26" s="58">
        <f t="shared" si="2"/>
        <v>10.574944444444444</v>
      </c>
      <c r="U26" s="56"/>
      <c r="V26" s="50">
        <v>49.8705</v>
      </c>
      <c r="W26" s="59">
        <f t="shared" si="3"/>
        <v>13.852916666666665</v>
      </c>
      <c r="X26" s="60">
        <v>-22.7</v>
      </c>
      <c r="Y26" s="63">
        <v>-16</v>
      </c>
      <c r="Z26" s="64"/>
      <c r="AA26" s="64"/>
      <c r="AB26" s="62"/>
      <c r="AC26" s="99">
        <v>16148.999670000001</v>
      </c>
      <c r="AD26" s="18">
        <f t="shared" si="4"/>
        <v>100.00000000000001</v>
      </c>
      <c r="AE26" s="19" t="str">
        <f t="shared" si="5"/>
        <v>ОК</v>
      </c>
      <c r="AF26" s="20"/>
      <c r="AG26" s="20"/>
      <c r="AH26" s="20"/>
    </row>
    <row r="27" spans="1:34" s="21" customFormat="1" x14ac:dyDescent="0.25">
      <c r="A27" s="4">
        <v>16</v>
      </c>
      <c r="B27" s="47">
        <v>95.777100000000004</v>
      </c>
      <c r="C27" s="47">
        <v>2.2763</v>
      </c>
      <c r="D27" s="47">
        <v>0.72609999999999997</v>
      </c>
      <c r="E27" s="47">
        <v>0.1192</v>
      </c>
      <c r="F27" s="47">
        <v>0.1192</v>
      </c>
      <c r="G27" s="47">
        <v>1.717E-3</v>
      </c>
      <c r="H27" s="47">
        <v>2.4299999999999999E-2</v>
      </c>
      <c r="I27" s="47">
        <v>1.7600000000000001E-2</v>
      </c>
      <c r="J27" s="47">
        <v>1.8700000000000001E-2</v>
      </c>
      <c r="K27" s="47">
        <v>7.4999999999999997E-3</v>
      </c>
      <c r="L27" s="47">
        <v>0.71619999999999995</v>
      </c>
      <c r="M27" s="47">
        <v>0.1961</v>
      </c>
      <c r="N27" s="47">
        <v>0.70169999999999999</v>
      </c>
      <c r="O27" s="48"/>
      <c r="P27" s="50">
        <v>34.348100000000002</v>
      </c>
      <c r="Q27" s="58">
        <f t="shared" si="1"/>
        <v>9.5411388888888897</v>
      </c>
      <c r="R27" s="55"/>
      <c r="S27" s="50">
        <v>38.067900000000002</v>
      </c>
      <c r="T27" s="58">
        <f t="shared" si="2"/>
        <v>10.574416666666666</v>
      </c>
      <c r="U27" s="56"/>
      <c r="V27" s="50">
        <v>49.872700000000002</v>
      </c>
      <c r="W27" s="59">
        <f t="shared" si="3"/>
        <v>13.853527777777778</v>
      </c>
      <c r="X27" s="60">
        <v>-22.1</v>
      </c>
      <c r="Y27" s="63">
        <v>-15.8</v>
      </c>
      <c r="Z27" s="64">
        <v>1.5E-3</v>
      </c>
      <c r="AA27" s="64">
        <v>1E-4</v>
      </c>
      <c r="AB27" s="62"/>
      <c r="AC27" s="99">
        <v>16596.863089999999</v>
      </c>
      <c r="AD27" s="18">
        <f t="shared" si="4"/>
        <v>100.00001700000001</v>
      </c>
      <c r="AE27" s="19" t="str">
        <f t="shared" si="5"/>
        <v xml:space="preserve"> </v>
      </c>
      <c r="AF27" s="20"/>
      <c r="AG27" s="20"/>
      <c r="AH27" s="20"/>
    </row>
    <row r="28" spans="1:34" s="21" customFormat="1" x14ac:dyDescent="0.25">
      <c r="A28" s="4">
        <v>17</v>
      </c>
      <c r="B28" s="47">
        <v>95.826800000000006</v>
      </c>
      <c r="C28" s="47">
        <v>2.2704</v>
      </c>
      <c r="D28" s="47">
        <v>0.71330000000000005</v>
      </c>
      <c r="E28" s="47">
        <v>0.1157</v>
      </c>
      <c r="F28" s="47">
        <v>0.1135</v>
      </c>
      <c r="G28" s="47">
        <v>1.6999999999999999E-3</v>
      </c>
      <c r="H28" s="47">
        <v>2.2499999999999999E-2</v>
      </c>
      <c r="I28" s="47">
        <v>1.6199999999999999E-2</v>
      </c>
      <c r="J28" s="47">
        <v>1.9900000000000001E-2</v>
      </c>
      <c r="K28" s="47">
        <v>8.0000000000000002E-3</v>
      </c>
      <c r="L28" s="47">
        <v>0.70530000000000004</v>
      </c>
      <c r="M28" s="47">
        <v>0.1867</v>
      </c>
      <c r="N28" s="47">
        <v>0.70120000000000005</v>
      </c>
      <c r="O28" s="48"/>
      <c r="P28" s="50">
        <v>34.337699999999998</v>
      </c>
      <c r="Q28" s="58">
        <f t="shared" si="1"/>
        <v>9.5382499999999997</v>
      </c>
      <c r="R28" s="48"/>
      <c r="S28" s="50">
        <v>38.056899999999999</v>
      </c>
      <c r="T28" s="58">
        <f t="shared" si="2"/>
        <v>10.571361111111111</v>
      </c>
      <c r="U28" s="52"/>
      <c r="V28" s="50">
        <v>49.877800000000001</v>
      </c>
      <c r="W28" s="59">
        <f t="shared" si="3"/>
        <v>13.854944444444444</v>
      </c>
      <c r="X28" s="60">
        <v>-22.5</v>
      </c>
      <c r="Y28" s="63">
        <v>-16.100000000000001</v>
      </c>
      <c r="Z28" s="64"/>
      <c r="AA28" s="64"/>
      <c r="AB28" s="62"/>
      <c r="AC28" s="99">
        <v>18170.200150000001</v>
      </c>
      <c r="AD28" s="18">
        <f t="shared" si="4"/>
        <v>100</v>
      </c>
      <c r="AE28" s="19" t="str">
        <f t="shared" si="5"/>
        <v>ОК</v>
      </c>
      <c r="AF28" s="20"/>
      <c r="AG28" s="20"/>
      <c r="AH28" s="20"/>
    </row>
    <row r="29" spans="1:34" s="21" customFormat="1" x14ac:dyDescent="0.25">
      <c r="A29" s="4">
        <v>18</v>
      </c>
      <c r="B29" s="47">
        <v>95.846599999999995</v>
      </c>
      <c r="C29" s="47">
        <v>2.2370000000000001</v>
      </c>
      <c r="D29" s="47">
        <v>0.71060000000000001</v>
      </c>
      <c r="E29" s="47">
        <v>0.1164</v>
      </c>
      <c r="F29" s="47">
        <v>0.1159</v>
      </c>
      <c r="G29" s="47">
        <v>1.6999999999999999E-3</v>
      </c>
      <c r="H29" s="47">
        <v>2.3699999999999999E-2</v>
      </c>
      <c r="I29" s="47">
        <v>1.7000000000000001E-2</v>
      </c>
      <c r="J29" s="47">
        <v>1.84E-2</v>
      </c>
      <c r="K29" s="47">
        <v>8.3999999999999995E-3</v>
      </c>
      <c r="L29" s="47">
        <v>0.7177</v>
      </c>
      <c r="M29" s="47">
        <v>0.18659999999999999</v>
      </c>
      <c r="N29" s="47">
        <v>0.70109999999999995</v>
      </c>
      <c r="O29" s="48"/>
      <c r="P29" s="50">
        <v>34.325800000000001</v>
      </c>
      <c r="Q29" s="58">
        <f t="shared" si="1"/>
        <v>9.5349444444444451</v>
      </c>
      <c r="R29" s="48"/>
      <c r="S29" s="50">
        <v>38.0441</v>
      </c>
      <c r="T29" s="58">
        <f t="shared" si="2"/>
        <v>10.567805555555555</v>
      </c>
      <c r="U29" s="52"/>
      <c r="V29" s="50">
        <v>49.864699999999999</v>
      </c>
      <c r="W29" s="59">
        <f t="shared" si="3"/>
        <v>13.851305555555555</v>
      </c>
      <c r="X29" s="60">
        <v>-22.9</v>
      </c>
      <c r="Y29" s="63">
        <v>-16.399999999999999</v>
      </c>
      <c r="Z29" s="64"/>
      <c r="AA29" s="64"/>
      <c r="AB29" s="62"/>
      <c r="AC29" s="99">
        <v>18366.010429999998</v>
      </c>
      <c r="AD29" s="18">
        <f t="shared" si="4"/>
        <v>99.999999999999972</v>
      </c>
      <c r="AE29" s="19" t="str">
        <f t="shared" si="5"/>
        <v>ОК</v>
      </c>
      <c r="AF29" s="20"/>
      <c r="AG29" s="20"/>
      <c r="AH29" s="20"/>
    </row>
    <row r="30" spans="1:34" s="21" customFormat="1" x14ac:dyDescent="0.25">
      <c r="A30" s="4">
        <v>19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50">
        <v>34.325800000000001</v>
      </c>
      <c r="Q30" s="58">
        <f t="shared" si="1"/>
        <v>9.5349444444444451</v>
      </c>
      <c r="R30" s="104"/>
      <c r="S30" s="50">
        <v>38.0441</v>
      </c>
      <c r="T30" s="58">
        <f t="shared" si="2"/>
        <v>10.567805555555555</v>
      </c>
      <c r="U30" s="105"/>
      <c r="V30" s="50">
        <v>49.864699999999999</v>
      </c>
      <c r="W30" s="59">
        <f t="shared" si="3"/>
        <v>13.851305555555555</v>
      </c>
      <c r="X30" s="69"/>
      <c r="Y30" s="70"/>
      <c r="Z30" s="71"/>
      <c r="AA30" s="64"/>
      <c r="AB30" s="62"/>
      <c r="AC30" s="99">
        <v>17853.512469999998</v>
      </c>
      <c r="AD30" s="18">
        <f t="shared" si="4"/>
        <v>0</v>
      </c>
      <c r="AE30" s="19" t="str">
        <f t="shared" si="5"/>
        <v xml:space="preserve"> </v>
      </c>
      <c r="AF30" s="20"/>
      <c r="AG30" s="20"/>
      <c r="AH30" s="20"/>
    </row>
    <row r="31" spans="1:34" s="21" customFormat="1" x14ac:dyDescent="0.25">
      <c r="A31" s="4">
        <v>20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50">
        <v>34.325800000000001</v>
      </c>
      <c r="Q31" s="58">
        <f t="shared" si="1"/>
        <v>9.5349444444444451</v>
      </c>
      <c r="R31" s="104"/>
      <c r="S31" s="50">
        <v>38.0441</v>
      </c>
      <c r="T31" s="58">
        <f t="shared" si="2"/>
        <v>10.567805555555555</v>
      </c>
      <c r="U31" s="105"/>
      <c r="V31" s="50">
        <v>49.864699999999999</v>
      </c>
      <c r="W31" s="59">
        <f t="shared" si="3"/>
        <v>13.851305555555555</v>
      </c>
      <c r="X31" s="69"/>
      <c r="Y31" s="70"/>
      <c r="Z31" s="72"/>
      <c r="AA31" s="66"/>
      <c r="AB31" s="62"/>
      <c r="AC31" s="99">
        <v>17314.909850000004</v>
      </c>
      <c r="AD31" s="18">
        <f t="shared" si="4"/>
        <v>0</v>
      </c>
      <c r="AE31" s="19" t="str">
        <f t="shared" ref="AE31" si="6">IF(AD31=100,"ОК"," ")</f>
        <v xml:space="preserve"> </v>
      </c>
      <c r="AF31" s="20"/>
      <c r="AG31" s="20"/>
      <c r="AH31" s="20"/>
    </row>
    <row r="32" spans="1:34" s="21" customFormat="1" x14ac:dyDescent="0.25">
      <c r="A32" s="4">
        <v>21</v>
      </c>
      <c r="B32" s="47">
        <v>95.967299999999994</v>
      </c>
      <c r="C32" s="47">
        <v>2.1595</v>
      </c>
      <c r="D32" s="47">
        <v>0.68530000000000002</v>
      </c>
      <c r="E32" s="47">
        <v>0.11269999999999999</v>
      </c>
      <c r="F32" s="47">
        <v>0.1129</v>
      </c>
      <c r="G32" s="47">
        <v>1.6999999999999999E-3</v>
      </c>
      <c r="H32" s="47">
        <v>2.3199999999999998E-2</v>
      </c>
      <c r="I32" s="47">
        <v>1.6799999999999999E-2</v>
      </c>
      <c r="J32" s="47">
        <v>1.84E-2</v>
      </c>
      <c r="K32" s="47">
        <v>7.6E-3</v>
      </c>
      <c r="L32" s="47">
        <v>0.71440000000000003</v>
      </c>
      <c r="M32" s="47">
        <v>0.1802</v>
      </c>
      <c r="N32" s="47">
        <v>0.70009999999999994</v>
      </c>
      <c r="O32" s="48"/>
      <c r="P32" s="50">
        <v>34.289900000000003</v>
      </c>
      <c r="Q32" s="58">
        <f t="shared" si="1"/>
        <v>9.5249722222222228</v>
      </c>
      <c r="R32" s="48"/>
      <c r="S32" s="50">
        <v>38.005800000000001</v>
      </c>
      <c r="T32" s="58">
        <f t="shared" si="2"/>
        <v>10.557166666666667</v>
      </c>
      <c r="U32" s="52"/>
      <c r="V32" s="50">
        <v>49.849499999999999</v>
      </c>
      <c r="W32" s="59">
        <f t="shared" si="3"/>
        <v>13.847083333333332</v>
      </c>
      <c r="X32" s="60">
        <v>-27.1</v>
      </c>
      <c r="Y32" s="63">
        <v>-18.399999999999999</v>
      </c>
      <c r="Z32" s="64"/>
      <c r="AA32" s="64"/>
      <c r="AB32" s="62"/>
      <c r="AC32" s="99">
        <v>17230.175670000001</v>
      </c>
      <c r="AD32" s="18">
        <f t="shared" si="4"/>
        <v>99.999999999999986</v>
      </c>
      <c r="AE32" s="19" t="str">
        <f t="shared" si="5"/>
        <v>ОК</v>
      </c>
      <c r="AF32" s="20"/>
      <c r="AG32" s="20"/>
      <c r="AH32" s="20"/>
    </row>
    <row r="33" spans="1:34" s="21" customFormat="1" x14ac:dyDescent="0.25">
      <c r="A33" s="4">
        <v>22</v>
      </c>
      <c r="B33" s="47">
        <v>95.904300000000006</v>
      </c>
      <c r="C33" s="47">
        <v>2.1972999999999998</v>
      </c>
      <c r="D33" s="47">
        <v>0.69820000000000004</v>
      </c>
      <c r="E33" s="47">
        <v>0.115</v>
      </c>
      <c r="F33" s="47">
        <v>0.1152</v>
      </c>
      <c r="G33" s="47">
        <v>1.6999999999999999E-3</v>
      </c>
      <c r="H33" s="47">
        <v>2.3699999999999999E-2</v>
      </c>
      <c r="I33" s="47">
        <v>1.72E-2</v>
      </c>
      <c r="J33" s="47">
        <v>1.9E-2</v>
      </c>
      <c r="K33" s="47">
        <v>7.7000000000000002E-3</v>
      </c>
      <c r="L33" s="47">
        <v>0.71689999999999998</v>
      </c>
      <c r="M33" s="47">
        <v>0.1837</v>
      </c>
      <c r="N33" s="47">
        <v>0.70069999999999999</v>
      </c>
      <c r="O33" s="48"/>
      <c r="P33" s="50">
        <v>34.309800000000003</v>
      </c>
      <c r="Q33" s="58">
        <f t="shared" si="1"/>
        <v>9.5305</v>
      </c>
      <c r="R33" s="55"/>
      <c r="S33" s="50">
        <v>38.027000000000001</v>
      </c>
      <c r="T33" s="58">
        <f t="shared" si="2"/>
        <v>10.563055555555556</v>
      </c>
      <c r="U33" s="56"/>
      <c r="V33" s="50">
        <v>49.857799999999997</v>
      </c>
      <c r="W33" s="59">
        <f t="shared" si="3"/>
        <v>13.849388888888887</v>
      </c>
      <c r="X33" s="60">
        <v>-26.8</v>
      </c>
      <c r="Y33" s="63">
        <v>-18.899999999999999</v>
      </c>
      <c r="Z33" s="64"/>
      <c r="AA33" s="64"/>
      <c r="AB33" s="62"/>
      <c r="AC33" s="99">
        <v>17749.990710000002</v>
      </c>
      <c r="AD33" s="18">
        <f t="shared" si="4"/>
        <v>99.999900000000011</v>
      </c>
      <c r="AE33" s="19" t="str">
        <f t="shared" si="5"/>
        <v xml:space="preserve"> </v>
      </c>
      <c r="AF33" s="20"/>
      <c r="AG33" s="20"/>
      <c r="AH33" s="20"/>
    </row>
    <row r="34" spans="1:34" s="21" customFormat="1" x14ac:dyDescent="0.25">
      <c r="A34" s="4">
        <v>23</v>
      </c>
      <c r="B34" s="47">
        <v>95.918499999999995</v>
      </c>
      <c r="C34" s="47">
        <v>2.1949000000000001</v>
      </c>
      <c r="D34" s="47">
        <v>0.69830000000000003</v>
      </c>
      <c r="E34" s="47">
        <v>0.1157</v>
      </c>
      <c r="F34" s="47">
        <v>0.1153</v>
      </c>
      <c r="G34" s="47">
        <v>1.6999999999999999E-3</v>
      </c>
      <c r="H34" s="47">
        <v>2.3800000000000002E-2</v>
      </c>
      <c r="I34" s="47">
        <v>1.7100000000000001E-2</v>
      </c>
      <c r="J34" s="47">
        <v>1.8499999999999999E-2</v>
      </c>
      <c r="K34" s="47">
        <v>7.7000000000000002E-3</v>
      </c>
      <c r="L34" s="47">
        <v>0.70369999999999999</v>
      </c>
      <c r="M34" s="47">
        <v>0.18479999999999999</v>
      </c>
      <c r="N34" s="47">
        <v>0.7006</v>
      </c>
      <c r="O34" s="48"/>
      <c r="P34" s="50">
        <v>34.313200000000002</v>
      </c>
      <c r="Q34" s="58">
        <f t="shared" si="1"/>
        <v>9.5314444444444444</v>
      </c>
      <c r="R34" s="55"/>
      <c r="S34" s="50">
        <v>38.030799999999999</v>
      </c>
      <c r="T34" s="58">
        <f t="shared" si="2"/>
        <v>10.56411111111111</v>
      </c>
      <c r="U34" s="56"/>
      <c r="V34" s="50">
        <v>49.865200000000002</v>
      </c>
      <c r="W34" s="59">
        <f t="shared" si="3"/>
        <v>13.851444444444445</v>
      </c>
      <c r="X34" s="60">
        <v>-25.8</v>
      </c>
      <c r="Y34" s="63">
        <v>-18.100000000000001</v>
      </c>
      <c r="Z34" s="64"/>
      <c r="AA34" s="64"/>
      <c r="AB34" s="62"/>
      <c r="AC34" s="99">
        <v>17831.60111</v>
      </c>
      <c r="AD34" s="18">
        <f>SUM(B34:M34)+$K$43+$N$43</f>
        <v>100</v>
      </c>
      <c r="AE34" s="19" t="str">
        <f>IF(AD34=100,"ОК"," ")</f>
        <v>ОК</v>
      </c>
      <c r="AF34" s="20"/>
      <c r="AG34" s="20"/>
      <c r="AH34" s="20"/>
    </row>
    <row r="35" spans="1:34" s="21" customFormat="1" x14ac:dyDescent="0.25">
      <c r="A35" s="4">
        <v>24</v>
      </c>
      <c r="B35" s="47">
        <v>94.688999999999993</v>
      </c>
      <c r="C35" s="47">
        <v>2.8338999999999999</v>
      </c>
      <c r="D35" s="47">
        <v>0.81040000000000001</v>
      </c>
      <c r="E35" s="47">
        <v>0.1132</v>
      </c>
      <c r="F35" s="47">
        <v>0.1241</v>
      </c>
      <c r="G35" s="47">
        <v>1.5E-3</v>
      </c>
      <c r="H35" s="47">
        <v>2.3199999999999998E-2</v>
      </c>
      <c r="I35" s="47">
        <v>1.72E-2</v>
      </c>
      <c r="J35" s="47">
        <v>1.9599999999999999E-2</v>
      </c>
      <c r="K35" s="47">
        <v>8.0000000000000002E-3</v>
      </c>
      <c r="L35" s="47">
        <v>1.1429</v>
      </c>
      <c r="M35" s="47">
        <v>0.21690000000000001</v>
      </c>
      <c r="N35" s="47">
        <v>0.70830000000000004</v>
      </c>
      <c r="O35" s="48"/>
      <c r="P35" s="50">
        <v>34.386699999999998</v>
      </c>
      <c r="Q35" s="58">
        <f t="shared" si="1"/>
        <v>9.5518611111111102</v>
      </c>
      <c r="R35" s="48"/>
      <c r="S35" s="50">
        <v>38.103400000000001</v>
      </c>
      <c r="T35" s="58">
        <f t="shared" si="2"/>
        <v>10.584277777777778</v>
      </c>
      <c r="U35" s="52"/>
      <c r="V35" s="50">
        <v>49.686</v>
      </c>
      <c r="W35" s="59">
        <f t="shared" si="3"/>
        <v>13.801666666666666</v>
      </c>
      <c r="X35" s="60">
        <v>-23.1</v>
      </c>
      <c r="Y35" s="63">
        <v>-17.600000000000001</v>
      </c>
      <c r="Z35" s="64"/>
      <c r="AA35" s="64"/>
      <c r="AB35" s="65" t="s">
        <v>58</v>
      </c>
      <c r="AC35" s="99">
        <v>18862.86793</v>
      </c>
      <c r="AD35" s="18">
        <f t="shared" si="4"/>
        <v>99.999899999999982</v>
      </c>
      <c r="AE35" s="19" t="str">
        <f t="shared" si="5"/>
        <v xml:space="preserve"> </v>
      </c>
      <c r="AF35" s="20"/>
      <c r="AG35" s="20"/>
      <c r="AH35" s="20"/>
    </row>
    <row r="36" spans="1:34" s="21" customFormat="1" x14ac:dyDescent="0.25">
      <c r="A36" s="4">
        <v>25</v>
      </c>
      <c r="B36" s="47">
        <v>93.509600000000006</v>
      </c>
      <c r="C36" s="47">
        <v>3.4289999999999998</v>
      </c>
      <c r="D36" s="47">
        <v>0.8982</v>
      </c>
      <c r="E36" s="47">
        <v>0.1118</v>
      </c>
      <c r="F36" s="47">
        <v>0.13819999999999999</v>
      </c>
      <c r="G36" s="47">
        <v>1.4E-3</v>
      </c>
      <c r="H36" s="47">
        <v>2.2599999999999999E-2</v>
      </c>
      <c r="I36" s="47">
        <v>1.72E-2</v>
      </c>
      <c r="J36" s="47">
        <v>2.3400000000000001E-2</v>
      </c>
      <c r="K36" s="47">
        <v>9.4999999999999998E-3</v>
      </c>
      <c r="L36" s="47">
        <v>1.6105</v>
      </c>
      <c r="M36" s="47">
        <v>0.2288</v>
      </c>
      <c r="N36" s="47">
        <v>0.7157</v>
      </c>
      <c r="O36" s="48"/>
      <c r="P36" s="50">
        <v>34.441099999999999</v>
      </c>
      <c r="Q36" s="58">
        <f t="shared" si="1"/>
        <v>9.5669722222222209</v>
      </c>
      <c r="R36" s="48"/>
      <c r="S36" s="50">
        <v>38.155299999999997</v>
      </c>
      <c r="T36" s="58">
        <f t="shared" si="2"/>
        <v>10.598694444444444</v>
      </c>
      <c r="U36" s="52"/>
      <c r="V36" s="50">
        <v>49.498800000000003</v>
      </c>
      <c r="W36" s="59">
        <f t="shared" si="3"/>
        <v>13.749666666666666</v>
      </c>
      <c r="X36" s="60">
        <v>-22.9</v>
      </c>
      <c r="Y36" s="63">
        <v>-16.8</v>
      </c>
      <c r="Z36" s="64"/>
      <c r="AA36" s="64"/>
      <c r="AB36" s="62"/>
      <c r="AC36" s="99">
        <v>20329.46818</v>
      </c>
      <c r="AD36" s="18">
        <f t="shared" si="4"/>
        <v>100.00020000000002</v>
      </c>
      <c r="AE36" s="19" t="str">
        <f t="shared" si="5"/>
        <v xml:space="preserve"> </v>
      </c>
      <c r="AF36" s="20"/>
      <c r="AG36" s="20"/>
      <c r="AH36" s="20"/>
    </row>
    <row r="37" spans="1:34" s="21" customFormat="1" x14ac:dyDescent="0.25">
      <c r="A37" s="4">
        <v>26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  <c r="P37" s="50">
        <v>34.441099999999999</v>
      </c>
      <c r="Q37" s="58">
        <f t="shared" si="1"/>
        <v>9.5669722222222209</v>
      </c>
      <c r="R37" s="104"/>
      <c r="S37" s="50">
        <v>38.155299999999997</v>
      </c>
      <c r="T37" s="58">
        <f t="shared" si="2"/>
        <v>10.598694444444444</v>
      </c>
      <c r="U37" s="105"/>
      <c r="V37" s="50">
        <v>49.498800000000003</v>
      </c>
      <c r="W37" s="59">
        <f t="shared" si="3"/>
        <v>13.749666666666666</v>
      </c>
      <c r="X37" s="60"/>
      <c r="Y37" s="63"/>
      <c r="Z37" s="64"/>
      <c r="AA37" s="64"/>
      <c r="AB37" s="62"/>
      <c r="AC37" s="99">
        <v>20687.238239999999</v>
      </c>
      <c r="AD37" s="18">
        <f t="shared" si="4"/>
        <v>0</v>
      </c>
      <c r="AE37" s="19" t="str">
        <f t="shared" si="5"/>
        <v xml:space="preserve"> </v>
      </c>
      <c r="AF37" s="20"/>
      <c r="AG37" s="20"/>
      <c r="AH37" s="20"/>
    </row>
    <row r="38" spans="1:34" s="21" customFormat="1" x14ac:dyDescent="0.25">
      <c r="A38" s="4">
        <v>27</v>
      </c>
      <c r="B38" s="47">
        <v>93.969300000000004</v>
      </c>
      <c r="C38" s="47">
        <v>3.0727000000000002</v>
      </c>
      <c r="D38" s="47">
        <v>0.82540000000000002</v>
      </c>
      <c r="E38" s="47">
        <v>0.1061</v>
      </c>
      <c r="F38" s="47">
        <v>0.1288</v>
      </c>
      <c r="G38" s="47">
        <v>1.4E-3</v>
      </c>
      <c r="H38" s="47">
        <v>2.3699999999999999E-2</v>
      </c>
      <c r="I38" s="47">
        <v>1.7999999999999999E-2</v>
      </c>
      <c r="J38" s="47">
        <v>2.7199999999999998E-2</v>
      </c>
      <c r="K38" s="47">
        <v>8.6999999999999994E-3</v>
      </c>
      <c r="L38" s="47">
        <v>1.5911999999999999</v>
      </c>
      <c r="M38" s="47">
        <v>0.22750000000000001</v>
      </c>
      <c r="N38" s="47">
        <v>0.71250000000000002</v>
      </c>
      <c r="O38" s="48"/>
      <c r="P38" s="50">
        <v>34.312100000000001</v>
      </c>
      <c r="Q38" s="58">
        <f t="shared" si="1"/>
        <v>9.5311388888888882</v>
      </c>
      <c r="R38" s="48"/>
      <c r="S38" s="50">
        <v>38.017499999999998</v>
      </c>
      <c r="T38" s="58">
        <f t="shared" si="2"/>
        <v>10.560416666666667</v>
      </c>
      <c r="U38" s="52"/>
      <c r="V38" s="50">
        <v>49.429699999999997</v>
      </c>
      <c r="W38" s="59">
        <f t="shared" si="3"/>
        <v>13.730472222222222</v>
      </c>
      <c r="X38" s="60"/>
      <c r="Y38" s="63"/>
      <c r="Z38" s="64"/>
      <c r="AA38" s="64"/>
      <c r="AB38" s="65"/>
      <c r="AC38" s="99">
        <v>18959.28212</v>
      </c>
      <c r="AD38" s="18">
        <f t="shared" si="4"/>
        <v>100.00000000000001</v>
      </c>
      <c r="AE38" s="19" t="str">
        <f t="shared" si="5"/>
        <v>ОК</v>
      </c>
      <c r="AF38" s="20"/>
      <c r="AG38" s="20"/>
      <c r="AH38" s="20"/>
    </row>
    <row r="39" spans="1:34" s="21" customFormat="1" x14ac:dyDescent="0.25">
      <c r="A39" s="4">
        <v>28</v>
      </c>
      <c r="B39" s="47">
        <v>93.843599999999995</v>
      </c>
      <c r="C39" s="47">
        <v>3.1646000000000001</v>
      </c>
      <c r="D39" s="47">
        <v>0.81640000000000001</v>
      </c>
      <c r="E39" s="47">
        <v>9.69E-2</v>
      </c>
      <c r="F39" s="47">
        <v>0.1149</v>
      </c>
      <c r="G39" s="47">
        <v>1.2999999999999999E-3</v>
      </c>
      <c r="H39" s="47">
        <v>2.3599999999999999E-2</v>
      </c>
      <c r="I39" s="47">
        <v>1.8200000000000001E-2</v>
      </c>
      <c r="J39" s="47">
        <v>2.7799999999999998E-2</v>
      </c>
      <c r="K39" s="47">
        <v>8.2000000000000007E-3</v>
      </c>
      <c r="L39" s="47">
        <v>1.64</v>
      </c>
      <c r="M39" s="47">
        <v>0.24440000000000001</v>
      </c>
      <c r="N39" s="47">
        <v>0.71299999999999997</v>
      </c>
      <c r="O39" s="49"/>
      <c r="P39" s="50">
        <v>34.2928</v>
      </c>
      <c r="Q39" s="58">
        <f t="shared" si="1"/>
        <v>9.5257777777777779</v>
      </c>
      <c r="R39" s="48"/>
      <c r="S39" s="50">
        <v>37.995899999999999</v>
      </c>
      <c r="T39" s="58">
        <f t="shared" si="2"/>
        <v>10.554416666666667</v>
      </c>
      <c r="U39" s="52"/>
      <c r="V39" s="50">
        <v>49.384900000000002</v>
      </c>
      <c r="W39" s="59">
        <f t="shared" si="3"/>
        <v>13.718027777777777</v>
      </c>
      <c r="X39" s="60">
        <v>-19.600000000000001</v>
      </c>
      <c r="Y39" s="63">
        <v>-10</v>
      </c>
      <c r="Z39" s="64"/>
      <c r="AA39" s="64"/>
      <c r="AB39" s="62"/>
      <c r="AC39" s="99">
        <v>18984.767159999999</v>
      </c>
      <c r="AD39" s="18">
        <f t="shared" si="4"/>
        <v>99.999899999999997</v>
      </c>
      <c r="AE39" s="19" t="str">
        <f t="shared" si="5"/>
        <v xml:space="preserve"> </v>
      </c>
      <c r="AF39" s="20"/>
      <c r="AG39" s="20"/>
      <c r="AH39" s="20"/>
    </row>
    <row r="40" spans="1:34" s="21" customFormat="1" x14ac:dyDescent="0.25">
      <c r="A40" s="4">
        <v>29</v>
      </c>
      <c r="B40" s="47">
        <v>94.7898</v>
      </c>
      <c r="C40" s="47">
        <v>2.6398000000000001</v>
      </c>
      <c r="D40" s="47">
        <v>0.72140000000000004</v>
      </c>
      <c r="E40" s="47">
        <v>9.4600000000000004E-2</v>
      </c>
      <c r="F40" s="47">
        <v>0.1096</v>
      </c>
      <c r="G40" s="47">
        <v>1.2999999999999999E-3</v>
      </c>
      <c r="H40" s="47">
        <v>2.24E-2</v>
      </c>
      <c r="I40" s="47">
        <v>1.7100000000000001E-2</v>
      </c>
      <c r="J40" s="47">
        <v>2.5399999999999999E-2</v>
      </c>
      <c r="K40" s="47">
        <v>7.7000000000000002E-3</v>
      </c>
      <c r="L40" s="47">
        <v>1.3693</v>
      </c>
      <c r="M40" s="47">
        <v>0.2016</v>
      </c>
      <c r="N40" s="47">
        <v>0.70669999999999999</v>
      </c>
      <c r="O40" s="49"/>
      <c r="P40" s="50">
        <v>34.1995</v>
      </c>
      <c r="Q40" s="58">
        <f t="shared" si="1"/>
        <v>9.4998611111111106</v>
      </c>
      <c r="R40" s="55"/>
      <c r="S40" s="50">
        <v>37.900100000000002</v>
      </c>
      <c r="T40" s="58">
        <f t="shared" si="2"/>
        <v>10.527805555555556</v>
      </c>
      <c r="U40" s="56"/>
      <c r="V40" s="50">
        <v>49.479799999999997</v>
      </c>
      <c r="W40" s="59">
        <f t="shared" si="3"/>
        <v>13.744388888888889</v>
      </c>
      <c r="X40" s="60">
        <v>-20.100000000000001</v>
      </c>
      <c r="Y40" s="63">
        <v>-11.1</v>
      </c>
      <c r="Z40" s="64"/>
      <c r="AA40" s="64"/>
      <c r="AB40" s="62"/>
      <c r="AC40" s="99">
        <v>19405.97609</v>
      </c>
      <c r="AD40" s="18">
        <f t="shared" si="4"/>
        <v>100</v>
      </c>
      <c r="AE40" s="19" t="str">
        <f t="shared" si="5"/>
        <v>ОК</v>
      </c>
      <c r="AF40" s="20"/>
      <c r="AG40" s="20"/>
      <c r="AH40" s="20"/>
    </row>
    <row r="41" spans="1:34" s="21" customFormat="1" x14ac:dyDescent="0.25">
      <c r="A41" s="4">
        <v>30</v>
      </c>
      <c r="B41" s="47">
        <v>94.650899999999993</v>
      </c>
      <c r="C41" s="47">
        <v>2.7858000000000001</v>
      </c>
      <c r="D41" s="47">
        <v>0.74409999999999998</v>
      </c>
      <c r="E41" s="47">
        <v>9.5200000000000007E-2</v>
      </c>
      <c r="F41" s="47">
        <v>0.11119999999999999</v>
      </c>
      <c r="G41" s="47">
        <v>1.2999999999999999E-3</v>
      </c>
      <c r="H41" s="47">
        <v>2.2700000000000001E-2</v>
      </c>
      <c r="I41" s="47">
        <v>1.7299999999999999E-2</v>
      </c>
      <c r="J41" s="47">
        <v>2.23E-2</v>
      </c>
      <c r="K41" s="47">
        <v>8.0000000000000002E-3</v>
      </c>
      <c r="L41" s="47">
        <v>1.3516999999999999</v>
      </c>
      <c r="M41" s="47">
        <v>0.18940000000000001</v>
      </c>
      <c r="N41" s="47">
        <v>0.70750000000000002</v>
      </c>
      <c r="O41" s="49"/>
      <c r="P41" s="50">
        <v>34.2577</v>
      </c>
      <c r="Q41" s="58">
        <f t="shared" si="1"/>
        <v>9.5160277777777775</v>
      </c>
      <c r="R41" s="55"/>
      <c r="S41" s="50">
        <v>37.962800000000001</v>
      </c>
      <c r="T41" s="58">
        <f t="shared" si="2"/>
        <v>10.545222222222222</v>
      </c>
      <c r="U41" s="56"/>
      <c r="V41" s="50">
        <v>49.531500000000001</v>
      </c>
      <c r="W41" s="59">
        <f t="shared" si="3"/>
        <v>13.758749999999999</v>
      </c>
      <c r="X41" s="60">
        <v>-20.6</v>
      </c>
      <c r="Y41" s="63">
        <v>-11.8</v>
      </c>
      <c r="Z41" s="64"/>
      <c r="AA41" s="64"/>
      <c r="AB41" s="62"/>
      <c r="AC41" s="99">
        <v>19880.990350000004</v>
      </c>
      <c r="AD41" s="18">
        <f t="shared" si="4"/>
        <v>99.999899999999997</v>
      </c>
      <c r="AE41" s="19" t="str">
        <f t="shared" si="5"/>
        <v xml:space="preserve"> </v>
      </c>
      <c r="AF41" s="20"/>
      <c r="AG41" s="20"/>
      <c r="AH41" s="20"/>
    </row>
    <row r="42" spans="1:34" s="21" customFormat="1" ht="12.75" x14ac:dyDescent="0.2">
      <c r="A42" s="73">
        <v>31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55"/>
      <c r="P42" s="53"/>
      <c r="Q42" s="54">
        <f t="shared" si="1"/>
        <v>0</v>
      </c>
      <c r="R42" s="55"/>
      <c r="S42" s="53"/>
      <c r="T42" s="54">
        <f t="shared" si="2"/>
        <v>0</v>
      </c>
      <c r="U42" s="56"/>
      <c r="V42" s="53"/>
      <c r="W42" s="57">
        <f t="shared" si="3"/>
        <v>0</v>
      </c>
      <c r="X42" s="69"/>
      <c r="Y42" s="70"/>
      <c r="Z42" s="71"/>
      <c r="AA42" s="71"/>
      <c r="AB42" s="73"/>
      <c r="AC42" s="100"/>
      <c r="AD42" s="74">
        <f t="shared" si="4"/>
        <v>0</v>
      </c>
      <c r="AE42" s="19" t="str">
        <f t="shared" si="5"/>
        <v xml:space="preserve"> </v>
      </c>
      <c r="AF42" s="20"/>
      <c r="AG42" s="20"/>
      <c r="AH42" s="20"/>
    </row>
    <row r="43" spans="1:34" s="21" customFormat="1" ht="15" customHeight="1" x14ac:dyDescent="0.25">
      <c r="A43" s="123" t="s">
        <v>9</v>
      </c>
      <c r="B43" s="123"/>
      <c r="C43" s="123"/>
      <c r="D43" s="123"/>
      <c r="E43" s="123"/>
      <c r="F43" s="123"/>
      <c r="G43" s="123"/>
      <c r="H43" s="124"/>
      <c r="I43" s="122" t="s">
        <v>7</v>
      </c>
      <c r="J43" s="122"/>
      <c r="K43" s="22">
        <v>0</v>
      </c>
      <c r="L43" s="122" t="s">
        <v>8</v>
      </c>
      <c r="M43" s="122"/>
      <c r="N43" s="5">
        <v>0</v>
      </c>
      <c r="O43" s="116"/>
      <c r="P43" s="116">
        <f>SUMPRODUCT(P12:P42,AC12:AC42)/SUM(AC12:AC42)</f>
        <v>34.341646801698793</v>
      </c>
      <c r="Q43" s="116">
        <f>SUMPRODUCT(Q12:Q42,AC12:AC42)/SUM(AC12:AC42)</f>
        <v>9.5393463338052253</v>
      </c>
      <c r="R43" s="116"/>
      <c r="S43" s="116">
        <f>SUMPRODUCT(S12:S42,AC12:AC42)/SUM(AC12:AC42)</f>
        <v>38.058308061882457</v>
      </c>
      <c r="T43" s="116">
        <f>SUMPRODUCT(T12:T42,AC12:AC42)/SUM(AC12:AC42)</f>
        <v>10.571752239411794</v>
      </c>
      <c r="U43" s="6"/>
      <c r="V43" s="6"/>
      <c r="W43" s="6"/>
      <c r="X43" s="6"/>
      <c r="Y43" s="6"/>
      <c r="Z43" s="6"/>
      <c r="AA43" s="6"/>
      <c r="AB43" s="67" t="s">
        <v>62</v>
      </c>
      <c r="AC43" s="137">
        <v>515140.55200000003</v>
      </c>
      <c r="AD43" s="18"/>
      <c r="AE43" s="19"/>
      <c r="AF43" s="20"/>
      <c r="AG43" s="20"/>
      <c r="AH43" s="20"/>
    </row>
    <row r="44" spans="1:34" s="21" customFormat="1" ht="19.5" customHeight="1" x14ac:dyDescent="0.25">
      <c r="A44" s="23"/>
      <c r="B44" s="7"/>
      <c r="C44" s="7"/>
      <c r="D44" s="7"/>
      <c r="E44" s="7"/>
      <c r="F44" s="7"/>
      <c r="G44" s="7"/>
      <c r="H44" s="121" t="s">
        <v>3</v>
      </c>
      <c r="I44" s="121"/>
      <c r="J44" s="121"/>
      <c r="K44" s="121"/>
      <c r="L44" s="121"/>
      <c r="M44" s="121"/>
      <c r="N44" s="121"/>
      <c r="O44" s="116"/>
      <c r="P44" s="116"/>
      <c r="Q44" s="116"/>
      <c r="R44" s="116"/>
      <c r="S44" s="116"/>
      <c r="T44" s="116"/>
      <c r="U44" s="6"/>
      <c r="V44" s="7"/>
      <c r="W44" s="7"/>
      <c r="X44" s="7"/>
      <c r="Y44" s="7"/>
      <c r="Z44" s="7"/>
      <c r="AA44" s="7"/>
      <c r="AB44" s="7"/>
      <c r="AC44" s="101"/>
    </row>
    <row r="45" spans="1:34" ht="13.5" customHeight="1" x14ac:dyDescent="0.25"/>
    <row r="46" spans="1:34" customFormat="1" x14ac:dyDescent="0.25">
      <c r="A46" s="8" t="s">
        <v>37</v>
      </c>
      <c r="E46" s="9" t="s">
        <v>68</v>
      </c>
      <c r="F46" s="9"/>
      <c r="G46" s="9"/>
      <c r="H46" s="9"/>
      <c r="I46" s="9"/>
      <c r="J46" s="9"/>
      <c r="K46" s="9"/>
      <c r="L46" s="9"/>
      <c r="M46" s="9"/>
      <c r="N46" s="24"/>
      <c r="O46" s="24"/>
      <c r="P46" s="9" t="s">
        <v>69</v>
      </c>
      <c r="Q46" s="10"/>
      <c r="R46" s="10"/>
      <c r="S46" s="10"/>
      <c r="T46" s="10"/>
      <c r="U46" s="10"/>
      <c r="V46" s="10"/>
      <c r="W46" s="10"/>
      <c r="X46" s="9"/>
      <c r="Y46" s="9"/>
      <c r="Z46" s="9"/>
      <c r="AA46" s="1"/>
      <c r="AB46" s="1"/>
      <c r="AC46" s="96"/>
    </row>
    <row r="47" spans="1:34" s="12" customFormat="1" ht="12.75" x14ac:dyDescent="0.2">
      <c r="A47" s="11"/>
      <c r="E47" s="13" t="s">
        <v>38</v>
      </c>
      <c r="P47" s="12" t="s">
        <v>4</v>
      </c>
      <c r="Q47" s="14"/>
      <c r="R47" s="14"/>
      <c r="S47" s="15"/>
      <c r="T47" s="15"/>
      <c r="U47" s="15" t="s">
        <v>5</v>
      </c>
      <c r="V47" s="15"/>
      <c r="W47" s="15"/>
      <c r="X47" s="13" t="s">
        <v>6</v>
      </c>
      <c r="Y47" s="13"/>
      <c r="AC47" s="103"/>
    </row>
    <row r="48" spans="1:34" customFormat="1" x14ac:dyDescent="0.25">
      <c r="A48" s="8" t="s">
        <v>39</v>
      </c>
      <c r="E48" s="9" t="s">
        <v>40</v>
      </c>
      <c r="F48" s="9"/>
      <c r="G48" s="9"/>
      <c r="H48" s="9"/>
      <c r="I48" s="9"/>
      <c r="J48" s="9"/>
      <c r="K48" s="9"/>
      <c r="L48" s="9"/>
      <c r="M48" s="9"/>
      <c r="N48" s="24"/>
      <c r="O48" s="24"/>
      <c r="P48" s="9" t="s">
        <v>41</v>
      </c>
      <c r="Q48" s="10"/>
      <c r="R48" s="10"/>
      <c r="S48" s="16"/>
      <c r="T48" s="16"/>
      <c r="U48" s="16"/>
      <c r="V48" s="16"/>
      <c r="W48" s="16"/>
      <c r="X48" s="17"/>
      <c r="Y48" s="17"/>
      <c r="Z48" s="9"/>
      <c r="AA48" s="1"/>
      <c r="AB48" s="1"/>
      <c r="AC48" s="96"/>
    </row>
    <row r="49" spans="1:29" s="12" customFormat="1" ht="12.75" x14ac:dyDescent="0.2">
      <c r="A49" s="11"/>
      <c r="E49" s="13" t="s">
        <v>42</v>
      </c>
      <c r="P49" s="12" t="s">
        <v>4</v>
      </c>
      <c r="Q49" s="14"/>
      <c r="R49" s="14"/>
      <c r="S49" s="15"/>
      <c r="T49" s="15"/>
      <c r="U49" s="15" t="s">
        <v>5</v>
      </c>
      <c r="V49" s="15"/>
      <c r="W49" s="15"/>
      <c r="X49" s="13" t="s">
        <v>6</v>
      </c>
      <c r="Y49" s="13"/>
      <c r="AC49" s="103"/>
    </row>
    <row r="50" spans="1:29" customFormat="1" x14ac:dyDescent="0.25">
      <c r="A50" s="8" t="s">
        <v>63</v>
      </c>
      <c r="E50" s="9" t="s">
        <v>57</v>
      </c>
      <c r="F50" s="9"/>
      <c r="G50" s="9"/>
      <c r="H50" s="9"/>
      <c r="I50" s="9"/>
      <c r="J50" s="9"/>
      <c r="K50" s="9"/>
      <c r="L50" s="9"/>
      <c r="M50" s="9"/>
      <c r="N50" s="24"/>
      <c r="O50" s="24"/>
      <c r="P50" s="9" t="s">
        <v>43</v>
      </c>
      <c r="Q50" s="10"/>
      <c r="R50" s="10"/>
      <c r="S50" s="16"/>
      <c r="T50" s="16"/>
      <c r="U50" s="16"/>
      <c r="V50" s="16"/>
      <c r="W50" s="16"/>
      <c r="X50" s="17"/>
      <c r="Y50" s="17"/>
      <c r="Z50" s="9"/>
      <c r="AA50" s="1"/>
      <c r="AB50" s="1"/>
      <c r="AC50" s="96"/>
    </row>
    <row r="51" spans="1:29" s="12" customFormat="1" ht="12.75" x14ac:dyDescent="0.2">
      <c r="A51" s="11"/>
      <c r="E51" s="13" t="s">
        <v>44</v>
      </c>
      <c r="P51" s="12" t="s">
        <v>4</v>
      </c>
      <c r="Q51" s="14"/>
      <c r="R51" s="14"/>
      <c r="S51" s="15"/>
      <c r="T51" s="15"/>
      <c r="U51" s="15" t="s">
        <v>5</v>
      </c>
      <c r="V51" s="15"/>
      <c r="W51" s="15"/>
      <c r="X51" s="13" t="s">
        <v>6</v>
      </c>
      <c r="Y51" s="13"/>
      <c r="AC51" s="103"/>
    </row>
    <row r="53" spans="1:29" x14ac:dyDescent="0.25">
      <c r="B53" s="1" t="s">
        <v>64</v>
      </c>
    </row>
  </sheetData>
  <mergeCells count="43">
    <mergeCell ref="A43:H43"/>
    <mergeCell ref="W10:W11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B8:M9"/>
    <mergeCell ref="O10:O11"/>
    <mergeCell ref="T10:T11"/>
    <mergeCell ref="V10:V11"/>
    <mergeCell ref="S43:S44"/>
    <mergeCell ref="T43:T44"/>
    <mergeCell ref="O43:O44"/>
    <mergeCell ref="P10:P11"/>
    <mergeCell ref="Q10:Q11"/>
    <mergeCell ref="R10:R11"/>
    <mergeCell ref="S10:S11"/>
    <mergeCell ref="N9:N11"/>
    <mergeCell ref="U10:U11"/>
    <mergeCell ref="H44:N44"/>
    <mergeCell ref="N8:W8"/>
    <mergeCell ref="P43:P44"/>
    <mergeCell ref="A1:AC1"/>
    <mergeCell ref="O9:W9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5" orientation="landscape" r:id="rId1"/>
  <rowBreaks count="1" manualBreakCount="1">
    <brk id="40" max="28" man="1"/>
  </rowBreaks>
  <ignoredErrors>
    <ignoredError sqref="Q14:Q18 Q28:Q32 Q25 T25 Q26 T26 Q27 T27 Q21:Q24 Q19 T19 Q20 T20 Q35:Q38 Q33 T33 Q34 T34 Q12 W12 Q13 W13 T12 T13 W19 W20 W25 W26 W27 W33 W34 Q42 Q39 T39 W39 Q40 T40 Q41 T41 W40 W41 W14:W18 W28:W32 W21:W24 W35:W38 W42 T42 T14:T18 T28:T32 T21:T24 T35:T38" unlockedFormula="1"/>
    <ignoredError sqref="AD12:A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K41" sqref="K41"/>
    </sheetView>
  </sheetViews>
  <sheetFormatPr defaultRowHeight="15" x14ac:dyDescent="0.25"/>
  <cols>
    <col min="8" max="8" width="15" customWidth="1"/>
    <col min="9" max="9" width="10" bestFit="1" customWidth="1"/>
    <col min="11" max="11" width="12.5703125" customWidth="1"/>
  </cols>
  <sheetData>
    <row r="1" spans="1:12" x14ac:dyDescent="0.25">
      <c r="A1" s="75" t="s">
        <v>70</v>
      </c>
      <c r="B1" s="76"/>
      <c r="C1" s="76"/>
      <c r="D1" s="76"/>
      <c r="E1" s="76"/>
      <c r="F1" s="76"/>
      <c r="G1" s="76"/>
      <c r="H1" s="76"/>
      <c r="I1" s="76"/>
      <c r="J1" s="76"/>
    </row>
    <row r="2" spans="1:12" x14ac:dyDescent="0.25">
      <c r="C2" s="34"/>
      <c r="E2" s="77" t="s">
        <v>71</v>
      </c>
      <c r="F2" s="77"/>
      <c r="H2" s="34"/>
      <c r="I2" s="78"/>
    </row>
    <row r="3" spans="1:12" x14ac:dyDescent="0.25">
      <c r="A3" s="25" t="s">
        <v>46</v>
      </c>
      <c r="B3" s="26"/>
      <c r="C3" s="79" t="s">
        <v>47</v>
      </c>
      <c r="D3" s="17"/>
      <c r="E3" s="30"/>
      <c r="F3" s="30"/>
      <c r="G3" s="80" t="s">
        <v>48</v>
      </c>
      <c r="H3" s="17" t="s">
        <v>49</v>
      </c>
      <c r="I3" s="9"/>
    </row>
    <row r="4" spans="1:12" x14ac:dyDescent="0.25">
      <c r="A4" s="25" t="s">
        <v>72</v>
      </c>
      <c r="F4" s="9" t="s">
        <v>73</v>
      </c>
      <c r="G4" s="9"/>
      <c r="H4" s="9"/>
      <c r="I4" s="9"/>
      <c r="J4" s="9"/>
    </row>
    <row r="5" spans="1:12" x14ac:dyDescent="0.25">
      <c r="A5" s="81" t="s">
        <v>74</v>
      </c>
      <c r="B5" s="17"/>
      <c r="C5" s="28"/>
      <c r="D5" s="17"/>
      <c r="E5" s="17"/>
      <c r="F5" s="17"/>
      <c r="G5" s="17"/>
      <c r="H5" s="17"/>
      <c r="I5" s="17"/>
      <c r="J5" s="28"/>
    </row>
    <row r="6" spans="1:12" x14ac:dyDescent="0.25">
      <c r="A6" s="29" t="s">
        <v>50</v>
      </c>
      <c r="B6" s="30"/>
      <c r="C6" s="36"/>
      <c r="D6" s="9"/>
      <c r="E6" s="51" t="s">
        <v>59</v>
      </c>
      <c r="F6" s="30"/>
      <c r="J6" s="31"/>
    </row>
    <row r="7" spans="1:12" x14ac:dyDescent="0.25">
      <c r="A7" s="82"/>
      <c r="B7" s="83"/>
      <c r="C7" s="83"/>
      <c r="D7" s="83"/>
      <c r="E7" s="83"/>
      <c r="F7" s="83"/>
      <c r="G7" s="83"/>
      <c r="H7" s="83"/>
      <c r="I7" s="83"/>
      <c r="J7" s="83"/>
    </row>
    <row r="8" spans="1:12" x14ac:dyDescent="0.25">
      <c r="A8" s="126" t="s">
        <v>0</v>
      </c>
      <c r="B8" s="129" t="s">
        <v>75</v>
      </c>
      <c r="C8" s="130"/>
      <c r="D8" s="130"/>
      <c r="E8" s="130"/>
      <c r="F8" s="130"/>
      <c r="G8" s="130"/>
      <c r="H8" s="130"/>
      <c r="I8" s="131" t="s">
        <v>76</v>
      </c>
      <c r="J8" s="132" t="s">
        <v>77</v>
      </c>
    </row>
    <row r="9" spans="1:12" x14ac:dyDescent="0.25">
      <c r="A9" s="127"/>
      <c r="B9" s="125" t="s">
        <v>78</v>
      </c>
      <c r="C9" s="135" t="s">
        <v>79</v>
      </c>
      <c r="D9" s="135" t="s">
        <v>80</v>
      </c>
      <c r="E9" s="135" t="s">
        <v>81</v>
      </c>
      <c r="F9" s="126" t="s">
        <v>82</v>
      </c>
      <c r="G9" s="135" t="s">
        <v>83</v>
      </c>
      <c r="H9" s="125" t="s">
        <v>84</v>
      </c>
      <c r="I9" s="131"/>
      <c r="J9" s="133"/>
    </row>
    <row r="10" spans="1:12" ht="46.5" customHeight="1" x14ac:dyDescent="0.25">
      <c r="A10" s="128"/>
      <c r="B10" s="125"/>
      <c r="C10" s="135"/>
      <c r="D10" s="135"/>
      <c r="E10" s="135"/>
      <c r="F10" s="136"/>
      <c r="G10" s="135"/>
      <c r="H10" s="125"/>
      <c r="I10" s="131"/>
      <c r="J10" s="134"/>
    </row>
    <row r="11" spans="1:12" x14ac:dyDescent="0.25">
      <c r="A11" s="84">
        <f>'[1]Паспорт '!A11</f>
        <v>1</v>
      </c>
      <c r="B11">
        <v>23752.720000000001</v>
      </c>
      <c r="C11">
        <v>23577.33</v>
      </c>
      <c r="D11">
        <v>156393.14000000001</v>
      </c>
      <c r="E11">
        <v>6028.79</v>
      </c>
      <c r="F11">
        <v>82519.34</v>
      </c>
      <c r="G11">
        <v>8794.07</v>
      </c>
      <c r="H11">
        <v>16858943.75</v>
      </c>
      <c r="I11" s="85">
        <f>SUM(B11:H11)</f>
        <v>17160009.140000001</v>
      </c>
      <c r="J11" s="86"/>
      <c r="K11">
        <f>PRODUCT(I11,L11)</f>
        <v>17160.009140000002</v>
      </c>
      <c r="L11">
        <v>1E-3</v>
      </c>
    </row>
    <row r="12" spans="1:12" x14ac:dyDescent="0.25">
      <c r="A12" s="84">
        <f>'[1]Паспорт '!A12</f>
        <v>2</v>
      </c>
      <c r="B12">
        <v>23954.69</v>
      </c>
      <c r="C12">
        <v>25302.23</v>
      </c>
      <c r="D12">
        <v>158561.79999999999</v>
      </c>
      <c r="E12">
        <v>6873.74</v>
      </c>
      <c r="F12">
        <v>82986.22</v>
      </c>
      <c r="G12">
        <v>9131.31</v>
      </c>
      <c r="H12">
        <v>16925249.75</v>
      </c>
      <c r="I12" s="85">
        <f t="shared" ref="I12:I38" si="0">SUM(B12:H12)</f>
        <v>17232059.739999998</v>
      </c>
      <c r="J12" s="86"/>
      <c r="K12">
        <f t="shared" ref="K12:K42" si="1">PRODUCT(I12,L12)</f>
        <v>17232.059739999997</v>
      </c>
      <c r="L12">
        <v>1E-3</v>
      </c>
    </row>
    <row r="13" spans="1:12" x14ac:dyDescent="0.25">
      <c r="A13" s="84">
        <f>'[1]Паспорт '!A13</f>
        <v>3</v>
      </c>
      <c r="B13">
        <v>22042.11</v>
      </c>
      <c r="C13">
        <v>22474.84</v>
      </c>
      <c r="D13">
        <v>158629.88</v>
      </c>
      <c r="E13">
        <v>6875.5</v>
      </c>
      <c r="F13">
        <v>76765.58</v>
      </c>
      <c r="G13">
        <v>8588.6200000000008</v>
      </c>
      <c r="H13">
        <v>16399899</v>
      </c>
      <c r="I13" s="85">
        <f t="shared" si="0"/>
        <v>16695275.529999999</v>
      </c>
      <c r="J13" s="86"/>
      <c r="K13">
        <f t="shared" si="1"/>
        <v>16695.275529999999</v>
      </c>
      <c r="L13">
        <v>1E-3</v>
      </c>
    </row>
    <row r="14" spans="1:12" x14ac:dyDescent="0.25">
      <c r="A14" s="84">
        <f>'[1]Паспорт '!A14</f>
        <v>4</v>
      </c>
      <c r="B14">
        <v>22153</v>
      </c>
      <c r="C14">
        <v>23882.99</v>
      </c>
      <c r="D14">
        <v>149157.91</v>
      </c>
      <c r="E14">
        <v>6906.42</v>
      </c>
      <c r="F14">
        <v>73167.34</v>
      </c>
      <c r="G14">
        <v>8716.85</v>
      </c>
      <c r="H14">
        <v>16675652.5</v>
      </c>
      <c r="I14" s="85">
        <f t="shared" si="0"/>
        <v>16959637.010000002</v>
      </c>
      <c r="J14" s="86"/>
      <c r="K14">
        <f t="shared" si="1"/>
        <v>16959.637010000002</v>
      </c>
      <c r="L14">
        <v>1E-3</v>
      </c>
    </row>
    <row r="15" spans="1:12" x14ac:dyDescent="0.25">
      <c r="A15" s="84">
        <f>'[1]Паспорт '!A15</f>
        <v>5</v>
      </c>
      <c r="B15">
        <v>21530</v>
      </c>
      <c r="C15">
        <v>23671.69</v>
      </c>
      <c r="D15">
        <v>145239.20000000001</v>
      </c>
      <c r="E15">
        <v>7020.01</v>
      </c>
      <c r="F15">
        <v>69955.3</v>
      </c>
      <c r="G15">
        <v>8713.2900000000009</v>
      </c>
      <c r="H15">
        <v>16711059.5</v>
      </c>
      <c r="I15" s="85">
        <f t="shared" si="0"/>
        <v>16987188.989999998</v>
      </c>
      <c r="J15" s="86"/>
      <c r="K15">
        <f t="shared" si="1"/>
        <v>16987.188989999999</v>
      </c>
      <c r="L15">
        <v>1E-3</v>
      </c>
    </row>
    <row r="16" spans="1:12" x14ac:dyDescent="0.25">
      <c r="A16" s="84">
        <f>'[1]Паспорт '!A16</f>
        <v>6</v>
      </c>
      <c r="B16">
        <v>21048.46</v>
      </c>
      <c r="C16">
        <v>22206.89</v>
      </c>
      <c r="D16">
        <v>140565.44</v>
      </c>
      <c r="E16">
        <v>7197.21</v>
      </c>
      <c r="F16">
        <v>70213.429999999993</v>
      </c>
      <c r="G16">
        <v>9268.42</v>
      </c>
      <c r="H16">
        <v>16377806.75</v>
      </c>
      <c r="I16" s="85">
        <f t="shared" si="0"/>
        <v>16648306.6</v>
      </c>
      <c r="J16" s="86"/>
      <c r="K16">
        <f t="shared" si="1"/>
        <v>16648.3066</v>
      </c>
      <c r="L16">
        <v>1E-3</v>
      </c>
    </row>
    <row r="17" spans="1:12" x14ac:dyDescent="0.25">
      <c r="A17" s="84">
        <f>'[1]Паспорт '!A17</f>
        <v>7</v>
      </c>
      <c r="B17">
        <v>17447.95</v>
      </c>
      <c r="C17">
        <v>15033.46</v>
      </c>
      <c r="D17">
        <v>102806.8</v>
      </c>
      <c r="E17">
        <v>5594.75</v>
      </c>
      <c r="F17">
        <v>47531.96</v>
      </c>
      <c r="G17">
        <v>7337.48</v>
      </c>
      <c r="H17">
        <v>16058026.25</v>
      </c>
      <c r="I17" s="85">
        <f t="shared" si="0"/>
        <v>16253778.65</v>
      </c>
      <c r="J17" s="86"/>
      <c r="K17">
        <f t="shared" si="1"/>
        <v>16253.77865</v>
      </c>
      <c r="L17">
        <v>1E-3</v>
      </c>
    </row>
    <row r="18" spans="1:12" x14ac:dyDescent="0.25">
      <c r="A18" s="84">
        <f>'[1]Паспорт '!A18</f>
        <v>8</v>
      </c>
      <c r="B18">
        <v>15301.17</v>
      </c>
      <c r="C18">
        <v>17874.21</v>
      </c>
      <c r="D18">
        <v>100646.67</v>
      </c>
      <c r="E18">
        <v>5439.39</v>
      </c>
      <c r="F18">
        <v>55206.15</v>
      </c>
      <c r="G18">
        <v>6588.19</v>
      </c>
      <c r="H18">
        <v>14409096</v>
      </c>
      <c r="I18" s="85">
        <f t="shared" si="0"/>
        <v>14610151.779999999</v>
      </c>
      <c r="J18" s="86"/>
      <c r="K18">
        <f t="shared" si="1"/>
        <v>14610.15178</v>
      </c>
      <c r="L18">
        <v>1E-3</v>
      </c>
    </row>
    <row r="19" spans="1:12" x14ac:dyDescent="0.25">
      <c r="A19" s="84">
        <f>'[1]Паспорт '!A19</f>
        <v>9</v>
      </c>
      <c r="B19">
        <v>14680.42</v>
      </c>
      <c r="C19">
        <v>16358.24</v>
      </c>
      <c r="D19">
        <v>92926.86</v>
      </c>
      <c r="E19">
        <v>4953.8</v>
      </c>
      <c r="F19">
        <v>58779.78</v>
      </c>
      <c r="G19">
        <v>6265.53</v>
      </c>
      <c r="H19">
        <v>15165775.5</v>
      </c>
      <c r="I19" s="85">
        <f t="shared" si="0"/>
        <v>15359740.130000001</v>
      </c>
      <c r="J19" s="86"/>
      <c r="K19">
        <f t="shared" si="1"/>
        <v>15359.740130000002</v>
      </c>
      <c r="L19">
        <v>1E-3</v>
      </c>
    </row>
    <row r="20" spans="1:12" x14ac:dyDescent="0.25">
      <c r="A20" s="84">
        <f>'[1]Паспорт '!A20</f>
        <v>10</v>
      </c>
      <c r="B20">
        <v>13951.11</v>
      </c>
      <c r="C20">
        <v>15491.47</v>
      </c>
      <c r="D20">
        <v>92850.81</v>
      </c>
      <c r="E20">
        <v>4952.6000000000004</v>
      </c>
      <c r="F20">
        <v>62878.77</v>
      </c>
      <c r="G20">
        <v>6168.94</v>
      </c>
      <c r="H20">
        <v>14678901</v>
      </c>
      <c r="I20" s="85">
        <f t="shared" si="0"/>
        <v>14875194.699999999</v>
      </c>
      <c r="J20" s="86"/>
      <c r="K20">
        <f t="shared" si="1"/>
        <v>14875.1947</v>
      </c>
      <c r="L20">
        <v>1E-3</v>
      </c>
    </row>
    <row r="21" spans="1:12" x14ac:dyDescent="0.25">
      <c r="A21" s="84">
        <f>'[1]Паспорт '!A21</f>
        <v>11</v>
      </c>
      <c r="B21">
        <v>18415.05</v>
      </c>
      <c r="C21">
        <v>20572.95</v>
      </c>
      <c r="D21">
        <v>136425.07999999999</v>
      </c>
      <c r="E21">
        <v>6691.44</v>
      </c>
      <c r="F21">
        <v>73357.16</v>
      </c>
      <c r="G21">
        <v>8085.43</v>
      </c>
      <c r="H21">
        <v>13762631.25</v>
      </c>
      <c r="I21" s="85">
        <f t="shared" si="0"/>
        <v>14026178.359999999</v>
      </c>
      <c r="J21" s="86"/>
      <c r="K21">
        <f t="shared" si="1"/>
        <v>14026.17836</v>
      </c>
      <c r="L21">
        <v>1E-3</v>
      </c>
    </row>
    <row r="22" spans="1:12" x14ac:dyDescent="0.25">
      <c r="A22" s="84">
        <f>'[1]Паспорт '!A22</f>
        <v>12</v>
      </c>
      <c r="B22">
        <v>18822.61</v>
      </c>
      <c r="C22">
        <v>20410.919999999998</v>
      </c>
      <c r="D22">
        <v>136808.94</v>
      </c>
      <c r="E22">
        <v>6843.24</v>
      </c>
      <c r="F22">
        <v>66147.649999999994</v>
      </c>
      <c r="G22">
        <v>8275</v>
      </c>
      <c r="H22">
        <v>14138667.75</v>
      </c>
      <c r="I22" s="85">
        <f t="shared" si="0"/>
        <v>14395976.109999999</v>
      </c>
      <c r="J22" s="86"/>
      <c r="K22">
        <f t="shared" si="1"/>
        <v>14395.97611</v>
      </c>
      <c r="L22">
        <v>1E-3</v>
      </c>
    </row>
    <row r="23" spans="1:12" x14ac:dyDescent="0.25">
      <c r="A23" s="84">
        <f>'[1]Паспорт '!A23</f>
        <v>13</v>
      </c>
      <c r="B23">
        <v>19579.72</v>
      </c>
      <c r="C23">
        <v>20418.02</v>
      </c>
      <c r="D23">
        <v>138039.98000000001</v>
      </c>
      <c r="E23">
        <v>7431.39</v>
      </c>
      <c r="F23">
        <v>75137.440000000002</v>
      </c>
      <c r="G23">
        <v>9146.92</v>
      </c>
      <c r="H23">
        <v>13983740</v>
      </c>
      <c r="I23" s="85">
        <f t="shared" si="0"/>
        <v>14253493.470000001</v>
      </c>
      <c r="J23" s="86"/>
      <c r="K23">
        <f t="shared" si="1"/>
        <v>14253.493470000001</v>
      </c>
      <c r="L23">
        <v>1E-3</v>
      </c>
    </row>
    <row r="24" spans="1:12" x14ac:dyDescent="0.25">
      <c r="A24" s="84">
        <f>'[1]Паспорт '!A24</f>
        <v>14</v>
      </c>
      <c r="B24">
        <v>19344.8</v>
      </c>
      <c r="C24">
        <v>20660.669999999998</v>
      </c>
      <c r="D24">
        <v>145664.26999999999</v>
      </c>
      <c r="E24">
        <v>7053.98</v>
      </c>
      <c r="F24">
        <v>82058.850000000006</v>
      </c>
      <c r="G24">
        <v>8702.92</v>
      </c>
      <c r="H24">
        <v>15027984.5</v>
      </c>
      <c r="I24" s="85">
        <f t="shared" si="0"/>
        <v>15311469.99</v>
      </c>
      <c r="J24" s="86"/>
      <c r="K24">
        <f t="shared" si="1"/>
        <v>15311.469990000001</v>
      </c>
      <c r="L24">
        <v>1E-3</v>
      </c>
    </row>
    <row r="25" spans="1:12" x14ac:dyDescent="0.25">
      <c r="A25" s="84">
        <f>'[1]Паспорт '!A25</f>
        <v>15</v>
      </c>
      <c r="B25">
        <v>20968.310000000001</v>
      </c>
      <c r="C25">
        <v>22921.93</v>
      </c>
      <c r="D25">
        <v>152863.59</v>
      </c>
      <c r="E25">
        <v>7470.82</v>
      </c>
      <c r="F25">
        <v>94901.46</v>
      </c>
      <c r="G25">
        <v>9440.81</v>
      </c>
      <c r="H25">
        <v>15840432.75</v>
      </c>
      <c r="I25" s="85">
        <f t="shared" si="0"/>
        <v>16148999.67</v>
      </c>
      <c r="J25" s="86"/>
      <c r="K25">
        <f t="shared" si="1"/>
        <v>16148.999670000001</v>
      </c>
      <c r="L25">
        <v>1E-3</v>
      </c>
    </row>
    <row r="26" spans="1:12" x14ac:dyDescent="0.25">
      <c r="A26" s="87">
        <f>'[1]Паспорт '!A26</f>
        <v>16</v>
      </c>
      <c r="B26">
        <v>22439.87</v>
      </c>
      <c r="C26">
        <v>23999.79</v>
      </c>
      <c r="D26">
        <v>170054.14</v>
      </c>
      <c r="E26">
        <v>7987.84</v>
      </c>
      <c r="F26">
        <v>93205.91</v>
      </c>
      <c r="G26">
        <v>10035.790000000001</v>
      </c>
      <c r="H26">
        <v>16269139.75</v>
      </c>
      <c r="I26" s="85">
        <f t="shared" si="0"/>
        <v>16596863.09</v>
      </c>
      <c r="J26" s="86"/>
      <c r="K26">
        <f t="shared" si="1"/>
        <v>16596.863089999999</v>
      </c>
      <c r="L26">
        <v>1E-3</v>
      </c>
    </row>
    <row r="27" spans="1:12" x14ac:dyDescent="0.25">
      <c r="A27" s="87">
        <f>'[1]Паспорт '!A27</f>
        <v>17</v>
      </c>
      <c r="B27">
        <v>21211.21</v>
      </c>
      <c r="C27">
        <v>24395.19</v>
      </c>
      <c r="D27">
        <v>176652.77</v>
      </c>
      <c r="E27">
        <v>8367.0300000000007</v>
      </c>
      <c r="F27">
        <v>95301.83</v>
      </c>
      <c r="G27">
        <v>10493.87</v>
      </c>
      <c r="H27">
        <v>17833778.25</v>
      </c>
      <c r="I27" s="85">
        <f t="shared" si="0"/>
        <v>18170200.149999999</v>
      </c>
      <c r="J27" s="86"/>
      <c r="K27">
        <f t="shared" si="1"/>
        <v>18170.200150000001</v>
      </c>
      <c r="L27">
        <v>1E-3</v>
      </c>
    </row>
    <row r="28" spans="1:12" x14ac:dyDescent="0.25">
      <c r="A28" s="87">
        <f>'[1]Паспорт '!A28</f>
        <v>18</v>
      </c>
      <c r="B28">
        <v>21497.3</v>
      </c>
      <c r="C28">
        <v>24344.42</v>
      </c>
      <c r="D28">
        <v>170304.8</v>
      </c>
      <c r="E28">
        <v>8687.98</v>
      </c>
      <c r="F28">
        <v>91530.74</v>
      </c>
      <c r="G28">
        <v>10505.69</v>
      </c>
      <c r="H28">
        <v>18039139.5</v>
      </c>
      <c r="I28" s="85">
        <f t="shared" si="0"/>
        <v>18366010.43</v>
      </c>
      <c r="J28" s="86"/>
      <c r="K28">
        <f t="shared" si="1"/>
        <v>18366.010429999998</v>
      </c>
      <c r="L28">
        <v>1E-3</v>
      </c>
    </row>
    <row r="29" spans="1:12" x14ac:dyDescent="0.25">
      <c r="A29" s="87">
        <f>'[1]Паспорт '!A29</f>
        <v>19</v>
      </c>
      <c r="B29">
        <v>22238.33</v>
      </c>
      <c r="C29">
        <v>25975.53</v>
      </c>
      <c r="D29">
        <v>170387.75</v>
      </c>
      <c r="E29">
        <v>9672.35</v>
      </c>
      <c r="F29">
        <v>92450.05</v>
      </c>
      <c r="G29">
        <v>11126.71</v>
      </c>
      <c r="H29">
        <v>17521661.75</v>
      </c>
      <c r="I29" s="85">
        <f t="shared" si="0"/>
        <v>17853512.469999999</v>
      </c>
      <c r="J29" s="86"/>
      <c r="K29">
        <f t="shared" si="1"/>
        <v>17853.512469999998</v>
      </c>
      <c r="L29">
        <v>1E-3</v>
      </c>
    </row>
    <row r="30" spans="1:12" x14ac:dyDescent="0.25">
      <c r="A30" s="87">
        <f>'[1]Паспорт '!A30</f>
        <v>20</v>
      </c>
      <c r="B30">
        <v>23079.11</v>
      </c>
      <c r="C30">
        <v>27332.36</v>
      </c>
      <c r="D30">
        <v>172043.5</v>
      </c>
      <c r="E30">
        <v>9159.74</v>
      </c>
      <c r="F30">
        <v>97106.04</v>
      </c>
      <c r="G30">
        <v>11504.35</v>
      </c>
      <c r="H30">
        <v>16974684.75</v>
      </c>
      <c r="I30" s="85">
        <f t="shared" si="0"/>
        <v>17314909.850000001</v>
      </c>
      <c r="J30" s="86"/>
      <c r="K30">
        <f t="shared" si="1"/>
        <v>17314.909850000004</v>
      </c>
      <c r="L30">
        <v>1E-3</v>
      </c>
    </row>
    <row r="31" spans="1:12" x14ac:dyDescent="0.25">
      <c r="A31" s="87">
        <f>'[1]Паспорт '!A31</f>
        <v>21</v>
      </c>
      <c r="B31">
        <v>24821.31</v>
      </c>
      <c r="C31">
        <v>27911.06</v>
      </c>
      <c r="D31">
        <v>186965.63</v>
      </c>
      <c r="E31">
        <v>9163.51</v>
      </c>
      <c r="F31">
        <v>102579.96</v>
      </c>
      <c r="G31">
        <v>11351.7</v>
      </c>
      <c r="H31">
        <v>16867382.5</v>
      </c>
      <c r="I31" s="85">
        <f t="shared" si="0"/>
        <v>17230175.670000002</v>
      </c>
      <c r="J31" s="86"/>
      <c r="K31">
        <f t="shared" si="1"/>
        <v>17230.175670000001</v>
      </c>
      <c r="L31">
        <v>1E-3</v>
      </c>
    </row>
    <row r="32" spans="1:12" x14ac:dyDescent="0.25">
      <c r="A32" s="87">
        <f>'[1]Паспорт '!A32</f>
        <v>22</v>
      </c>
      <c r="B32">
        <v>25386.25</v>
      </c>
      <c r="C32">
        <v>31924.36</v>
      </c>
      <c r="D32">
        <v>197722.14</v>
      </c>
      <c r="E32">
        <v>9466.39</v>
      </c>
      <c r="F32">
        <v>97701.63</v>
      </c>
      <c r="G32">
        <v>11648.19</v>
      </c>
      <c r="H32">
        <v>17376141.75</v>
      </c>
      <c r="I32" s="85">
        <f t="shared" si="0"/>
        <v>17749990.710000001</v>
      </c>
      <c r="J32" s="86"/>
      <c r="K32">
        <f t="shared" si="1"/>
        <v>17749.990710000002</v>
      </c>
      <c r="L32">
        <v>1E-3</v>
      </c>
    </row>
    <row r="33" spans="1:12" x14ac:dyDescent="0.25">
      <c r="A33" s="87">
        <f>'[1]Паспорт '!A33</f>
        <v>23</v>
      </c>
      <c r="B33">
        <v>26541.07</v>
      </c>
      <c r="C33">
        <v>34850.54</v>
      </c>
      <c r="D33">
        <v>203887.53</v>
      </c>
      <c r="E33">
        <v>9493.49</v>
      </c>
      <c r="F33">
        <v>100186.3</v>
      </c>
      <c r="G33">
        <v>12022.18</v>
      </c>
      <c r="H33">
        <v>17444620</v>
      </c>
      <c r="I33" s="85">
        <f t="shared" si="0"/>
        <v>17831601.109999999</v>
      </c>
      <c r="J33" s="86"/>
      <c r="K33">
        <f t="shared" si="1"/>
        <v>17831.60111</v>
      </c>
      <c r="L33">
        <v>1E-3</v>
      </c>
    </row>
    <row r="34" spans="1:12" x14ac:dyDescent="0.25">
      <c r="A34" s="87">
        <f>'[1]Паспорт '!A34</f>
        <v>24</v>
      </c>
      <c r="B34">
        <v>26766.51</v>
      </c>
      <c r="C34">
        <v>35472.75</v>
      </c>
      <c r="D34">
        <v>200107.16</v>
      </c>
      <c r="E34">
        <v>9991.56</v>
      </c>
      <c r="F34">
        <v>99459.51</v>
      </c>
      <c r="G34">
        <v>12140.94</v>
      </c>
      <c r="H34">
        <v>18478929.5</v>
      </c>
      <c r="I34" s="85">
        <f t="shared" si="0"/>
        <v>18862867.93</v>
      </c>
      <c r="J34" s="86"/>
      <c r="K34">
        <f t="shared" si="1"/>
        <v>18862.86793</v>
      </c>
      <c r="L34">
        <v>1E-3</v>
      </c>
    </row>
    <row r="35" spans="1:12" x14ac:dyDescent="0.25">
      <c r="A35" s="87">
        <f>'[1]Паспорт '!A35</f>
        <v>25</v>
      </c>
      <c r="B35">
        <v>26134.48</v>
      </c>
      <c r="C35">
        <v>37712.92</v>
      </c>
      <c r="D35">
        <v>199105.2</v>
      </c>
      <c r="E35">
        <v>10026.32</v>
      </c>
      <c r="F35">
        <v>97617.13</v>
      </c>
      <c r="G35">
        <v>12144.38</v>
      </c>
      <c r="H35">
        <v>19946727.75</v>
      </c>
      <c r="I35" s="85">
        <f t="shared" si="0"/>
        <v>20329468.18</v>
      </c>
      <c r="J35" s="86"/>
      <c r="K35">
        <f t="shared" si="1"/>
        <v>20329.46818</v>
      </c>
      <c r="L35">
        <v>1E-3</v>
      </c>
    </row>
    <row r="36" spans="1:12" x14ac:dyDescent="0.25">
      <c r="A36" s="87">
        <f>'[1]Паспорт '!A36</f>
        <v>26</v>
      </c>
      <c r="B36">
        <v>27128.23</v>
      </c>
      <c r="C36">
        <v>34019.06</v>
      </c>
      <c r="D36">
        <v>186791.22</v>
      </c>
      <c r="E36">
        <v>10404.709999999999</v>
      </c>
      <c r="F36">
        <v>88418.39</v>
      </c>
      <c r="G36">
        <v>11640.88</v>
      </c>
      <c r="H36">
        <v>20328835.75</v>
      </c>
      <c r="I36" s="85">
        <f t="shared" si="0"/>
        <v>20687238.239999998</v>
      </c>
      <c r="J36" s="86"/>
      <c r="K36">
        <f t="shared" si="1"/>
        <v>20687.238239999999</v>
      </c>
      <c r="L36">
        <v>1E-3</v>
      </c>
    </row>
    <row r="37" spans="1:12" x14ac:dyDescent="0.25">
      <c r="A37" s="87">
        <f>'[1]Паспорт '!A37</f>
        <v>27</v>
      </c>
      <c r="B37">
        <v>25722.400000000001</v>
      </c>
      <c r="C37">
        <v>27086.61</v>
      </c>
      <c r="D37">
        <v>176617.5</v>
      </c>
      <c r="E37">
        <v>10381.030000000001</v>
      </c>
      <c r="F37">
        <v>82107.539999999994</v>
      </c>
      <c r="G37">
        <v>11261.79</v>
      </c>
      <c r="H37">
        <v>18626105.25</v>
      </c>
      <c r="I37" s="85">
        <f t="shared" si="0"/>
        <v>18959282.120000001</v>
      </c>
      <c r="J37" s="86"/>
      <c r="K37">
        <f t="shared" si="1"/>
        <v>18959.28212</v>
      </c>
      <c r="L37">
        <v>1E-3</v>
      </c>
    </row>
    <row r="38" spans="1:12" x14ac:dyDescent="0.25">
      <c r="A38" s="87">
        <f>'[1]Паспорт '!A38</f>
        <v>28</v>
      </c>
      <c r="B38">
        <v>26173.34</v>
      </c>
      <c r="C38">
        <v>27662.27</v>
      </c>
      <c r="D38">
        <v>166701.98000000001</v>
      </c>
      <c r="E38">
        <v>10160.25</v>
      </c>
      <c r="F38">
        <v>85967.32</v>
      </c>
      <c r="G38">
        <v>10509.25</v>
      </c>
      <c r="H38">
        <v>18657592.75</v>
      </c>
      <c r="I38" s="85">
        <f t="shared" si="0"/>
        <v>18984767.16</v>
      </c>
      <c r="J38" s="86"/>
      <c r="K38">
        <f t="shared" si="1"/>
        <v>18984.767159999999</v>
      </c>
      <c r="L38">
        <v>1E-3</v>
      </c>
    </row>
    <row r="39" spans="1:12" x14ac:dyDescent="0.25">
      <c r="A39" s="87">
        <f>'[1]Паспорт '!A39</f>
        <v>29</v>
      </c>
      <c r="B39">
        <v>25998.79</v>
      </c>
      <c r="C39">
        <v>30229.35</v>
      </c>
      <c r="D39">
        <v>175039.63</v>
      </c>
      <c r="E39">
        <v>8646.7099999999991</v>
      </c>
      <c r="F39">
        <v>102674.88</v>
      </c>
      <c r="G39">
        <v>11303.48</v>
      </c>
      <c r="H39">
        <v>19052083.25</v>
      </c>
      <c r="I39" s="85">
        <f t="shared" ref="I39:I40" si="2">SUM(B39:H39)</f>
        <v>19405976.09</v>
      </c>
      <c r="J39" s="86"/>
      <c r="K39">
        <f t="shared" si="1"/>
        <v>19405.97609</v>
      </c>
      <c r="L39">
        <v>1E-3</v>
      </c>
    </row>
    <row r="40" spans="1:12" x14ac:dyDescent="0.25">
      <c r="A40" s="87">
        <f>'[1]Паспорт '!A40</f>
        <v>30</v>
      </c>
      <c r="B40">
        <v>30017.98</v>
      </c>
      <c r="C40">
        <v>33726.26</v>
      </c>
      <c r="D40">
        <v>211870.39</v>
      </c>
      <c r="E40">
        <v>9730.5</v>
      </c>
      <c r="F40">
        <v>110913.77</v>
      </c>
      <c r="G40">
        <v>12511.2</v>
      </c>
      <c r="H40">
        <v>19472220.25</v>
      </c>
      <c r="I40" s="85">
        <f t="shared" si="2"/>
        <v>19880990.350000001</v>
      </c>
      <c r="J40" s="86"/>
      <c r="K40">
        <f t="shared" si="1"/>
        <v>19880.990350000004</v>
      </c>
      <c r="L40">
        <v>1E-3</v>
      </c>
    </row>
    <row r="41" spans="1:12" ht="40.5" x14ac:dyDescent="0.25">
      <c r="A41" s="87" t="s">
        <v>85</v>
      </c>
      <c r="B41" s="88">
        <f t="shared" ref="B41:H41" si="3">SUM(B11:B40)</f>
        <v>668148.30000000005</v>
      </c>
      <c r="C41" s="88">
        <f t="shared" si="3"/>
        <v>757500.30999999982</v>
      </c>
      <c r="D41" s="88">
        <f t="shared" si="3"/>
        <v>4771831.7100000009</v>
      </c>
      <c r="E41" s="88">
        <f t="shared" si="3"/>
        <v>238672.48999999996</v>
      </c>
      <c r="F41" s="88">
        <f t="shared" si="3"/>
        <v>2508827.4300000002</v>
      </c>
      <c r="G41" s="88">
        <f t="shared" si="3"/>
        <v>293424.18</v>
      </c>
      <c r="H41" s="88">
        <f t="shared" si="3"/>
        <v>505902909</v>
      </c>
      <c r="I41" s="85">
        <f>SUM(B41:H41)</f>
        <v>515141313.42000002</v>
      </c>
      <c r="J41" s="86"/>
      <c r="K41">
        <f t="shared" si="1"/>
        <v>515141.31342000002</v>
      </c>
      <c r="L41">
        <v>1E-3</v>
      </c>
    </row>
    <row r="42" spans="1:12" x14ac:dyDescent="0.25">
      <c r="B42" s="90"/>
      <c r="C42" s="90"/>
      <c r="D42" s="90"/>
      <c r="E42" s="90"/>
      <c r="F42" s="90"/>
      <c r="G42" s="90"/>
      <c r="H42" s="90"/>
      <c r="I42" s="85">
        <f>SUM(I11:I40)</f>
        <v>515141313.42000008</v>
      </c>
      <c r="J42" s="86"/>
      <c r="K42">
        <f t="shared" si="1"/>
        <v>515141313.42000008</v>
      </c>
    </row>
    <row r="43" spans="1:12" x14ac:dyDescent="0.25">
      <c r="A43" s="91" t="s">
        <v>86</v>
      </c>
      <c r="B43" s="92"/>
      <c r="C43" s="92"/>
      <c r="D43" s="92"/>
      <c r="E43" s="91" t="s">
        <v>87</v>
      </c>
      <c r="F43" s="91"/>
      <c r="G43" s="28"/>
      <c r="H43" s="28"/>
      <c r="I43" s="85"/>
      <c r="J43" s="86"/>
    </row>
    <row r="44" spans="1:12" x14ac:dyDescent="0.25">
      <c r="A44" s="93" t="s">
        <v>88</v>
      </c>
      <c r="B44" s="13"/>
      <c r="C44" s="13"/>
      <c r="D44" s="13"/>
      <c r="E44" s="13" t="s">
        <v>4</v>
      </c>
      <c r="F44" s="13"/>
      <c r="H44" s="15" t="s">
        <v>5</v>
      </c>
      <c r="I44" s="85"/>
      <c r="J44" s="86"/>
    </row>
    <row r="45" spans="1:12" x14ac:dyDescent="0.25">
      <c r="A45" s="93"/>
      <c r="B45" s="13"/>
      <c r="C45" s="13"/>
      <c r="D45" s="13"/>
      <c r="E45" s="13"/>
      <c r="F45" s="13"/>
      <c r="G45" s="13"/>
      <c r="H45" s="94"/>
      <c r="I45" s="88"/>
      <c r="J45" s="89"/>
    </row>
    <row r="46" spans="1:12" x14ac:dyDescent="0.25">
      <c r="A46" s="91" t="s">
        <v>57</v>
      </c>
      <c r="B46" s="91"/>
      <c r="C46" s="91"/>
      <c r="D46" s="91"/>
      <c r="E46" s="91" t="s">
        <v>43</v>
      </c>
      <c r="F46" s="91"/>
      <c r="G46" s="28"/>
      <c r="H46" s="28"/>
      <c r="I46" s="90"/>
      <c r="J46" s="90"/>
    </row>
    <row r="47" spans="1:12" x14ac:dyDescent="0.25">
      <c r="A47" s="93" t="s">
        <v>89</v>
      </c>
      <c r="B47" s="13"/>
      <c r="C47" s="13"/>
      <c r="D47" s="13"/>
      <c r="E47" s="13" t="s">
        <v>4</v>
      </c>
      <c r="F47" s="13"/>
      <c r="H47" s="15" t="s">
        <v>5</v>
      </c>
      <c r="I47" s="28"/>
      <c r="J47" s="28"/>
    </row>
    <row r="48" spans="1:12" x14ac:dyDescent="0.25">
      <c r="I48" s="94"/>
      <c r="J48" s="13" t="s">
        <v>6</v>
      </c>
    </row>
    <row r="49" spans="9:10" x14ac:dyDescent="0.25">
      <c r="I49" s="94"/>
      <c r="J49" s="94"/>
    </row>
    <row r="50" spans="9:10" x14ac:dyDescent="0.25">
      <c r="I50" s="28"/>
      <c r="J50" s="28"/>
    </row>
    <row r="51" spans="9:10" x14ac:dyDescent="0.25">
      <c r="I51" s="94"/>
      <c r="J51" s="13" t="s">
        <v>6</v>
      </c>
    </row>
  </sheetData>
  <mergeCells count="11">
    <mergeCell ref="H9:H10"/>
    <mergeCell ref="A8:A10"/>
    <mergeCell ref="B8:H8"/>
    <mergeCell ref="I8:I10"/>
    <mergeCell ref="J8:J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selection sqref="A1:AP34"/>
    </sheetView>
  </sheetViews>
  <sheetFormatPr defaultRowHeight="15" x14ac:dyDescent="0.25"/>
  <sheetData>
    <row r="1" spans="1:42" x14ac:dyDescent="0.25">
      <c r="A1" s="95" t="s">
        <v>90</v>
      </c>
      <c r="G1" t="s">
        <v>91</v>
      </c>
      <c r="M1" t="s">
        <v>92</v>
      </c>
      <c r="S1" t="s">
        <v>93</v>
      </c>
      <c r="Y1" t="s">
        <v>94</v>
      </c>
      <c r="AE1" t="s">
        <v>95</v>
      </c>
      <c r="AK1" t="s">
        <v>96</v>
      </c>
    </row>
    <row r="2" spans="1:42" x14ac:dyDescent="0.25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97</v>
      </c>
      <c r="T2" t="s">
        <v>98</v>
      </c>
      <c r="U2" t="s">
        <v>103</v>
      </c>
      <c r="V2" t="s">
        <v>100</v>
      </c>
      <c r="W2" t="s">
        <v>101</v>
      </c>
      <c r="X2" t="s">
        <v>102</v>
      </c>
      <c r="Y2" t="s">
        <v>97</v>
      </c>
      <c r="Z2" t="s">
        <v>98</v>
      </c>
      <c r="AA2" t="s">
        <v>99</v>
      </c>
      <c r="AB2" t="s">
        <v>100</v>
      </c>
      <c r="AC2" t="s">
        <v>101</v>
      </c>
      <c r="AD2" t="s">
        <v>102</v>
      </c>
      <c r="AE2" t="s">
        <v>97</v>
      </c>
      <c r="AF2" t="s">
        <v>98</v>
      </c>
      <c r="AG2" t="s">
        <v>99</v>
      </c>
      <c r="AH2" t="s">
        <v>100</v>
      </c>
      <c r="AI2" t="s">
        <v>101</v>
      </c>
      <c r="AJ2" t="s">
        <v>102</v>
      </c>
      <c r="AK2" t="s">
        <v>97</v>
      </c>
      <c r="AL2" t="s">
        <v>98</v>
      </c>
      <c r="AM2" t="s">
        <v>99</v>
      </c>
      <c r="AN2" t="s">
        <v>104</v>
      </c>
      <c r="AO2" t="s">
        <v>101</v>
      </c>
      <c r="AP2" t="s">
        <v>102</v>
      </c>
    </row>
    <row r="3" spans="1:42" x14ac:dyDescent="0.25">
      <c r="A3">
        <v>1</v>
      </c>
      <c r="B3">
        <v>82519.34</v>
      </c>
      <c r="C3">
        <v>1359.4179999999999</v>
      </c>
      <c r="D3">
        <v>3.37</v>
      </c>
      <c r="E3">
        <v>7.35</v>
      </c>
      <c r="F3" t="s">
        <v>105</v>
      </c>
      <c r="G3">
        <v>1</v>
      </c>
      <c r="H3">
        <v>23577.33</v>
      </c>
      <c r="I3">
        <v>266.71699999999998</v>
      </c>
      <c r="J3">
        <v>3.04</v>
      </c>
      <c r="K3">
        <v>5.23</v>
      </c>
      <c r="L3" t="s">
        <v>106</v>
      </c>
      <c r="M3">
        <v>1</v>
      </c>
      <c r="N3">
        <v>156393.14000000001</v>
      </c>
      <c r="O3">
        <v>1729.0650000000001</v>
      </c>
      <c r="P3">
        <v>3.04</v>
      </c>
      <c r="Q3">
        <v>6.5</v>
      </c>
      <c r="R3" t="s">
        <v>105</v>
      </c>
      <c r="S3">
        <v>1</v>
      </c>
      <c r="T3">
        <v>6028.79</v>
      </c>
      <c r="U3">
        <v>2210.6999999999998</v>
      </c>
      <c r="V3">
        <v>2.64</v>
      </c>
      <c r="W3">
        <v>2.5099999999999998</v>
      </c>
      <c r="X3" t="s">
        <v>105</v>
      </c>
      <c r="Y3">
        <v>1</v>
      </c>
      <c r="Z3">
        <v>23752.720000000001</v>
      </c>
      <c r="AA3">
        <v>590.81200000000001</v>
      </c>
      <c r="AB3">
        <v>2.83</v>
      </c>
      <c r="AC3">
        <v>10.15</v>
      </c>
      <c r="AD3" t="s">
        <v>105</v>
      </c>
      <c r="AE3">
        <v>1</v>
      </c>
      <c r="AF3">
        <v>8794.07</v>
      </c>
      <c r="AG3">
        <v>454.358</v>
      </c>
      <c r="AH3">
        <v>2.13</v>
      </c>
      <c r="AI3">
        <v>6.89</v>
      </c>
      <c r="AJ3" t="s">
        <v>105</v>
      </c>
      <c r="AK3">
        <v>1</v>
      </c>
      <c r="AL3">
        <v>16858943.75</v>
      </c>
      <c r="AM3">
        <v>1106.9639999999999</v>
      </c>
      <c r="AN3">
        <v>43.3</v>
      </c>
      <c r="AO3" t="s">
        <v>107</v>
      </c>
      <c r="AP3" t="s">
        <v>102</v>
      </c>
    </row>
    <row r="4" spans="1:42" x14ac:dyDescent="0.25">
      <c r="A4">
        <v>2</v>
      </c>
      <c r="B4">
        <v>82986.22</v>
      </c>
      <c r="C4">
        <v>1363.7449999999999</v>
      </c>
      <c r="D4">
        <v>3.39</v>
      </c>
      <c r="E4">
        <v>6.97</v>
      </c>
      <c r="F4" t="s">
        <v>105</v>
      </c>
      <c r="G4">
        <v>2</v>
      </c>
      <c r="H4">
        <v>25302.23</v>
      </c>
      <c r="I4">
        <v>314.99599999999998</v>
      </c>
      <c r="J4">
        <v>3.07</v>
      </c>
      <c r="K4">
        <v>5.43</v>
      </c>
      <c r="L4" t="s">
        <v>105</v>
      </c>
      <c r="M4">
        <v>2</v>
      </c>
      <c r="N4">
        <v>158561.79999999999</v>
      </c>
      <c r="O4">
        <v>1774.7719999999999</v>
      </c>
      <c r="P4">
        <v>3.04</v>
      </c>
      <c r="Q4">
        <v>6.06</v>
      </c>
      <c r="R4" t="s">
        <v>105</v>
      </c>
      <c r="S4">
        <v>2</v>
      </c>
      <c r="T4">
        <v>6873.74</v>
      </c>
      <c r="U4">
        <v>2550.9</v>
      </c>
      <c r="V4">
        <v>2.62</v>
      </c>
      <c r="W4">
        <v>3.25</v>
      </c>
      <c r="X4" t="s">
        <v>105</v>
      </c>
      <c r="Y4">
        <v>2</v>
      </c>
      <c r="Z4">
        <v>23954.69</v>
      </c>
      <c r="AA4">
        <v>611.87199999999996</v>
      </c>
      <c r="AB4">
        <v>2.82</v>
      </c>
      <c r="AC4">
        <v>8.2799999999999994</v>
      </c>
      <c r="AD4" t="s">
        <v>105</v>
      </c>
      <c r="AE4">
        <v>2</v>
      </c>
      <c r="AF4">
        <v>9131.31</v>
      </c>
      <c r="AG4">
        <v>488.93700000000001</v>
      </c>
      <c r="AH4">
        <v>2.13</v>
      </c>
      <c r="AI4">
        <v>5.93</v>
      </c>
      <c r="AJ4" t="s">
        <v>105</v>
      </c>
      <c r="AK4">
        <v>2</v>
      </c>
      <c r="AL4">
        <v>16925249.75</v>
      </c>
      <c r="AM4">
        <v>1119.894</v>
      </c>
      <c r="AN4">
        <v>43.07</v>
      </c>
      <c r="AO4" t="s">
        <v>108</v>
      </c>
      <c r="AP4" t="s">
        <v>109</v>
      </c>
    </row>
    <row r="5" spans="1:42" x14ac:dyDescent="0.25">
      <c r="A5">
        <v>3</v>
      </c>
      <c r="B5">
        <v>76765.58</v>
      </c>
      <c r="C5">
        <v>1159.885</v>
      </c>
      <c r="D5">
        <v>3.41</v>
      </c>
      <c r="E5">
        <v>4.58</v>
      </c>
      <c r="F5" t="s">
        <v>105</v>
      </c>
      <c r="G5">
        <v>3</v>
      </c>
      <c r="H5">
        <v>22474.84</v>
      </c>
      <c r="I5">
        <v>241.99199999999999</v>
      </c>
      <c r="J5">
        <v>3.1</v>
      </c>
      <c r="K5">
        <v>5.47</v>
      </c>
      <c r="L5" t="s">
        <v>105</v>
      </c>
      <c r="M5">
        <v>3</v>
      </c>
      <c r="N5">
        <v>158629.88</v>
      </c>
      <c r="O5">
        <v>1757.7560000000001</v>
      </c>
      <c r="P5">
        <v>3.05</v>
      </c>
      <c r="Q5">
        <v>4.12</v>
      </c>
      <c r="R5" t="s">
        <v>105</v>
      </c>
      <c r="S5">
        <v>3</v>
      </c>
      <c r="T5">
        <v>6875.5</v>
      </c>
      <c r="U5">
        <v>2553.8000000000002</v>
      </c>
      <c r="V5">
        <v>2.63</v>
      </c>
      <c r="W5">
        <v>4.66</v>
      </c>
      <c r="X5" t="s">
        <v>105</v>
      </c>
      <c r="Y5">
        <v>3</v>
      </c>
      <c r="Z5">
        <v>22042.11</v>
      </c>
      <c r="AA5">
        <v>509.62200000000001</v>
      </c>
      <c r="AB5">
        <v>2.83</v>
      </c>
      <c r="AC5">
        <v>10.96</v>
      </c>
      <c r="AD5" t="s">
        <v>105</v>
      </c>
      <c r="AE5">
        <v>3</v>
      </c>
      <c r="AF5">
        <v>8588.6200000000008</v>
      </c>
      <c r="AG5">
        <v>434.81900000000002</v>
      </c>
      <c r="AH5">
        <v>2.14</v>
      </c>
      <c r="AI5">
        <v>8.16</v>
      </c>
      <c r="AJ5" t="s">
        <v>105</v>
      </c>
      <c r="AK5">
        <v>3</v>
      </c>
      <c r="AL5">
        <v>16399899</v>
      </c>
      <c r="AM5">
        <v>1045.7360000000001</v>
      </c>
      <c r="AN5">
        <v>43.32</v>
      </c>
      <c r="AO5" t="s">
        <v>110</v>
      </c>
      <c r="AP5" t="s">
        <v>109</v>
      </c>
    </row>
    <row r="6" spans="1:42" x14ac:dyDescent="0.25">
      <c r="A6">
        <v>4</v>
      </c>
      <c r="B6">
        <v>73167.34</v>
      </c>
      <c r="C6" t="s">
        <v>111</v>
      </c>
      <c r="D6" t="s">
        <v>112</v>
      </c>
      <c r="E6" t="s">
        <v>113</v>
      </c>
      <c r="F6" t="s">
        <v>102</v>
      </c>
      <c r="G6">
        <v>4</v>
      </c>
      <c r="H6">
        <v>23882.99</v>
      </c>
      <c r="I6">
        <v>279.27499999999998</v>
      </c>
      <c r="J6">
        <v>3.1</v>
      </c>
      <c r="K6">
        <v>5.24</v>
      </c>
      <c r="L6" t="s">
        <v>105</v>
      </c>
      <c r="M6">
        <v>4</v>
      </c>
      <c r="N6">
        <v>149157.91</v>
      </c>
      <c r="O6">
        <v>1549.1969999999999</v>
      </c>
      <c r="P6">
        <v>3.06</v>
      </c>
      <c r="Q6">
        <v>5.57</v>
      </c>
      <c r="R6" t="s">
        <v>105</v>
      </c>
      <c r="S6">
        <v>4</v>
      </c>
      <c r="T6">
        <v>6906.42</v>
      </c>
      <c r="U6">
        <v>2564.4</v>
      </c>
      <c r="V6">
        <v>2.62</v>
      </c>
      <c r="W6">
        <v>4.18</v>
      </c>
      <c r="X6" t="s">
        <v>105</v>
      </c>
      <c r="Y6">
        <v>4</v>
      </c>
      <c r="Z6">
        <v>22153</v>
      </c>
      <c r="AA6">
        <v>509.90699999999998</v>
      </c>
      <c r="AB6">
        <v>2.84</v>
      </c>
      <c r="AC6">
        <v>9.32</v>
      </c>
      <c r="AD6" t="s">
        <v>105</v>
      </c>
      <c r="AE6">
        <v>4</v>
      </c>
      <c r="AF6">
        <v>8716.85</v>
      </c>
      <c r="AG6">
        <v>445.42899999999997</v>
      </c>
      <c r="AH6">
        <v>2.13</v>
      </c>
      <c r="AI6">
        <v>6.79</v>
      </c>
      <c r="AJ6" t="s">
        <v>105</v>
      </c>
      <c r="AK6">
        <v>4</v>
      </c>
      <c r="AL6">
        <v>16675652.5</v>
      </c>
      <c r="AM6">
        <v>1076.75</v>
      </c>
      <c r="AN6">
        <v>43.39</v>
      </c>
      <c r="AO6" t="s">
        <v>114</v>
      </c>
      <c r="AP6" t="s">
        <v>109</v>
      </c>
    </row>
    <row r="7" spans="1:42" x14ac:dyDescent="0.25">
      <c r="A7">
        <v>5</v>
      </c>
      <c r="B7">
        <v>69955.3</v>
      </c>
      <c r="C7">
        <v>106.73099999999999</v>
      </c>
      <c r="D7">
        <v>3.39</v>
      </c>
      <c r="E7">
        <v>6.16</v>
      </c>
      <c r="G7">
        <v>5</v>
      </c>
      <c r="H7">
        <v>23671.69</v>
      </c>
      <c r="I7">
        <v>269.03399999999999</v>
      </c>
      <c r="J7">
        <v>3.09</v>
      </c>
      <c r="K7">
        <v>6.15</v>
      </c>
      <c r="M7">
        <v>5</v>
      </c>
      <c r="N7">
        <v>145239.20000000001</v>
      </c>
      <c r="O7">
        <v>1461.913</v>
      </c>
      <c r="P7">
        <v>3.06</v>
      </c>
      <c r="Q7">
        <v>4.47</v>
      </c>
      <c r="S7">
        <v>5</v>
      </c>
      <c r="T7">
        <v>7020.01</v>
      </c>
      <c r="U7">
        <v>2617.1</v>
      </c>
      <c r="V7">
        <v>2.63</v>
      </c>
      <c r="W7">
        <v>5.94</v>
      </c>
      <c r="Y7">
        <v>5</v>
      </c>
      <c r="Z7">
        <v>21530</v>
      </c>
      <c r="AA7">
        <v>481.28500000000003</v>
      </c>
      <c r="AB7">
        <v>2.84</v>
      </c>
      <c r="AC7">
        <v>9.9</v>
      </c>
      <c r="AE7">
        <v>5</v>
      </c>
      <c r="AF7">
        <v>8713.2900000000009</v>
      </c>
      <c r="AG7">
        <v>445.03500000000003</v>
      </c>
      <c r="AH7">
        <v>2.14</v>
      </c>
      <c r="AI7">
        <v>7.35</v>
      </c>
      <c r="AK7">
        <v>5</v>
      </c>
      <c r="AL7">
        <v>16711059.5</v>
      </c>
      <c r="AM7">
        <v>1087.491</v>
      </c>
      <c r="AN7">
        <v>43.13</v>
      </c>
      <c r="AO7" t="s">
        <v>115</v>
      </c>
      <c r="AP7" t="s">
        <v>116</v>
      </c>
    </row>
    <row r="8" spans="1:42" x14ac:dyDescent="0.25">
      <c r="A8">
        <v>6</v>
      </c>
      <c r="B8">
        <v>70213.429999999993</v>
      </c>
      <c r="C8">
        <v>109.867</v>
      </c>
      <c r="D8">
        <v>3.44</v>
      </c>
      <c r="E8">
        <v>7.63</v>
      </c>
      <c r="F8" t="s">
        <v>117</v>
      </c>
      <c r="G8">
        <v>6</v>
      </c>
      <c r="H8">
        <v>22206.89</v>
      </c>
      <c r="I8">
        <v>239.47800000000001</v>
      </c>
      <c r="J8">
        <v>3.14</v>
      </c>
      <c r="K8">
        <v>7.45</v>
      </c>
      <c r="M8">
        <v>6</v>
      </c>
      <c r="N8">
        <v>140565.44</v>
      </c>
      <c r="O8">
        <v>1391.3440000000001</v>
      </c>
      <c r="P8">
        <v>3.04</v>
      </c>
      <c r="Q8">
        <v>6.03</v>
      </c>
      <c r="S8">
        <v>6</v>
      </c>
      <c r="T8">
        <v>7197.21</v>
      </c>
      <c r="U8">
        <v>2686.6</v>
      </c>
      <c r="V8">
        <v>2.63</v>
      </c>
      <c r="W8">
        <v>6.74</v>
      </c>
      <c r="Y8">
        <v>6</v>
      </c>
      <c r="Z8">
        <v>21048.46</v>
      </c>
      <c r="AA8">
        <v>466.08600000000001</v>
      </c>
      <c r="AB8">
        <v>2.84</v>
      </c>
      <c r="AC8">
        <v>9.6</v>
      </c>
      <c r="AE8">
        <v>6</v>
      </c>
      <c r="AF8">
        <v>9268.42</v>
      </c>
      <c r="AG8">
        <v>502.87299999999999</v>
      </c>
      <c r="AH8">
        <v>2.14</v>
      </c>
      <c r="AI8">
        <v>7.44</v>
      </c>
      <c r="AK8">
        <v>6</v>
      </c>
      <c r="AL8">
        <v>16377806.75</v>
      </c>
      <c r="AM8">
        <v>1045.0909999999999</v>
      </c>
      <c r="AN8">
        <v>43.11</v>
      </c>
      <c r="AO8" t="s">
        <v>118</v>
      </c>
      <c r="AP8" t="s">
        <v>116</v>
      </c>
    </row>
    <row r="9" spans="1:42" x14ac:dyDescent="0.25">
      <c r="A9">
        <v>7</v>
      </c>
      <c r="B9">
        <v>47531.96</v>
      </c>
      <c r="C9">
        <v>52.661000000000001</v>
      </c>
      <c r="D9">
        <v>3.4</v>
      </c>
      <c r="E9">
        <v>7.19</v>
      </c>
      <c r="F9" t="s">
        <v>106</v>
      </c>
      <c r="G9">
        <v>7</v>
      </c>
      <c r="H9">
        <v>15033.46</v>
      </c>
      <c r="I9">
        <v>107.711</v>
      </c>
      <c r="J9">
        <v>3.15</v>
      </c>
      <c r="K9">
        <v>11.93</v>
      </c>
      <c r="L9" t="s">
        <v>106</v>
      </c>
      <c r="M9">
        <v>7</v>
      </c>
      <c r="N9">
        <v>102806.8</v>
      </c>
      <c r="O9">
        <v>751.59</v>
      </c>
      <c r="P9">
        <v>3.01</v>
      </c>
      <c r="Q9">
        <v>6.07</v>
      </c>
      <c r="R9" t="s">
        <v>105</v>
      </c>
      <c r="S9">
        <v>7</v>
      </c>
      <c r="T9">
        <v>5594.75</v>
      </c>
      <c r="U9">
        <v>2072.6</v>
      </c>
      <c r="V9">
        <v>2.7</v>
      </c>
      <c r="W9">
        <v>11.9</v>
      </c>
      <c r="X9" t="s">
        <v>105</v>
      </c>
      <c r="Y9">
        <v>7</v>
      </c>
      <c r="Z9">
        <v>17447.95</v>
      </c>
      <c r="AA9">
        <v>327.37400000000002</v>
      </c>
      <c r="AB9">
        <v>2.78</v>
      </c>
      <c r="AC9">
        <v>13.4</v>
      </c>
      <c r="AD9" t="s">
        <v>106</v>
      </c>
      <c r="AE9">
        <v>7</v>
      </c>
      <c r="AF9">
        <v>7337.48</v>
      </c>
      <c r="AG9" t="s">
        <v>119</v>
      </c>
      <c r="AH9" t="s">
        <v>120</v>
      </c>
      <c r="AI9" t="s">
        <v>121</v>
      </c>
      <c r="AJ9" t="s">
        <v>102</v>
      </c>
      <c r="AK9">
        <v>7</v>
      </c>
      <c r="AL9">
        <v>16058026.25</v>
      </c>
      <c r="AM9">
        <v>984.01099999999997</v>
      </c>
      <c r="AN9">
        <v>43.81</v>
      </c>
      <c r="AO9" t="s">
        <v>118</v>
      </c>
      <c r="AP9" t="s">
        <v>109</v>
      </c>
    </row>
    <row r="10" spans="1:42" x14ac:dyDescent="0.25">
      <c r="A10">
        <v>8</v>
      </c>
      <c r="B10">
        <v>55206.15</v>
      </c>
      <c r="C10">
        <v>67.906000000000006</v>
      </c>
      <c r="D10">
        <v>3.36</v>
      </c>
      <c r="E10">
        <v>4.5</v>
      </c>
      <c r="F10" t="s">
        <v>106</v>
      </c>
      <c r="G10">
        <v>8</v>
      </c>
      <c r="H10">
        <v>17874.21</v>
      </c>
      <c r="I10">
        <v>153.29599999999999</v>
      </c>
      <c r="J10">
        <v>3.09</v>
      </c>
      <c r="K10">
        <v>7.79</v>
      </c>
      <c r="L10" t="s">
        <v>105</v>
      </c>
      <c r="M10">
        <v>8</v>
      </c>
      <c r="N10">
        <v>100646.67</v>
      </c>
      <c r="O10">
        <v>713.39400000000001</v>
      </c>
      <c r="P10">
        <v>3</v>
      </c>
      <c r="Q10">
        <v>6.18</v>
      </c>
      <c r="R10" t="s">
        <v>105</v>
      </c>
      <c r="S10">
        <v>8</v>
      </c>
      <c r="T10">
        <v>5439.39</v>
      </c>
      <c r="U10">
        <v>2022.3</v>
      </c>
      <c r="V10">
        <v>2.67</v>
      </c>
      <c r="W10">
        <v>9.42</v>
      </c>
      <c r="X10" t="s">
        <v>105</v>
      </c>
      <c r="Y10">
        <v>8</v>
      </c>
      <c r="Z10">
        <v>15301.17</v>
      </c>
      <c r="AA10">
        <v>247.56700000000001</v>
      </c>
      <c r="AB10">
        <v>2.77</v>
      </c>
      <c r="AC10">
        <v>11.5</v>
      </c>
      <c r="AD10" t="s">
        <v>105</v>
      </c>
      <c r="AE10">
        <v>8</v>
      </c>
      <c r="AF10">
        <v>6588.19</v>
      </c>
      <c r="AG10">
        <v>254.93199999999999</v>
      </c>
      <c r="AH10">
        <v>2.13</v>
      </c>
      <c r="AI10">
        <v>6.29</v>
      </c>
      <c r="AJ10" t="s">
        <v>105</v>
      </c>
      <c r="AK10">
        <v>8</v>
      </c>
      <c r="AL10">
        <v>14409096</v>
      </c>
      <c r="AM10">
        <v>777.11599999999999</v>
      </c>
      <c r="AN10">
        <v>44.6</v>
      </c>
      <c r="AO10" t="s">
        <v>122</v>
      </c>
      <c r="AP10" t="s">
        <v>102</v>
      </c>
    </row>
    <row r="11" spans="1:42" x14ac:dyDescent="0.25">
      <c r="A11">
        <v>9</v>
      </c>
      <c r="B11">
        <v>58779.78</v>
      </c>
      <c r="C11">
        <v>74.786000000000001</v>
      </c>
      <c r="D11">
        <v>3.42</v>
      </c>
      <c r="E11">
        <v>5.16</v>
      </c>
      <c r="F11" t="s">
        <v>106</v>
      </c>
      <c r="G11">
        <v>9</v>
      </c>
      <c r="H11">
        <v>16358.24</v>
      </c>
      <c r="I11">
        <v>131.714</v>
      </c>
      <c r="J11">
        <v>3.07</v>
      </c>
      <c r="K11">
        <v>9.32</v>
      </c>
      <c r="L11" t="s">
        <v>105</v>
      </c>
      <c r="M11">
        <v>9</v>
      </c>
      <c r="N11">
        <v>92926.86</v>
      </c>
      <c r="O11" t="s">
        <v>123</v>
      </c>
      <c r="P11" t="s">
        <v>124</v>
      </c>
      <c r="Q11" t="s">
        <v>125</v>
      </c>
      <c r="R11" t="s">
        <v>102</v>
      </c>
      <c r="S11">
        <v>9</v>
      </c>
      <c r="T11">
        <v>4953.8</v>
      </c>
      <c r="U11">
        <v>1824.2</v>
      </c>
      <c r="V11">
        <v>2.71</v>
      </c>
      <c r="W11">
        <v>11.31</v>
      </c>
      <c r="X11" t="s">
        <v>105</v>
      </c>
      <c r="Y11">
        <v>9</v>
      </c>
      <c r="Z11">
        <v>14680.42</v>
      </c>
      <c r="AA11">
        <v>236.24199999999999</v>
      </c>
      <c r="AB11">
        <v>2.77</v>
      </c>
      <c r="AC11">
        <v>12.77</v>
      </c>
      <c r="AD11" t="s">
        <v>105</v>
      </c>
      <c r="AE11">
        <v>9</v>
      </c>
      <c r="AF11">
        <v>6265.53</v>
      </c>
      <c r="AG11">
        <v>230.77099999999999</v>
      </c>
      <c r="AH11">
        <v>2.14</v>
      </c>
      <c r="AI11">
        <v>9.5299999999999994</v>
      </c>
      <c r="AJ11" t="s">
        <v>105</v>
      </c>
      <c r="AK11">
        <v>9</v>
      </c>
      <c r="AL11">
        <v>15165775.5</v>
      </c>
      <c r="AM11">
        <v>887.02499999999998</v>
      </c>
      <c r="AN11">
        <v>43.49</v>
      </c>
      <c r="AO11" t="s">
        <v>126</v>
      </c>
      <c r="AP11" t="s">
        <v>109</v>
      </c>
    </row>
    <row r="12" spans="1:42" x14ac:dyDescent="0.25">
      <c r="A12">
        <v>10</v>
      </c>
      <c r="B12">
        <v>62878.77</v>
      </c>
      <c r="C12">
        <v>86.123000000000005</v>
      </c>
      <c r="D12">
        <v>3.37</v>
      </c>
      <c r="E12">
        <v>4.78</v>
      </c>
      <c r="F12" t="s">
        <v>106</v>
      </c>
      <c r="G12">
        <v>10</v>
      </c>
      <c r="H12">
        <v>15491.47</v>
      </c>
      <c r="I12">
        <v>114.99</v>
      </c>
      <c r="J12">
        <v>3.1</v>
      </c>
      <c r="K12">
        <v>9.16</v>
      </c>
      <c r="L12" t="s">
        <v>106</v>
      </c>
      <c r="M12">
        <v>10</v>
      </c>
      <c r="N12">
        <v>92850.81</v>
      </c>
      <c r="O12">
        <v>626.95399999999995</v>
      </c>
      <c r="P12">
        <v>2.94</v>
      </c>
      <c r="Q12">
        <v>7.55</v>
      </c>
      <c r="R12" t="s">
        <v>105</v>
      </c>
      <c r="S12">
        <v>10</v>
      </c>
      <c r="T12">
        <v>4952.6000000000004</v>
      </c>
      <c r="U12">
        <v>1828.1</v>
      </c>
      <c r="V12">
        <v>2.67</v>
      </c>
      <c r="W12">
        <v>7.75</v>
      </c>
      <c r="X12" t="s">
        <v>105</v>
      </c>
      <c r="Y12">
        <v>10</v>
      </c>
      <c r="Z12">
        <v>13951.11</v>
      </c>
      <c r="AA12">
        <v>205.179</v>
      </c>
      <c r="AB12">
        <v>2.75</v>
      </c>
      <c r="AC12">
        <v>10.67</v>
      </c>
      <c r="AD12" t="s">
        <v>106</v>
      </c>
      <c r="AE12">
        <v>10</v>
      </c>
      <c r="AF12">
        <v>6168.94</v>
      </c>
      <c r="AG12">
        <v>222.55799999999999</v>
      </c>
      <c r="AH12">
        <v>2.12</v>
      </c>
      <c r="AI12">
        <v>6.13</v>
      </c>
      <c r="AJ12" t="s">
        <v>105</v>
      </c>
      <c r="AK12">
        <v>10</v>
      </c>
      <c r="AL12">
        <v>14678901</v>
      </c>
      <c r="AM12">
        <v>848.68499999999995</v>
      </c>
      <c r="AN12">
        <v>42.25</v>
      </c>
      <c r="AO12" t="s">
        <v>127</v>
      </c>
      <c r="AP12" t="s">
        <v>109</v>
      </c>
    </row>
    <row r="13" spans="1:42" x14ac:dyDescent="0.25">
      <c r="A13">
        <v>11</v>
      </c>
      <c r="B13">
        <v>73357.16</v>
      </c>
      <c r="C13">
        <v>117.95699999999999</v>
      </c>
      <c r="D13">
        <v>3.41</v>
      </c>
      <c r="E13">
        <v>6.33</v>
      </c>
      <c r="F13" t="s">
        <v>106</v>
      </c>
      <c r="G13">
        <v>11</v>
      </c>
      <c r="H13">
        <v>20572.95</v>
      </c>
      <c r="I13">
        <v>199.27099999999999</v>
      </c>
      <c r="J13">
        <v>3.05</v>
      </c>
      <c r="K13">
        <v>4.6100000000000003</v>
      </c>
      <c r="L13" t="s">
        <v>105</v>
      </c>
      <c r="M13">
        <v>11</v>
      </c>
      <c r="N13">
        <v>136425.07999999999</v>
      </c>
      <c r="O13">
        <v>1316.1610000000001</v>
      </c>
      <c r="P13">
        <v>3.01</v>
      </c>
      <c r="Q13">
        <v>6.7</v>
      </c>
      <c r="R13" t="s">
        <v>105</v>
      </c>
      <c r="S13">
        <v>11</v>
      </c>
      <c r="T13">
        <v>6691.44</v>
      </c>
      <c r="U13">
        <v>2507.6</v>
      </c>
      <c r="V13">
        <v>2.6</v>
      </c>
      <c r="W13">
        <v>3.96</v>
      </c>
      <c r="X13" t="s">
        <v>105</v>
      </c>
      <c r="Y13">
        <v>11</v>
      </c>
      <c r="Z13">
        <v>18415.05</v>
      </c>
      <c r="AA13">
        <v>348.91699999999997</v>
      </c>
      <c r="AB13">
        <v>2.82</v>
      </c>
      <c r="AC13">
        <v>9.9</v>
      </c>
      <c r="AD13" t="s">
        <v>105</v>
      </c>
      <c r="AE13">
        <v>11</v>
      </c>
      <c r="AF13">
        <v>8085.43</v>
      </c>
      <c r="AG13">
        <v>381.36200000000002</v>
      </c>
      <c r="AH13">
        <v>2.12</v>
      </c>
      <c r="AI13">
        <v>4.6399999999999997</v>
      </c>
      <c r="AJ13" t="s">
        <v>105</v>
      </c>
      <c r="AK13">
        <v>11</v>
      </c>
      <c r="AL13">
        <v>13762631.25</v>
      </c>
      <c r="AM13">
        <v>755.61599999999999</v>
      </c>
      <c r="AN13">
        <v>41.97</v>
      </c>
      <c r="AO13" t="s">
        <v>128</v>
      </c>
      <c r="AP13" t="s">
        <v>109</v>
      </c>
    </row>
    <row r="14" spans="1:42" x14ac:dyDescent="0.25">
      <c r="A14">
        <v>12</v>
      </c>
      <c r="B14">
        <v>66147.649999999994</v>
      </c>
      <c r="C14">
        <v>96.619</v>
      </c>
      <c r="D14">
        <v>3.37</v>
      </c>
      <c r="E14">
        <v>7.02</v>
      </c>
      <c r="F14" t="s">
        <v>117</v>
      </c>
      <c r="G14">
        <v>12</v>
      </c>
      <c r="H14">
        <v>20410.919999999998</v>
      </c>
      <c r="I14">
        <v>190.982</v>
      </c>
      <c r="J14">
        <v>3.16</v>
      </c>
      <c r="K14">
        <v>7.7</v>
      </c>
      <c r="M14">
        <v>12</v>
      </c>
      <c r="N14">
        <v>136808.94</v>
      </c>
      <c r="O14">
        <v>1313.2470000000001</v>
      </c>
      <c r="P14">
        <v>3.04</v>
      </c>
      <c r="Q14">
        <v>7.42</v>
      </c>
      <c r="S14">
        <v>12</v>
      </c>
      <c r="T14">
        <v>6843.24</v>
      </c>
      <c r="U14">
        <v>2559.4</v>
      </c>
      <c r="V14">
        <v>2.62</v>
      </c>
      <c r="W14">
        <v>5.62</v>
      </c>
      <c r="Y14">
        <v>12</v>
      </c>
      <c r="Z14">
        <v>18822.61</v>
      </c>
      <c r="AA14">
        <v>360.05200000000002</v>
      </c>
      <c r="AB14">
        <v>2.84</v>
      </c>
      <c r="AC14">
        <v>9.99</v>
      </c>
      <c r="AE14">
        <v>12</v>
      </c>
      <c r="AF14">
        <v>8275</v>
      </c>
      <c r="AG14">
        <v>399.36900000000003</v>
      </c>
      <c r="AH14">
        <v>2.13</v>
      </c>
      <c r="AI14">
        <v>5.96</v>
      </c>
      <c r="AK14">
        <v>12</v>
      </c>
      <c r="AL14">
        <v>14138667.75</v>
      </c>
      <c r="AM14">
        <v>782.92499999999995</v>
      </c>
      <c r="AN14">
        <v>42.69</v>
      </c>
      <c r="AO14" t="s">
        <v>129</v>
      </c>
      <c r="AP14" t="s">
        <v>116</v>
      </c>
    </row>
    <row r="15" spans="1:42" x14ac:dyDescent="0.25">
      <c r="A15">
        <v>13</v>
      </c>
      <c r="B15">
        <v>75137.440000000002</v>
      </c>
      <c r="C15">
        <v>121.71299999999999</v>
      </c>
      <c r="D15">
        <v>3.42</v>
      </c>
      <c r="E15">
        <v>7.27</v>
      </c>
      <c r="G15">
        <v>13</v>
      </c>
      <c r="H15">
        <v>20418.02</v>
      </c>
      <c r="I15">
        <v>192.77099999999999</v>
      </c>
      <c r="J15">
        <v>3.1</v>
      </c>
      <c r="K15">
        <v>7.48</v>
      </c>
      <c r="M15">
        <v>13</v>
      </c>
      <c r="N15">
        <v>138039.98000000001</v>
      </c>
      <c r="O15">
        <v>1355.749</v>
      </c>
      <c r="P15">
        <v>3</v>
      </c>
      <c r="Q15">
        <v>7.55</v>
      </c>
      <c r="S15">
        <v>13</v>
      </c>
      <c r="T15">
        <v>7431.39</v>
      </c>
      <c r="U15">
        <v>2800.8</v>
      </c>
      <c r="V15">
        <v>2.6</v>
      </c>
      <c r="W15">
        <v>5.43</v>
      </c>
      <c r="Y15">
        <v>13</v>
      </c>
      <c r="Z15">
        <v>19579.72</v>
      </c>
      <c r="AA15">
        <v>398.97500000000002</v>
      </c>
      <c r="AB15">
        <v>2.85</v>
      </c>
      <c r="AC15">
        <v>11.02</v>
      </c>
      <c r="AE15">
        <v>13</v>
      </c>
      <c r="AF15">
        <v>9146.92</v>
      </c>
      <c r="AG15">
        <v>489.69200000000001</v>
      </c>
      <c r="AH15">
        <v>2.12</v>
      </c>
      <c r="AI15">
        <v>6.04</v>
      </c>
      <c r="AK15">
        <v>13</v>
      </c>
      <c r="AL15">
        <v>13983740</v>
      </c>
      <c r="AM15">
        <v>757.10699999999997</v>
      </c>
      <c r="AN15">
        <v>43.14</v>
      </c>
      <c r="AO15" t="s">
        <v>130</v>
      </c>
      <c r="AP15" t="s">
        <v>116</v>
      </c>
    </row>
    <row r="16" spans="1:42" x14ac:dyDescent="0.25">
      <c r="A16">
        <v>14</v>
      </c>
      <c r="B16">
        <v>82058.850000000006</v>
      </c>
      <c r="C16">
        <v>148.17500000000001</v>
      </c>
      <c r="D16">
        <v>3.33</v>
      </c>
      <c r="E16">
        <v>7.09</v>
      </c>
      <c r="F16" t="s">
        <v>105</v>
      </c>
      <c r="G16">
        <v>14</v>
      </c>
      <c r="H16">
        <v>20660.669999999998</v>
      </c>
      <c r="I16">
        <v>196.21299999999999</v>
      </c>
      <c r="J16">
        <v>3.1</v>
      </c>
      <c r="K16">
        <v>6.39</v>
      </c>
      <c r="L16" t="s">
        <v>105</v>
      </c>
      <c r="M16">
        <v>14</v>
      </c>
      <c r="N16">
        <v>145664.26999999999</v>
      </c>
      <c r="O16">
        <v>1482.2719999999999</v>
      </c>
      <c r="P16">
        <v>3.04</v>
      </c>
      <c r="Q16">
        <v>4.57</v>
      </c>
      <c r="R16" t="s">
        <v>105</v>
      </c>
      <c r="S16">
        <v>14</v>
      </c>
      <c r="T16">
        <v>7053.98</v>
      </c>
      <c r="U16">
        <v>2641.7</v>
      </c>
      <c r="V16">
        <v>2.62</v>
      </c>
      <c r="W16">
        <v>5.62</v>
      </c>
      <c r="X16" t="s">
        <v>105</v>
      </c>
      <c r="Y16">
        <v>14</v>
      </c>
      <c r="Z16">
        <v>19344.8</v>
      </c>
      <c r="AA16">
        <v>369.22500000000002</v>
      </c>
      <c r="AB16">
        <v>2.89</v>
      </c>
      <c r="AC16">
        <v>7.09</v>
      </c>
      <c r="AD16" t="s">
        <v>105</v>
      </c>
      <c r="AE16">
        <v>14</v>
      </c>
      <c r="AF16">
        <v>8702.92</v>
      </c>
      <c r="AG16">
        <v>441.24200000000002</v>
      </c>
      <c r="AH16">
        <v>2.12</v>
      </c>
      <c r="AI16">
        <v>4.2300000000000004</v>
      </c>
      <c r="AJ16" t="s">
        <v>105</v>
      </c>
      <c r="AK16">
        <v>14</v>
      </c>
      <c r="AL16">
        <v>15027984.5</v>
      </c>
      <c r="AM16">
        <v>874.13599999999997</v>
      </c>
      <c r="AN16">
        <v>43.19</v>
      </c>
      <c r="AO16" t="s">
        <v>131</v>
      </c>
      <c r="AP16" t="s">
        <v>109</v>
      </c>
    </row>
    <row r="17" spans="1:42" x14ac:dyDescent="0.25">
      <c r="A17">
        <v>15</v>
      </c>
      <c r="B17">
        <v>94901.46</v>
      </c>
      <c r="C17">
        <v>199.04499999999999</v>
      </c>
      <c r="D17">
        <v>3.34</v>
      </c>
      <c r="E17">
        <v>7.26</v>
      </c>
      <c r="F17" t="s">
        <v>105</v>
      </c>
      <c r="G17">
        <v>15</v>
      </c>
      <c r="H17">
        <v>22921.93</v>
      </c>
      <c r="I17">
        <v>239.11500000000001</v>
      </c>
      <c r="J17">
        <v>3.14</v>
      </c>
      <c r="K17">
        <v>5.16</v>
      </c>
      <c r="L17" t="s">
        <v>105</v>
      </c>
      <c r="M17">
        <v>15</v>
      </c>
      <c r="N17">
        <v>152863.59</v>
      </c>
      <c r="O17">
        <v>1638.069</v>
      </c>
      <c r="P17">
        <v>3.03</v>
      </c>
      <c r="Q17">
        <v>3.79</v>
      </c>
      <c r="R17" t="s">
        <v>105</v>
      </c>
      <c r="S17">
        <v>15</v>
      </c>
      <c r="T17">
        <v>7470.82</v>
      </c>
      <c r="U17">
        <v>2800.8</v>
      </c>
      <c r="V17">
        <v>2.59</v>
      </c>
      <c r="W17">
        <v>3.16</v>
      </c>
      <c r="X17" t="s">
        <v>105</v>
      </c>
      <c r="Y17">
        <v>15</v>
      </c>
      <c r="Z17">
        <v>20968.310000000001</v>
      </c>
      <c r="AA17">
        <v>436.161</v>
      </c>
      <c r="AB17">
        <v>2.89</v>
      </c>
      <c r="AC17">
        <v>8.6</v>
      </c>
      <c r="AD17" t="s">
        <v>105</v>
      </c>
      <c r="AE17">
        <v>15</v>
      </c>
      <c r="AF17">
        <v>9440.81</v>
      </c>
      <c r="AG17">
        <v>522.26</v>
      </c>
      <c r="AH17">
        <v>2.12</v>
      </c>
      <c r="AI17">
        <v>5.08</v>
      </c>
      <c r="AJ17" t="s">
        <v>105</v>
      </c>
      <c r="AK17">
        <v>15</v>
      </c>
      <c r="AL17">
        <v>15840432.75</v>
      </c>
      <c r="AM17">
        <v>985.48299999999995</v>
      </c>
      <c r="AN17">
        <v>42.72</v>
      </c>
      <c r="AO17" t="s">
        <v>132</v>
      </c>
      <c r="AP17" t="s">
        <v>109</v>
      </c>
    </row>
    <row r="18" spans="1:42" x14ac:dyDescent="0.25">
      <c r="A18">
        <v>16</v>
      </c>
      <c r="B18">
        <v>93205.91</v>
      </c>
      <c r="C18">
        <v>191.83199999999999</v>
      </c>
      <c r="D18">
        <v>3.35</v>
      </c>
      <c r="E18">
        <v>6.89</v>
      </c>
      <c r="F18" t="s">
        <v>106</v>
      </c>
      <c r="G18">
        <v>16</v>
      </c>
      <c r="H18">
        <v>23999.79</v>
      </c>
      <c r="I18">
        <v>267.03300000000002</v>
      </c>
      <c r="J18">
        <v>3.1</v>
      </c>
      <c r="K18">
        <v>6.82</v>
      </c>
      <c r="L18" t="s">
        <v>105</v>
      </c>
      <c r="M18">
        <v>16</v>
      </c>
      <c r="N18">
        <v>170054.14</v>
      </c>
      <c r="O18">
        <v>2006.87</v>
      </c>
      <c r="P18">
        <v>3.07</v>
      </c>
      <c r="Q18">
        <v>3.37</v>
      </c>
      <c r="R18" t="s">
        <v>105</v>
      </c>
      <c r="S18">
        <v>16</v>
      </c>
      <c r="T18">
        <v>7987.84</v>
      </c>
      <c r="U18">
        <v>3021.8</v>
      </c>
      <c r="V18">
        <v>2.57</v>
      </c>
      <c r="W18">
        <v>3.33</v>
      </c>
      <c r="X18" t="s">
        <v>105</v>
      </c>
      <c r="Y18">
        <v>16</v>
      </c>
      <c r="Z18">
        <v>22439.87</v>
      </c>
      <c r="AA18">
        <v>504.35300000000001</v>
      </c>
      <c r="AB18">
        <v>2.86</v>
      </c>
      <c r="AC18">
        <v>7.91</v>
      </c>
      <c r="AD18" t="s">
        <v>105</v>
      </c>
      <c r="AE18">
        <v>16</v>
      </c>
      <c r="AF18">
        <v>10035.790000000001</v>
      </c>
      <c r="AG18">
        <v>593.00199999999995</v>
      </c>
      <c r="AH18">
        <v>2.12</v>
      </c>
      <c r="AI18">
        <v>5.63</v>
      </c>
      <c r="AJ18" t="s">
        <v>105</v>
      </c>
      <c r="AK18">
        <v>16</v>
      </c>
      <c r="AL18">
        <v>16269139.75</v>
      </c>
      <c r="AM18">
        <v>1055.2570000000001</v>
      </c>
      <c r="AN18">
        <v>42.5</v>
      </c>
      <c r="AO18" t="s">
        <v>133</v>
      </c>
      <c r="AP18" t="s">
        <v>109</v>
      </c>
    </row>
    <row r="19" spans="1:42" x14ac:dyDescent="0.25">
      <c r="A19">
        <v>17</v>
      </c>
      <c r="B19">
        <v>95301.83</v>
      </c>
      <c r="C19">
        <v>197.738</v>
      </c>
      <c r="D19">
        <v>3.39</v>
      </c>
      <c r="E19">
        <v>6.76</v>
      </c>
      <c r="F19" t="s">
        <v>105</v>
      </c>
      <c r="G19">
        <v>17</v>
      </c>
      <c r="H19">
        <v>24395.19</v>
      </c>
      <c r="I19">
        <v>274.21499999999997</v>
      </c>
      <c r="J19">
        <v>3.11</v>
      </c>
      <c r="K19">
        <v>7.01</v>
      </c>
      <c r="L19" t="s">
        <v>105</v>
      </c>
      <c r="M19">
        <v>17</v>
      </c>
      <c r="N19">
        <v>176652.77</v>
      </c>
      <c r="O19">
        <v>2168.4</v>
      </c>
      <c r="P19">
        <v>3.09</v>
      </c>
      <c r="Q19">
        <v>4.4000000000000004</v>
      </c>
      <c r="R19" t="s">
        <v>105</v>
      </c>
      <c r="S19">
        <v>17</v>
      </c>
      <c r="T19">
        <v>8367.0300000000007</v>
      </c>
      <c r="U19">
        <v>3175.9</v>
      </c>
      <c r="V19">
        <v>2.58</v>
      </c>
      <c r="W19">
        <v>5.03</v>
      </c>
      <c r="X19" t="s">
        <v>105</v>
      </c>
      <c r="Y19">
        <v>17</v>
      </c>
      <c r="Z19">
        <v>21211.21</v>
      </c>
      <c r="AA19">
        <v>439.81200000000001</v>
      </c>
      <c r="AB19">
        <v>2.89</v>
      </c>
      <c r="AC19">
        <v>8.56</v>
      </c>
      <c r="AD19" t="s">
        <v>105</v>
      </c>
      <c r="AE19">
        <v>17</v>
      </c>
      <c r="AF19">
        <v>10493.87</v>
      </c>
      <c r="AG19">
        <v>648.851</v>
      </c>
      <c r="AH19">
        <v>2.12</v>
      </c>
      <c r="AI19">
        <v>5.74</v>
      </c>
      <c r="AJ19" t="s">
        <v>105</v>
      </c>
      <c r="AK19">
        <v>17</v>
      </c>
      <c r="AL19">
        <v>17833778.25</v>
      </c>
      <c r="AM19">
        <v>1237.261</v>
      </c>
      <c r="AN19">
        <v>43.05</v>
      </c>
      <c r="AO19" t="s">
        <v>134</v>
      </c>
      <c r="AP19" t="s">
        <v>102</v>
      </c>
    </row>
    <row r="20" spans="1:42" x14ac:dyDescent="0.25">
      <c r="A20">
        <v>18</v>
      </c>
      <c r="B20">
        <v>91530.74</v>
      </c>
      <c r="C20">
        <v>183.702</v>
      </c>
      <c r="D20">
        <v>3.37</v>
      </c>
      <c r="E20">
        <v>6.2</v>
      </c>
      <c r="F20" t="s">
        <v>105</v>
      </c>
      <c r="G20">
        <v>18</v>
      </c>
      <c r="H20">
        <v>24344.42</v>
      </c>
      <c r="I20">
        <v>273.339</v>
      </c>
      <c r="J20">
        <v>3.09</v>
      </c>
      <c r="K20">
        <v>5.25</v>
      </c>
      <c r="L20" t="s">
        <v>105</v>
      </c>
      <c r="M20">
        <v>18</v>
      </c>
      <c r="N20">
        <v>170304.8</v>
      </c>
      <c r="O20">
        <v>2008.1849999999999</v>
      </c>
      <c r="P20">
        <v>3.1</v>
      </c>
      <c r="Q20">
        <v>4.8099999999999996</v>
      </c>
      <c r="R20" t="s">
        <v>105</v>
      </c>
      <c r="S20">
        <v>18</v>
      </c>
      <c r="T20">
        <v>8687.98</v>
      </c>
      <c r="U20">
        <v>3307.7</v>
      </c>
      <c r="V20">
        <v>2.57</v>
      </c>
      <c r="W20">
        <v>5.04</v>
      </c>
      <c r="X20" t="s">
        <v>105</v>
      </c>
      <c r="Y20">
        <v>18</v>
      </c>
      <c r="Z20">
        <v>21497.3</v>
      </c>
      <c r="AA20">
        <v>452.81299999999999</v>
      </c>
      <c r="AB20">
        <v>2.89</v>
      </c>
      <c r="AC20">
        <v>7.29</v>
      </c>
      <c r="AD20" t="s">
        <v>105</v>
      </c>
      <c r="AE20">
        <v>18</v>
      </c>
      <c r="AF20">
        <v>10505.69</v>
      </c>
      <c r="AG20">
        <v>648.51099999999997</v>
      </c>
      <c r="AH20">
        <v>2.13</v>
      </c>
      <c r="AI20">
        <v>5.79</v>
      </c>
      <c r="AJ20" t="s">
        <v>105</v>
      </c>
      <c r="AK20">
        <v>18</v>
      </c>
      <c r="AL20">
        <v>18039139.5</v>
      </c>
      <c r="AM20">
        <v>1250.78</v>
      </c>
      <c r="AN20">
        <v>43.47</v>
      </c>
      <c r="AO20" t="s">
        <v>135</v>
      </c>
      <c r="AP20" t="s">
        <v>109</v>
      </c>
    </row>
    <row r="21" spans="1:42" x14ac:dyDescent="0.25">
      <c r="A21">
        <v>19</v>
      </c>
      <c r="B21">
        <v>92450.05</v>
      </c>
      <c r="C21">
        <v>186.447</v>
      </c>
      <c r="D21">
        <v>3.36</v>
      </c>
      <c r="E21">
        <v>5.67</v>
      </c>
      <c r="G21">
        <v>19</v>
      </c>
      <c r="H21">
        <v>25975.53</v>
      </c>
      <c r="I21">
        <v>310.81</v>
      </c>
      <c r="J21">
        <v>3.11</v>
      </c>
      <c r="K21">
        <v>5.5</v>
      </c>
      <c r="M21">
        <v>19</v>
      </c>
      <c r="N21">
        <v>170387.75</v>
      </c>
      <c r="O21">
        <v>1989.3789999999999</v>
      </c>
      <c r="P21">
        <v>3.1</v>
      </c>
      <c r="Q21">
        <v>2.61</v>
      </c>
      <c r="S21">
        <v>19</v>
      </c>
      <c r="T21">
        <v>9672.35</v>
      </c>
      <c r="U21">
        <v>3566.2</v>
      </c>
      <c r="V21">
        <v>2.63</v>
      </c>
      <c r="W21">
        <v>1.7</v>
      </c>
      <c r="Y21">
        <v>19</v>
      </c>
      <c r="Z21">
        <v>22238.33</v>
      </c>
      <c r="AA21">
        <v>482.40499999999997</v>
      </c>
      <c r="AB21">
        <v>2.89</v>
      </c>
      <c r="AC21">
        <v>8.23</v>
      </c>
      <c r="AE21">
        <v>19</v>
      </c>
      <c r="AF21">
        <v>11126.71</v>
      </c>
      <c r="AG21">
        <v>728.28499999999997</v>
      </c>
      <c r="AH21">
        <v>2.13</v>
      </c>
      <c r="AI21">
        <v>5.55</v>
      </c>
      <c r="AK21">
        <v>19</v>
      </c>
      <c r="AL21">
        <v>17521661.75</v>
      </c>
      <c r="AM21">
        <v>1165.653</v>
      </c>
      <c r="AN21">
        <v>43.99</v>
      </c>
      <c r="AO21" t="s">
        <v>136</v>
      </c>
      <c r="AP21" t="s">
        <v>116</v>
      </c>
    </row>
    <row r="22" spans="1:42" x14ac:dyDescent="0.25">
      <c r="A22">
        <v>20</v>
      </c>
      <c r="B22">
        <v>97106.04</v>
      </c>
      <c r="C22">
        <v>203.285</v>
      </c>
      <c r="D22">
        <v>3.4</v>
      </c>
      <c r="E22">
        <v>6.35</v>
      </c>
      <c r="G22">
        <v>20</v>
      </c>
      <c r="H22">
        <v>27332.36</v>
      </c>
      <c r="I22">
        <v>345.8</v>
      </c>
      <c r="J22">
        <v>3.14</v>
      </c>
      <c r="K22">
        <v>6.58</v>
      </c>
      <c r="M22">
        <v>20</v>
      </c>
      <c r="N22">
        <v>172043.5</v>
      </c>
      <c r="O22">
        <v>2051.9</v>
      </c>
      <c r="P22">
        <v>3.09</v>
      </c>
      <c r="Q22">
        <v>4.38</v>
      </c>
      <c r="S22">
        <v>20</v>
      </c>
      <c r="T22">
        <v>9159.74</v>
      </c>
      <c r="U22">
        <v>3364.8</v>
      </c>
      <c r="V22">
        <v>2.68</v>
      </c>
      <c r="W22">
        <v>6.87</v>
      </c>
      <c r="Y22">
        <v>20</v>
      </c>
      <c r="Z22">
        <v>23079.11</v>
      </c>
      <c r="AA22">
        <v>522.07000000000005</v>
      </c>
      <c r="AB22">
        <v>2.88</v>
      </c>
      <c r="AC22">
        <v>7.09</v>
      </c>
      <c r="AE22">
        <v>20</v>
      </c>
      <c r="AF22">
        <v>11504.35</v>
      </c>
      <c r="AG22">
        <v>774.38</v>
      </c>
      <c r="AH22">
        <v>2.13</v>
      </c>
      <c r="AI22">
        <v>4.47</v>
      </c>
      <c r="AK22">
        <v>20</v>
      </c>
      <c r="AL22">
        <v>16974684.75</v>
      </c>
      <c r="AM22">
        <v>1087.3699999999999</v>
      </c>
      <c r="AN22">
        <v>44.23</v>
      </c>
      <c r="AO22" t="s">
        <v>137</v>
      </c>
      <c r="AP22" t="s">
        <v>116</v>
      </c>
    </row>
    <row r="23" spans="1:42" x14ac:dyDescent="0.25">
      <c r="A23">
        <v>21</v>
      </c>
      <c r="B23">
        <v>102579.96</v>
      </c>
      <c r="C23">
        <v>229.84</v>
      </c>
      <c r="D23">
        <v>3.37</v>
      </c>
      <c r="E23">
        <v>6.42</v>
      </c>
      <c r="F23" t="s">
        <v>105</v>
      </c>
      <c r="G23">
        <v>21</v>
      </c>
      <c r="H23">
        <v>27911.06</v>
      </c>
      <c r="I23">
        <v>350.88499999999999</v>
      </c>
      <c r="J23">
        <v>3.19</v>
      </c>
      <c r="K23">
        <v>6.17</v>
      </c>
      <c r="L23" t="s">
        <v>105</v>
      </c>
      <c r="M23">
        <v>21</v>
      </c>
      <c r="N23">
        <v>186965.63</v>
      </c>
      <c r="O23">
        <v>2409.1190000000001</v>
      </c>
      <c r="P23">
        <v>3.11</v>
      </c>
      <c r="Q23">
        <v>3.54</v>
      </c>
      <c r="R23" t="s">
        <v>105</v>
      </c>
      <c r="S23">
        <v>21</v>
      </c>
      <c r="T23">
        <v>9163.51</v>
      </c>
      <c r="U23">
        <v>3352.3</v>
      </c>
      <c r="V23">
        <v>2.66</v>
      </c>
      <c r="W23">
        <v>3.94</v>
      </c>
      <c r="X23" t="s">
        <v>105</v>
      </c>
      <c r="Y23">
        <v>21</v>
      </c>
      <c r="Z23">
        <v>24821.31</v>
      </c>
      <c r="AA23">
        <v>602.64700000000005</v>
      </c>
      <c r="AB23">
        <v>2.91</v>
      </c>
      <c r="AC23">
        <v>6.87</v>
      </c>
      <c r="AD23" t="s">
        <v>105</v>
      </c>
      <c r="AE23">
        <v>21</v>
      </c>
      <c r="AF23">
        <v>11351.7</v>
      </c>
      <c r="AG23">
        <v>749.39700000000005</v>
      </c>
      <c r="AH23">
        <v>2.13</v>
      </c>
      <c r="AI23">
        <v>3.23</v>
      </c>
      <c r="AJ23" t="s">
        <v>105</v>
      </c>
      <c r="AK23">
        <v>21</v>
      </c>
      <c r="AL23">
        <v>16867382.5</v>
      </c>
      <c r="AM23">
        <v>1087.4880000000001</v>
      </c>
      <c r="AN23">
        <v>43.65</v>
      </c>
      <c r="AO23" t="s">
        <v>138</v>
      </c>
      <c r="AP23" t="s">
        <v>109</v>
      </c>
    </row>
    <row r="24" spans="1:42" x14ac:dyDescent="0.25">
      <c r="A24">
        <v>22</v>
      </c>
      <c r="B24">
        <v>97701.63</v>
      </c>
      <c r="C24">
        <v>208.459</v>
      </c>
      <c r="D24">
        <v>3.37</v>
      </c>
      <c r="E24">
        <v>6.53</v>
      </c>
      <c r="F24" t="s">
        <v>105</v>
      </c>
      <c r="G24">
        <v>22</v>
      </c>
      <c r="H24">
        <v>31924.36</v>
      </c>
      <c r="I24">
        <v>498.42099999999999</v>
      </c>
      <c r="J24">
        <v>3.05</v>
      </c>
      <c r="K24">
        <v>7.38</v>
      </c>
      <c r="L24" t="s">
        <v>106</v>
      </c>
      <c r="M24">
        <v>22</v>
      </c>
      <c r="N24">
        <v>197722.14</v>
      </c>
      <c r="O24">
        <v>2649.4430000000002</v>
      </c>
      <c r="P24">
        <v>3.18</v>
      </c>
      <c r="Q24">
        <v>3.77</v>
      </c>
      <c r="R24" t="s">
        <v>105</v>
      </c>
      <c r="S24">
        <v>22</v>
      </c>
      <c r="T24">
        <v>9466.39</v>
      </c>
      <c r="U24">
        <v>3553.9</v>
      </c>
      <c r="V24">
        <v>2.66</v>
      </c>
      <c r="W24">
        <v>10.79</v>
      </c>
      <c r="X24" t="s">
        <v>105</v>
      </c>
      <c r="Y24">
        <v>22</v>
      </c>
      <c r="Z24">
        <v>25386.25</v>
      </c>
      <c r="AA24">
        <v>634.13300000000004</v>
      </c>
      <c r="AB24">
        <v>2.91</v>
      </c>
      <c r="AC24">
        <v>7.81</v>
      </c>
      <c r="AD24" t="s">
        <v>105</v>
      </c>
      <c r="AE24">
        <v>22</v>
      </c>
      <c r="AF24">
        <v>11648.19</v>
      </c>
      <c r="AG24">
        <v>794.29600000000005</v>
      </c>
      <c r="AH24">
        <v>2.14</v>
      </c>
      <c r="AI24">
        <v>5.79</v>
      </c>
      <c r="AJ24" t="s">
        <v>105</v>
      </c>
      <c r="AK24">
        <v>22</v>
      </c>
      <c r="AL24">
        <v>17376141.75</v>
      </c>
      <c r="AM24">
        <v>1174.9849999999999</v>
      </c>
      <c r="AN24">
        <v>42.98</v>
      </c>
      <c r="AO24" t="s">
        <v>139</v>
      </c>
      <c r="AP24" t="s">
        <v>102</v>
      </c>
    </row>
    <row r="25" spans="1:42" x14ac:dyDescent="0.25">
      <c r="A25">
        <v>23</v>
      </c>
      <c r="B25">
        <v>100186.3</v>
      </c>
      <c r="C25">
        <v>220.71299999999999</v>
      </c>
      <c r="D25">
        <v>3.38</v>
      </c>
      <c r="E25">
        <v>6.91</v>
      </c>
      <c r="F25" t="s">
        <v>105</v>
      </c>
      <c r="G25">
        <v>23</v>
      </c>
      <c r="H25">
        <v>34850.54</v>
      </c>
      <c r="I25">
        <v>563.03499999999997</v>
      </c>
      <c r="J25">
        <v>3.17</v>
      </c>
      <c r="K25">
        <v>7.77</v>
      </c>
      <c r="L25" t="s">
        <v>105</v>
      </c>
      <c r="M25">
        <v>23</v>
      </c>
      <c r="N25">
        <v>203887.53</v>
      </c>
      <c r="O25">
        <v>2822.18</v>
      </c>
      <c r="P25">
        <v>3.18</v>
      </c>
      <c r="Q25">
        <v>3.75</v>
      </c>
      <c r="R25" t="s">
        <v>105</v>
      </c>
      <c r="S25">
        <v>23</v>
      </c>
      <c r="T25">
        <v>9493.49</v>
      </c>
      <c r="U25">
        <v>3520.1</v>
      </c>
      <c r="V25">
        <v>2.64</v>
      </c>
      <c r="W25">
        <v>5.77</v>
      </c>
      <c r="X25" t="s">
        <v>105</v>
      </c>
      <c r="Y25">
        <v>23</v>
      </c>
      <c r="Z25">
        <v>26541.07</v>
      </c>
      <c r="AA25">
        <v>692.71699999999998</v>
      </c>
      <c r="AB25">
        <v>2.88</v>
      </c>
      <c r="AC25">
        <v>8.69</v>
      </c>
      <c r="AD25" t="s">
        <v>105</v>
      </c>
      <c r="AE25">
        <v>23</v>
      </c>
      <c r="AF25">
        <v>12022.18</v>
      </c>
      <c r="AG25">
        <v>848.54899999999998</v>
      </c>
      <c r="AH25">
        <v>2.13</v>
      </c>
      <c r="AI25">
        <v>5.21</v>
      </c>
      <c r="AJ25" t="s">
        <v>105</v>
      </c>
      <c r="AK25">
        <v>23</v>
      </c>
      <c r="AL25">
        <v>17444620</v>
      </c>
      <c r="AM25">
        <v>1192.684</v>
      </c>
      <c r="AN25">
        <v>42.86</v>
      </c>
      <c r="AO25" t="s">
        <v>140</v>
      </c>
      <c r="AP25" t="s">
        <v>109</v>
      </c>
    </row>
    <row r="26" spans="1:42" x14ac:dyDescent="0.25">
      <c r="A26">
        <v>24</v>
      </c>
      <c r="B26">
        <v>99459.51</v>
      </c>
      <c r="C26">
        <v>219.90799999999999</v>
      </c>
      <c r="D26">
        <v>3.35</v>
      </c>
      <c r="E26">
        <v>6.66</v>
      </c>
      <c r="F26" t="s">
        <v>106</v>
      </c>
      <c r="G26">
        <v>24</v>
      </c>
      <c r="H26">
        <v>35472.75</v>
      </c>
      <c r="I26">
        <v>582.09100000000001</v>
      </c>
      <c r="J26">
        <v>3.2</v>
      </c>
      <c r="K26">
        <v>7.19</v>
      </c>
      <c r="L26" t="s">
        <v>105</v>
      </c>
      <c r="M26">
        <v>24</v>
      </c>
      <c r="N26">
        <v>200107.16</v>
      </c>
      <c r="O26">
        <v>2738.0839999999998</v>
      </c>
      <c r="P26">
        <v>3.18</v>
      </c>
      <c r="Q26">
        <v>4.43</v>
      </c>
      <c r="R26" t="s">
        <v>105</v>
      </c>
      <c r="S26">
        <v>24</v>
      </c>
      <c r="T26">
        <v>9991.56</v>
      </c>
      <c r="U26">
        <v>3712.4</v>
      </c>
      <c r="V26">
        <v>2.61</v>
      </c>
      <c r="W26">
        <v>3.11</v>
      </c>
      <c r="X26" t="s">
        <v>105</v>
      </c>
      <c r="Y26">
        <v>24</v>
      </c>
      <c r="Z26">
        <v>26766.51</v>
      </c>
      <c r="AA26">
        <v>734.06700000000001</v>
      </c>
      <c r="AB26">
        <v>2.89</v>
      </c>
      <c r="AC26">
        <v>7.19</v>
      </c>
      <c r="AD26" t="s">
        <v>105</v>
      </c>
      <c r="AE26">
        <v>24</v>
      </c>
      <c r="AF26">
        <v>12140.94</v>
      </c>
      <c r="AG26">
        <v>877.41600000000005</v>
      </c>
      <c r="AH26">
        <v>2.13</v>
      </c>
      <c r="AI26">
        <v>5.82</v>
      </c>
      <c r="AJ26" t="s">
        <v>105</v>
      </c>
      <c r="AK26">
        <v>24</v>
      </c>
      <c r="AL26">
        <v>18478929.5</v>
      </c>
      <c r="AM26">
        <v>1339.0340000000001</v>
      </c>
      <c r="AN26">
        <v>43.06</v>
      </c>
      <c r="AO26" t="s">
        <v>141</v>
      </c>
      <c r="AP26" t="s">
        <v>109</v>
      </c>
    </row>
    <row r="27" spans="1:42" x14ac:dyDescent="0.25">
      <c r="A27">
        <v>25</v>
      </c>
      <c r="B27">
        <v>97617.13</v>
      </c>
      <c r="C27">
        <v>209.233</v>
      </c>
      <c r="D27">
        <v>3.42</v>
      </c>
      <c r="E27">
        <v>6.31</v>
      </c>
      <c r="F27" t="s">
        <v>105</v>
      </c>
      <c r="G27">
        <v>25</v>
      </c>
      <c r="H27">
        <v>37712.92</v>
      </c>
      <c r="I27">
        <v>665.14</v>
      </c>
      <c r="J27">
        <v>3.21</v>
      </c>
      <c r="K27">
        <v>7.17</v>
      </c>
      <c r="L27" t="s">
        <v>105</v>
      </c>
      <c r="M27">
        <v>25</v>
      </c>
      <c r="N27">
        <v>199105.2</v>
      </c>
      <c r="O27">
        <v>2744.9340000000002</v>
      </c>
      <c r="P27">
        <v>3.18</v>
      </c>
      <c r="Q27">
        <v>4.03</v>
      </c>
      <c r="R27" t="s">
        <v>105</v>
      </c>
      <c r="S27">
        <v>25</v>
      </c>
      <c r="T27">
        <v>10026.32</v>
      </c>
      <c r="U27">
        <v>3743.1</v>
      </c>
      <c r="V27">
        <v>2.63</v>
      </c>
      <c r="W27">
        <v>6.09</v>
      </c>
      <c r="X27" t="s">
        <v>105</v>
      </c>
      <c r="Y27">
        <v>25</v>
      </c>
      <c r="Z27">
        <v>26134.48</v>
      </c>
      <c r="AA27">
        <v>684.80399999999997</v>
      </c>
      <c r="AB27">
        <v>2.88</v>
      </c>
      <c r="AC27">
        <v>8</v>
      </c>
      <c r="AD27" t="s">
        <v>105</v>
      </c>
      <c r="AE27">
        <v>25</v>
      </c>
      <c r="AF27">
        <v>12144.38</v>
      </c>
      <c r="AG27">
        <v>893.66800000000001</v>
      </c>
      <c r="AH27">
        <v>2.13</v>
      </c>
      <c r="AI27">
        <v>7.77</v>
      </c>
      <c r="AJ27" t="s">
        <v>105</v>
      </c>
      <c r="AK27">
        <v>25</v>
      </c>
      <c r="AL27">
        <v>19946727.75</v>
      </c>
      <c r="AM27">
        <v>1538.7619999999999</v>
      </c>
      <c r="AN27">
        <v>43.74</v>
      </c>
      <c r="AO27" t="s">
        <v>142</v>
      </c>
      <c r="AP27" t="s">
        <v>109</v>
      </c>
    </row>
    <row r="28" spans="1:42" x14ac:dyDescent="0.25">
      <c r="A28">
        <v>26</v>
      </c>
      <c r="B28">
        <v>88418.39</v>
      </c>
      <c r="C28">
        <v>175.428</v>
      </c>
      <c r="D28">
        <v>3.37</v>
      </c>
      <c r="E28">
        <v>5.89</v>
      </c>
      <c r="G28">
        <v>26</v>
      </c>
      <c r="H28">
        <v>34019.06</v>
      </c>
      <c r="I28">
        <v>536.178</v>
      </c>
      <c r="J28">
        <v>3.22</v>
      </c>
      <c r="K28">
        <v>6.91</v>
      </c>
      <c r="M28">
        <v>26</v>
      </c>
      <c r="N28">
        <v>186791.22</v>
      </c>
      <c r="O28">
        <v>2434.7979999999998</v>
      </c>
      <c r="P28">
        <v>3.16</v>
      </c>
      <c r="Q28">
        <v>4.97</v>
      </c>
      <c r="S28">
        <v>26</v>
      </c>
      <c r="T28">
        <v>10404.709999999999</v>
      </c>
      <c r="U28">
        <v>3930</v>
      </c>
      <c r="V28">
        <v>2.59</v>
      </c>
      <c r="W28">
        <v>4.68</v>
      </c>
      <c r="Y28">
        <v>26</v>
      </c>
      <c r="Z28">
        <v>27128.23</v>
      </c>
      <c r="AA28">
        <v>757.71900000000005</v>
      </c>
      <c r="AB28">
        <v>2.86</v>
      </c>
      <c r="AC28">
        <v>5.44</v>
      </c>
      <c r="AE28">
        <v>26</v>
      </c>
      <c r="AF28">
        <v>11640.88</v>
      </c>
      <c r="AG28">
        <v>819</v>
      </c>
      <c r="AH28">
        <v>2.13</v>
      </c>
      <c r="AI28">
        <v>6.79</v>
      </c>
      <c r="AK28">
        <v>26</v>
      </c>
      <c r="AL28">
        <v>20328835.75</v>
      </c>
      <c r="AM28">
        <v>1579.364</v>
      </c>
      <c r="AN28">
        <v>44.09</v>
      </c>
      <c r="AO28" t="s">
        <v>143</v>
      </c>
      <c r="AP28" t="s">
        <v>116</v>
      </c>
    </row>
    <row r="29" spans="1:42" x14ac:dyDescent="0.25">
      <c r="A29">
        <v>27</v>
      </c>
      <c r="B29">
        <v>82107.539999999994</v>
      </c>
      <c r="C29">
        <v>148.375</v>
      </c>
      <c r="D29">
        <v>3.47</v>
      </c>
      <c r="E29">
        <v>6.96</v>
      </c>
      <c r="F29" t="s">
        <v>105</v>
      </c>
      <c r="G29">
        <v>27</v>
      </c>
      <c r="H29">
        <v>27086.61</v>
      </c>
      <c r="I29">
        <v>333.91300000000001</v>
      </c>
      <c r="J29">
        <v>3.31</v>
      </c>
      <c r="K29">
        <v>7.52</v>
      </c>
      <c r="L29" t="s">
        <v>105</v>
      </c>
      <c r="M29">
        <v>27</v>
      </c>
      <c r="N29">
        <v>176617.5</v>
      </c>
      <c r="O29">
        <v>2187.259</v>
      </c>
      <c r="P29">
        <v>3.14</v>
      </c>
      <c r="Q29">
        <v>6.53</v>
      </c>
      <c r="R29" t="s">
        <v>105</v>
      </c>
      <c r="S29">
        <v>27</v>
      </c>
      <c r="T29">
        <v>10381.030000000001</v>
      </c>
      <c r="U29">
        <v>3906.5</v>
      </c>
      <c r="V29">
        <v>2.62</v>
      </c>
      <c r="W29">
        <v>5.8</v>
      </c>
      <c r="X29" t="s">
        <v>105</v>
      </c>
      <c r="Y29">
        <v>27</v>
      </c>
      <c r="Z29">
        <v>25722.400000000001</v>
      </c>
      <c r="AA29">
        <v>724.89</v>
      </c>
      <c r="AB29">
        <v>2.87</v>
      </c>
      <c r="AC29">
        <v>11.74</v>
      </c>
      <c r="AD29" t="s">
        <v>105</v>
      </c>
      <c r="AE29">
        <v>27</v>
      </c>
      <c r="AF29">
        <v>11261.79</v>
      </c>
      <c r="AG29">
        <v>772.101</v>
      </c>
      <c r="AH29">
        <v>2.13</v>
      </c>
      <c r="AI29">
        <v>8.1199999999999992</v>
      </c>
      <c r="AJ29" t="s">
        <v>105</v>
      </c>
      <c r="AK29">
        <v>27</v>
      </c>
      <c r="AL29">
        <v>18626105.25</v>
      </c>
      <c r="AM29">
        <v>1333.5</v>
      </c>
      <c r="AN29">
        <v>43.74</v>
      </c>
      <c r="AO29" t="s">
        <v>144</v>
      </c>
      <c r="AP29" t="s">
        <v>109</v>
      </c>
    </row>
    <row r="30" spans="1:42" x14ac:dyDescent="0.25">
      <c r="A30">
        <v>28</v>
      </c>
      <c r="B30">
        <v>85967.32</v>
      </c>
      <c r="C30">
        <v>163.989</v>
      </c>
      <c r="D30">
        <v>3.36</v>
      </c>
      <c r="E30">
        <v>6.32</v>
      </c>
      <c r="F30" t="s">
        <v>105</v>
      </c>
      <c r="G30">
        <v>28</v>
      </c>
      <c r="H30">
        <v>27662.27</v>
      </c>
      <c r="I30">
        <v>348.08600000000001</v>
      </c>
      <c r="J30">
        <v>3.2</v>
      </c>
      <c r="K30">
        <v>6.46</v>
      </c>
      <c r="L30" t="s">
        <v>105</v>
      </c>
      <c r="M30">
        <v>28</v>
      </c>
      <c r="N30">
        <v>166701.98000000001</v>
      </c>
      <c r="O30">
        <v>1962.886</v>
      </c>
      <c r="P30">
        <v>3.12</v>
      </c>
      <c r="Q30">
        <v>6.77</v>
      </c>
      <c r="R30" t="s">
        <v>105</v>
      </c>
      <c r="S30">
        <v>28</v>
      </c>
      <c r="T30">
        <v>10160.25</v>
      </c>
      <c r="U30">
        <v>3833.9</v>
      </c>
      <c r="V30">
        <v>2.59</v>
      </c>
      <c r="W30">
        <v>4.2699999999999996</v>
      </c>
      <c r="X30" t="s">
        <v>105</v>
      </c>
      <c r="Y30">
        <v>28</v>
      </c>
      <c r="Z30">
        <v>26173.34</v>
      </c>
      <c r="AA30">
        <v>734.18799999999999</v>
      </c>
      <c r="AB30">
        <v>2.87</v>
      </c>
      <c r="AC30">
        <v>11.67</v>
      </c>
      <c r="AD30" t="s">
        <v>105</v>
      </c>
      <c r="AE30">
        <v>28</v>
      </c>
      <c r="AF30">
        <v>10509.25</v>
      </c>
      <c r="AG30">
        <v>661.34</v>
      </c>
      <c r="AH30">
        <v>2.12</v>
      </c>
      <c r="AI30">
        <v>6.85</v>
      </c>
      <c r="AJ30" t="s">
        <v>105</v>
      </c>
      <c r="AK30">
        <v>28</v>
      </c>
      <c r="AL30">
        <v>18657592.75</v>
      </c>
      <c r="AM30">
        <v>1332.1420000000001</v>
      </c>
      <c r="AN30">
        <v>43.83</v>
      </c>
      <c r="AO30" t="s">
        <v>145</v>
      </c>
      <c r="AP30" t="s">
        <v>102</v>
      </c>
    </row>
    <row r="31" spans="1:42" x14ac:dyDescent="0.25">
      <c r="A31">
        <v>29</v>
      </c>
      <c r="B31">
        <v>102674.88</v>
      </c>
      <c r="C31">
        <v>233.19800000000001</v>
      </c>
      <c r="D31">
        <v>3.36</v>
      </c>
      <c r="E31">
        <v>6.77</v>
      </c>
      <c r="F31" t="s">
        <v>105</v>
      </c>
      <c r="G31">
        <v>29</v>
      </c>
      <c r="H31">
        <v>30229.35</v>
      </c>
      <c r="I31">
        <v>429.923</v>
      </c>
      <c r="J31">
        <v>3.14</v>
      </c>
      <c r="K31">
        <v>6.76</v>
      </c>
      <c r="L31" t="s">
        <v>105</v>
      </c>
      <c r="M31">
        <v>29</v>
      </c>
      <c r="N31">
        <v>175039.63</v>
      </c>
      <c r="O31">
        <v>2175.7199999999998</v>
      </c>
      <c r="P31">
        <v>3.07</v>
      </c>
      <c r="Q31">
        <v>5.76</v>
      </c>
      <c r="R31" t="s">
        <v>105</v>
      </c>
      <c r="S31">
        <v>29</v>
      </c>
      <c r="T31">
        <v>8646.7099999999991</v>
      </c>
      <c r="U31">
        <v>3188.7</v>
      </c>
      <c r="V31">
        <v>2.67</v>
      </c>
      <c r="W31">
        <v>6.5</v>
      </c>
      <c r="X31" t="s">
        <v>105</v>
      </c>
      <c r="Y31">
        <v>29</v>
      </c>
      <c r="Z31">
        <v>25998.79</v>
      </c>
      <c r="AA31">
        <v>693.34299999999996</v>
      </c>
      <c r="AB31">
        <v>2.87</v>
      </c>
      <c r="AC31">
        <v>10.94</v>
      </c>
      <c r="AD31" t="s">
        <v>105</v>
      </c>
      <c r="AE31">
        <v>29</v>
      </c>
      <c r="AF31">
        <v>11303.48</v>
      </c>
      <c r="AG31">
        <v>764.09799999999996</v>
      </c>
      <c r="AH31">
        <v>2.12</v>
      </c>
      <c r="AI31">
        <v>6.86</v>
      </c>
      <c r="AJ31" t="s">
        <v>105</v>
      </c>
      <c r="AK31">
        <v>29</v>
      </c>
      <c r="AL31">
        <v>19052083.25</v>
      </c>
      <c r="AM31">
        <v>1391.4559999999999</v>
      </c>
      <c r="AN31">
        <v>43.6</v>
      </c>
      <c r="AO31" t="s">
        <v>146</v>
      </c>
      <c r="AP31" t="s">
        <v>109</v>
      </c>
    </row>
    <row r="32" spans="1:42" x14ac:dyDescent="0.25">
      <c r="A32">
        <v>30</v>
      </c>
      <c r="B32">
        <v>110913.77</v>
      </c>
      <c r="C32">
        <v>274.39499999999998</v>
      </c>
      <c r="D32">
        <v>3.32</v>
      </c>
      <c r="E32">
        <v>6.4</v>
      </c>
      <c r="F32" t="s">
        <v>105</v>
      </c>
      <c r="G32">
        <v>30</v>
      </c>
      <c r="H32">
        <v>33726.26</v>
      </c>
      <c r="I32">
        <v>529.87300000000005</v>
      </c>
      <c r="J32">
        <v>3.14</v>
      </c>
      <c r="K32">
        <v>6.76</v>
      </c>
      <c r="L32" t="s">
        <v>105</v>
      </c>
      <c r="M32">
        <v>30</v>
      </c>
      <c r="N32">
        <v>211870.39</v>
      </c>
      <c r="O32">
        <v>3142.194</v>
      </c>
      <c r="P32">
        <v>3.14</v>
      </c>
      <c r="Q32">
        <v>4.21</v>
      </c>
      <c r="R32" t="s">
        <v>105</v>
      </c>
      <c r="S32">
        <v>30</v>
      </c>
      <c r="T32">
        <v>9730.5</v>
      </c>
      <c r="U32">
        <v>3691.7</v>
      </c>
      <c r="V32">
        <v>2.6</v>
      </c>
      <c r="W32">
        <v>7.84</v>
      </c>
      <c r="X32" t="s">
        <v>105</v>
      </c>
      <c r="Y32">
        <v>30</v>
      </c>
      <c r="Z32">
        <v>30017.98</v>
      </c>
      <c r="AA32">
        <v>941.49400000000003</v>
      </c>
      <c r="AB32">
        <v>2.85</v>
      </c>
      <c r="AC32">
        <v>10.4</v>
      </c>
      <c r="AD32" t="s">
        <v>105</v>
      </c>
      <c r="AE32">
        <v>30</v>
      </c>
      <c r="AF32">
        <v>12511.2</v>
      </c>
      <c r="AG32">
        <v>941.48199999999997</v>
      </c>
      <c r="AH32">
        <v>2.11</v>
      </c>
      <c r="AI32">
        <v>6.47</v>
      </c>
      <c r="AJ32" t="s">
        <v>105</v>
      </c>
      <c r="AK32">
        <v>30</v>
      </c>
      <c r="AL32">
        <v>19472220.25</v>
      </c>
      <c r="AM32">
        <v>1469.175</v>
      </c>
      <c r="AN32">
        <v>43.26</v>
      </c>
      <c r="AO32" t="s">
        <v>147</v>
      </c>
      <c r="AP32" t="s">
        <v>109</v>
      </c>
    </row>
    <row r="33" spans="1:42" x14ac:dyDescent="0.25">
      <c r="A33" t="s">
        <v>148</v>
      </c>
      <c r="B33" t="s">
        <v>149</v>
      </c>
      <c r="C33" t="s">
        <v>150</v>
      </c>
      <c r="D33" t="s">
        <v>112</v>
      </c>
      <c r="E33" t="s">
        <v>151</v>
      </c>
      <c r="F33" t="s">
        <v>102</v>
      </c>
      <c r="G33" t="s">
        <v>148</v>
      </c>
      <c r="H33">
        <v>757500.33</v>
      </c>
      <c r="I33">
        <v>314.87700000000001</v>
      </c>
      <c r="J33">
        <v>3.13</v>
      </c>
      <c r="K33">
        <v>6.86</v>
      </c>
      <c r="L33" t="s">
        <v>106</v>
      </c>
      <c r="M33" t="s">
        <v>148</v>
      </c>
      <c r="N33" t="s">
        <v>152</v>
      </c>
      <c r="O33" t="s">
        <v>153</v>
      </c>
      <c r="P33" t="s">
        <v>154</v>
      </c>
      <c r="Q33" t="s">
        <v>155</v>
      </c>
      <c r="R33" t="s">
        <v>102</v>
      </c>
      <c r="S33" t="s">
        <v>148</v>
      </c>
      <c r="T33">
        <v>238672.48</v>
      </c>
      <c r="U33">
        <v>89109.9</v>
      </c>
      <c r="V33">
        <v>2.64</v>
      </c>
      <c r="W33">
        <v>2.5099999999999998</v>
      </c>
      <c r="X33" t="s">
        <v>105</v>
      </c>
      <c r="Y33" t="s">
        <v>148</v>
      </c>
      <c r="Z33">
        <v>668148.30000000005</v>
      </c>
      <c r="AA33">
        <v>523.35799999999995</v>
      </c>
      <c r="AB33">
        <v>2.85</v>
      </c>
      <c r="AC33">
        <v>9.3699999999999992</v>
      </c>
      <c r="AD33" t="s">
        <v>106</v>
      </c>
      <c r="AE33" t="s">
        <v>148</v>
      </c>
      <c r="AF33" t="s">
        <v>156</v>
      </c>
      <c r="AG33" t="s">
        <v>157</v>
      </c>
      <c r="AH33" t="s">
        <v>158</v>
      </c>
      <c r="AI33" t="s">
        <v>159</v>
      </c>
      <c r="AJ33" t="s">
        <v>102</v>
      </c>
      <c r="AK33" t="s">
        <v>148</v>
      </c>
      <c r="AL33" t="s">
        <v>160</v>
      </c>
      <c r="AM33">
        <v>1112.298</v>
      </c>
      <c r="AN33">
        <v>43.31</v>
      </c>
      <c r="AO33" t="s">
        <v>161</v>
      </c>
      <c r="AP3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Пивовар Евгений Васильевич</cp:lastModifiedBy>
  <cp:lastPrinted>2016-12-07T13:02:14Z</cp:lastPrinted>
  <dcterms:created xsi:type="dcterms:W3CDTF">2016-10-07T07:24:19Z</dcterms:created>
  <dcterms:modified xsi:type="dcterms:W3CDTF">2016-12-08T11:57:53Z</dcterms:modified>
</cp:coreProperties>
</file>