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Додаток" sheetId="6" r:id="rId2"/>
    <sheet name="Лист1" sheetId="5" r:id="rId3"/>
  </sheets>
  <externalReferences>
    <externalReference r:id="rId4"/>
  </externalReferences>
  <definedNames>
    <definedName name="_Hlk21234135" localSheetId="1">Додаток!$C$17</definedName>
    <definedName name="OLE_LINK2" localSheetId="1">Додаток!#REF!</definedName>
    <definedName name="OLE_LINK3" localSheetId="1">Додаток!#REF!</definedName>
    <definedName name="OLE_LINK5" localSheetId="1">Додаток!#REF!</definedName>
    <definedName name="_xlnm.Print_Area" localSheetId="1">Додаток!$A$1:$I$55</definedName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Q34" i="4" l="1"/>
  <c r="T25" i="4"/>
  <c r="Q25" i="4"/>
  <c r="W25" i="4"/>
  <c r="D16" i="6" l="1"/>
  <c r="E16" i="6"/>
  <c r="F16" i="6"/>
  <c r="D17" i="6"/>
  <c r="E17" i="6"/>
  <c r="F17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D24" i="6"/>
  <c r="E24" i="6"/>
  <c r="F24" i="6"/>
  <c r="D25" i="6"/>
  <c r="E25" i="6"/>
  <c r="F25" i="6"/>
  <c r="D26" i="6"/>
  <c r="E26" i="6"/>
  <c r="F26" i="6"/>
  <c r="D27" i="6"/>
  <c r="E27" i="6"/>
  <c r="F27" i="6"/>
  <c r="D28" i="6"/>
  <c r="E28" i="6"/>
  <c r="F28" i="6"/>
  <c r="D29" i="6"/>
  <c r="E29" i="6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D42" i="6"/>
  <c r="E42" i="6"/>
  <c r="F42" i="6"/>
  <c r="D43" i="6"/>
  <c r="E43" i="6"/>
  <c r="F43" i="6"/>
  <c r="D44" i="6"/>
  <c r="E44" i="6"/>
  <c r="F44" i="6"/>
  <c r="D15" i="6"/>
  <c r="E15" i="6"/>
  <c r="F15" i="6"/>
  <c r="H43" i="6"/>
  <c r="H44" i="6" s="1"/>
  <c r="H41" i="6"/>
  <c r="H42" i="6" s="1"/>
  <c r="H36" i="6"/>
  <c r="H37" i="6" s="1"/>
  <c r="H38" i="6" s="1"/>
  <c r="H39" i="6" s="1"/>
  <c r="H40" i="6" s="1"/>
  <c r="H34" i="6"/>
  <c r="H35" i="6" s="1"/>
  <c r="H33" i="6"/>
  <c r="H29" i="6"/>
  <c r="H30" i="6" s="1"/>
  <c r="H31" i="6" s="1"/>
  <c r="H32" i="6" s="1"/>
  <c r="H27" i="6"/>
  <c r="H28" i="6" s="1"/>
  <c r="H26" i="6"/>
  <c r="H22" i="6"/>
  <c r="H23" i="6" s="1"/>
  <c r="H24" i="6" s="1"/>
  <c r="H25" i="6" s="1"/>
  <c r="H20" i="6"/>
  <c r="H21" i="6" s="1"/>
  <c r="H19" i="6"/>
  <c r="H16" i="6"/>
  <c r="H17" i="6" s="1"/>
  <c r="H18" i="6" s="1"/>
  <c r="F45" i="6"/>
  <c r="E45" i="6"/>
  <c r="D45" i="6"/>
  <c r="S34" i="5"/>
  <c r="S33" i="5"/>
  <c r="C44" i="6" s="1"/>
  <c r="G44" i="6" s="1"/>
  <c r="AC40" i="4" s="1"/>
  <c r="S32" i="5"/>
  <c r="C43" i="6" s="1"/>
  <c r="G43" i="6" s="1"/>
  <c r="AC39" i="4" s="1"/>
  <c r="S31" i="5"/>
  <c r="C42" i="6" s="1"/>
  <c r="G42" i="6" s="1"/>
  <c r="AC38" i="4" s="1"/>
  <c r="S30" i="5"/>
  <c r="C41" i="6" s="1"/>
  <c r="G41" i="6" s="1"/>
  <c r="AC37" i="4" s="1"/>
  <c r="S29" i="5"/>
  <c r="C40" i="6" s="1"/>
  <c r="G40" i="6" s="1"/>
  <c r="AC36" i="4" s="1"/>
  <c r="S28" i="5"/>
  <c r="C39" i="6" s="1"/>
  <c r="G39" i="6" s="1"/>
  <c r="AC35" i="4" s="1"/>
  <c r="S27" i="5"/>
  <c r="C38" i="6" s="1"/>
  <c r="G38" i="6" s="1"/>
  <c r="AC34" i="4" s="1"/>
  <c r="S26" i="5"/>
  <c r="C37" i="6" s="1"/>
  <c r="G37" i="6" s="1"/>
  <c r="AC33" i="4" s="1"/>
  <c r="S25" i="5"/>
  <c r="C36" i="6" s="1"/>
  <c r="G36" i="6" s="1"/>
  <c r="AC32" i="4" s="1"/>
  <c r="S24" i="5"/>
  <c r="C35" i="6" s="1"/>
  <c r="G35" i="6" s="1"/>
  <c r="AC31" i="4" s="1"/>
  <c r="S23" i="5"/>
  <c r="C34" i="6" s="1"/>
  <c r="G34" i="6" s="1"/>
  <c r="AC30" i="4" s="1"/>
  <c r="S22" i="5"/>
  <c r="C33" i="6" s="1"/>
  <c r="G33" i="6" s="1"/>
  <c r="AC29" i="4" s="1"/>
  <c r="S21" i="5"/>
  <c r="C32" i="6" s="1"/>
  <c r="G32" i="6" s="1"/>
  <c r="AC28" i="4" s="1"/>
  <c r="S20" i="5"/>
  <c r="C31" i="6" s="1"/>
  <c r="G31" i="6" s="1"/>
  <c r="AC27" i="4" s="1"/>
  <c r="S19" i="5"/>
  <c r="C30" i="6" s="1"/>
  <c r="G30" i="6" s="1"/>
  <c r="AC26" i="4" s="1"/>
  <c r="S18" i="5"/>
  <c r="C29" i="6" s="1"/>
  <c r="G29" i="6" s="1"/>
  <c r="AC25" i="4" s="1"/>
  <c r="S17" i="5"/>
  <c r="C28" i="6" s="1"/>
  <c r="G28" i="6" s="1"/>
  <c r="AC24" i="4" s="1"/>
  <c r="S16" i="5"/>
  <c r="C27" i="6" s="1"/>
  <c r="G27" i="6" s="1"/>
  <c r="AC23" i="4" s="1"/>
  <c r="S15" i="5"/>
  <c r="C26" i="6" s="1"/>
  <c r="G26" i="6" s="1"/>
  <c r="AC22" i="4" s="1"/>
  <c r="S14" i="5"/>
  <c r="C25" i="6" s="1"/>
  <c r="G25" i="6" s="1"/>
  <c r="AC21" i="4" s="1"/>
  <c r="S13" i="5"/>
  <c r="C24" i="6" s="1"/>
  <c r="G24" i="6" s="1"/>
  <c r="AC20" i="4" s="1"/>
  <c r="S12" i="5"/>
  <c r="C23" i="6" s="1"/>
  <c r="G23" i="6" s="1"/>
  <c r="AC19" i="4" s="1"/>
  <c r="S11" i="5"/>
  <c r="C22" i="6" s="1"/>
  <c r="G22" i="6" s="1"/>
  <c r="AC18" i="4" s="1"/>
  <c r="S10" i="5"/>
  <c r="C21" i="6" s="1"/>
  <c r="G21" i="6" s="1"/>
  <c r="AC17" i="4" s="1"/>
  <c r="S9" i="5"/>
  <c r="C20" i="6" s="1"/>
  <c r="G20" i="6" s="1"/>
  <c r="AC16" i="4" s="1"/>
  <c r="S8" i="5"/>
  <c r="C19" i="6" s="1"/>
  <c r="G19" i="6" s="1"/>
  <c r="AC15" i="4" s="1"/>
  <c r="S7" i="5"/>
  <c r="C18" i="6" s="1"/>
  <c r="G18" i="6" s="1"/>
  <c r="AC14" i="4" s="1"/>
  <c r="S6" i="5"/>
  <c r="C17" i="6" s="1"/>
  <c r="G17" i="6" s="1"/>
  <c r="AC13" i="4" s="1"/>
  <c r="S5" i="5"/>
  <c r="C16" i="6" s="1"/>
  <c r="G16" i="6" s="1"/>
  <c r="AC12" i="4" s="1"/>
  <c r="S4" i="5"/>
  <c r="C15" i="6" s="1"/>
  <c r="G15" i="6" s="1"/>
  <c r="AC11" i="4" s="1"/>
  <c r="H45" i="6" l="1"/>
  <c r="G45" i="6"/>
  <c r="C45" i="6"/>
  <c r="T35" i="4"/>
  <c r="Q35" i="4"/>
  <c r="W11" i="4" l="1"/>
  <c r="T11" i="4"/>
  <c r="Q11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T41" i="4"/>
  <c r="T40" i="4"/>
  <c r="T39" i="4"/>
  <c r="T38" i="4"/>
  <c r="T37" i="4"/>
  <c r="T36" i="4"/>
  <c r="T34" i="4"/>
  <c r="T33" i="4"/>
  <c r="T32" i="4"/>
  <c r="T31" i="4"/>
  <c r="T30" i="4"/>
  <c r="T29" i="4"/>
  <c r="T28" i="4"/>
  <c r="T27" i="4"/>
  <c r="T26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AD11" i="4" l="1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Q12" i="4"/>
  <c r="Q41" i="4"/>
  <c r="Q40" i="4"/>
  <c r="Q39" i="4"/>
  <c r="Q38" i="4"/>
  <c r="Q37" i="4"/>
  <c r="Q36" i="4"/>
  <c r="Q33" i="4"/>
  <c r="Q32" i="4"/>
  <c r="Q31" i="4"/>
  <c r="Q30" i="4"/>
  <c r="Q29" i="4"/>
  <c r="Q28" i="4"/>
  <c r="Q27" i="4"/>
  <c r="Q26" i="4"/>
  <c r="Q24" i="4"/>
  <c r="Q23" i="4"/>
  <c r="Q22" i="4"/>
  <c r="Q21" i="4"/>
  <c r="Q20" i="4"/>
  <c r="Q19" i="4"/>
  <c r="Q18" i="4"/>
  <c r="Q17" i="4"/>
  <c r="Q16" i="4"/>
  <c r="Q15" i="4"/>
  <c r="Q14" i="4"/>
  <c r="Q13" i="4"/>
  <c r="T42" i="4" l="1"/>
  <c r="S42" i="4"/>
  <c r="R42" i="4"/>
  <c r="P42" i="4"/>
  <c r="O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D25" i="4"/>
  <c r="AE25" i="4" s="1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<sst xmlns="http://schemas.openxmlformats.org/spreadsheetml/2006/main" count="285" uniqueCount="135">
  <si>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</si>
  <si>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</si>
  <si>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</si>
  <si>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</si>
  <si>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</si>
  <si>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</si>
  <si>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</si>
  <si>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</si>
  <si>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</si>
  <si>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</si>
  <si>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</si>
  <si>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</si>
  <si>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</si>
  <si>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</si>
  <si>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</si>
  <si>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</si>
  <si>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</si>
  <si>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</si>
  <si>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</si>
  <si>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</si>
  <si>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</si>
  <si>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</si>
  <si>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</si>
  <si>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</si>
  <si>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</si>
  <si>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</si>
  <si>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</si>
  <si>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</si>
  <si>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</si>
  <si>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</si>
  <si>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</si>
  <si>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</si>
  <si>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</si>
  <si>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</si>
  <si>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</si>
  <si>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</si>
  <si>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</si>
  <si>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</si>
  <si>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</si>
  <si>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</si>
  <si>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</si>
  <si>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</si>
  <si>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</si>
  <si>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</si>
  <si>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</si>
  <si>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</si>
  <si>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</si>
  <si>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</si>
  <si>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</si>
  <si>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Запорізький п/м  Запорізького ЛВУМГ</t>
  </si>
  <si>
    <t>Дереновський О.Б.</t>
  </si>
  <si>
    <t xml:space="preserve">Огородник Ю.В. </t>
  </si>
  <si>
    <t>Учуєв Г.М.</t>
  </si>
  <si>
    <t>відсутні</t>
  </si>
  <si>
    <t xml:space="preserve">Газопроводи  ШДО, ШДКРІ, газопровід -відвід  до  ГРС-2  м.Запоріжжя  за період з 01.11.2016  по 30.11.2016 р.      </t>
  </si>
  <si>
    <r>
      <t xml:space="preserve">Свідоцтво </t>
    </r>
    <r>
      <rPr>
        <b/>
        <sz val="11"/>
        <rFont val="Times New Roman"/>
        <family val="1"/>
        <charset val="204"/>
      </rPr>
      <t xml:space="preserve">№ АВ-14-15 </t>
    </r>
    <r>
      <rPr>
        <sz val="11"/>
        <rFont val="Times New Roman"/>
        <family val="1"/>
        <charset val="204"/>
      </rPr>
      <t xml:space="preserve"> чинне до </t>
    </r>
    <r>
      <rPr>
        <b/>
        <sz val="11"/>
        <rFont val="Times New Roman"/>
        <family val="1"/>
        <charset val="204"/>
      </rPr>
      <t xml:space="preserve"> 10.09.2020 р.</t>
    </r>
  </si>
  <si>
    <t xml:space="preserve">Начальник    Запорізького    ЛВУМГ </t>
  </si>
  <si>
    <t>Завідувач  лабораторії</t>
  </si>
  <si>
    <t>Начальник служби ГВ та М</t>
  </si>
  <si>
    <t>Канцеровка</t>
  </si>
  <si>
    <t>Данные по объекту Быт (осн.) за 11/16.</t>
  </si>
  <si>
    <t>Данные по объекту Мотор Сiч (осн.) за 11/16.</t>
  </si>
  <si>
    <t>Данные по объекту ЮТЭ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</si>
  <si>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</si>
  <si>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</si>
  <si>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</si>
  <si>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</si>
  <si>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</si>
  <si>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</si>
  <si>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AB</t>
  </si>
  <si>
    <t>A</t>
  </si>
  <si>
    <t xml:space="preserve"> B</t>
  </si>
  <si>
    <t>597,227*</t>
  </si>
  <si>
    <t>3,81*</t>
  </si>
  <si>
    <t>-7,52*</t>
  </si>
  <si>
    <t>30,89*</t>
  </si>
  <si>
    <t>0,54*</t>
  </si>
  <si>
    <t>21,24*</t>
  </si>
  <si>
    <t>0,44*</t>
  </si>
  <si>
    <t>Итого</t>
  </si>
  <si>
    <t>427603,10*</t>
  </si>
  <si>
    <t>577,174*</t>
  </si>
  <si>
    <t>3,77*</t>
  </si>
  <si>
    <t>-4,54*</t>
  </si>
  <si>
    <t>6454,29*</t>
  </si>
  <si>
    <t>29,18*</t>
  </si>
  <si>
    <t>6,22*</t>
  </si>
  <si>
    <t>4998,43*</t>
  </si>
  <si>
    <t>24,11*</t>
  </si>
  <si>
    <t>-0,01*</t>
  </si>
  <si>
    <t>ГРС-2</t>
  </si>
  <si>
    <t>Данные по объекту Николай-Поле (осн.) за 11/16.</t>
  </si>
  <si>
    <t>Данные по объекту Лукашево (осн.) за 11/16.</t>
  </si>
  <si>
    <t>796,786*</t>
  </si>
  <si>
    <t>3,23*</t>
  </si>
  <si>
    <t>1,28*</t>
  </si>
  <si>
    <t>1267,031*</t>
  </si>
  <si>
    <t>3,06*</t>
  </si>
  <si>
    <t>2,90*</t>
  </si>
  <si>
    <t>734,683*</t>
  </si>
  <si>
    <t>3,37*</t>
  </si>
  <si>
    <t>-10,01*</t>
  </si>
  <si>
    <t>A C</t>
  </si>
  <si>
    <t>17611616,16*</t>
  </si>
  <si>
    <t>514,097*</t>
  </si>
  <si>
    <t>3,36*</t>
  </si>
  <si>
    <t>-10,31*</t>
  </si>
  <si>
    <t>478586,25*</t>
  </si>
  <si>
    <t>841,023*</t>
  </si>
  <si>
    <t>3,28*</t>
  </si>
  <si>
    <t>2,73*</t>
  </si>
  <si>
    <t>648957,25*</t>
  </si>
  <si>
    <t>1294,900*</t>
  </si>
  <si>
    <t>3,47*</t>
  </si>
  <si>
    <t>Філія УМГ"Харківтрансгаз"</t>
  </si>
  <si>
    <t xml:space="preserve">Запорізький ПМ Запорізького ЛВУМГ </t>
  </si>
  <si>
    <t xml:space="preserve">                                            Додаток до Паспорту фізико-хімічних показників природного газу</t>
  </si>
  <si>
    <r>
      <t xml:space="preserve">                    переданого Запорізьким ЛВУМГ та прийнятого  ПАТ "Запоріжгаз" по </t>
    </r>
    <r>
      <rPr>
        <b/>
        <sz val="9"/>
        <rFont val="Arial"/>
        <family val="2"/>
        <charset val="204"/>
      </rPr>
      <t>ГРС-Канцерівка</t>
    </r>
    <r>
      <rPr>
        <sz val="9"/>
        <rFont val="Arial"/>
        <family val="2"/>
        <charset val="204"/>
      </rPr>
      <t xml:space="preserve">, </t>
    </r>
  </si>
  <si>
    <t xml:space="preserve">ГРС-2 м.Запоріжжя, ГРС-с.Миколай-Поле, ГРС-с.Лукашеве </t>
  </si>
  <si>
    <t xml:space="preserve">Обсяг газу, переданого за добу,  м3 </t>
  </si>
  <si>
    <t>Загальний обсяг газу, м3</t>
  </si>
  <si>
    <t>Теплота згоряння нижча, (за поточну добу та середньозважене значення за місяць) МДж/м3</t>
  </si>
  <si>
    <t>ГРС-Канцерівка</t>
  </si>
  <si>
    <t>ГРС-2 м.Запоріжжя</t>
  </si>
  <si>
    <t xml:space="preserve"> ГРС-с.Миколай-Поле</t>
  </si>
  <si>
    <t xml:space="preserve">ГРС-с.Лукашеве </t>
  </si>
  <si>
    <t xml:space="preserve">Начальник  Запорізького    ЛВУМГ  </t>
  </si>
  <si>
    <t>Керівник підрозділу підприємства</t>
  </si>
  <si>
    <t xml:space="preserve">  прізвище</t>
  </si>
  <si>
    <t>Керівник служби, відповідальної за облік газу</t>
  </si>
  <si>
    <r>
      <t xml:space="preserve">з  газопроводу-відводу   ШДО, ШДКРІ   за період з   </t>
    </r>
    <r>
      <rPr>
        <b/>
        <u/>
        <sz val="9"/>
        <rFont val="Arial"/>
        <family val="2"/>
        <charset val="204"/>
      </rPr>
      <t>01.11.2016</t>
    </r>
    <r>
      <rPr>
        <sz val="9"/>
        <rFont val="Arial"/>
        <family val="2"/>
        <charset val="204"/>
      </rPr>
      <t xml:space="preserve">  по  </t>
    </r>
    <r>
      <rPr>
        <b/>
        <u/>
        <sz val="9"/>
        <rFont val="Arial"/>
        <family val="2"/>
        <charset val="204"/>
      </rPr>
      <t xml:space="preserve">30.11.2016 </t>
    </r>
  </si>
  <si>
    <t>маршрут №  610</t>
  </si>
  <si>
    <t>по  ГРС-2 м.Запоріжжя, ГРС-Канцерівка, ГРС-с.Миколай-Поле, ГРС-с.Лукашеве</t>
  </si>
  <si>
    <t xml:space="preserve">ПАТ "Запоріжгаз",Південьтрансенерго АТ "Мотор-Січ", АТ "Мотор-Січ" </t>
  </si>
  <si>
    <t xml:space="preserve">переданого Запорізьким ЛВУМГ  та прийнятого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</si>
</sst>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indexed="17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0"/>
      <name val="Times New Roman"/>
      <family val="1"/>
      <charset val="204"/>
    </font>
    <font>
      <sz val="13"/>
      <color theme="0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1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49" xfId="0" applyBorder="1" applyProtection="1">
      <protection locked="0"/>
    </xf>
    <xf numFmtId="0" fontId="2" fillId="0" borderId="49" xfId="0" applyFont="1" applyBorder="1" applyProtection="1">
      <protection locked="0"/>
    </xf>
    <xf numFmtId="0" fontId="11" fillId="0" borderId="0" xfId="0" applyFont="1"/>
    <xf numFmtId="0" fontId="5" fillId="0" borderId="0" xfId="0" applyFont="1" applyProtection="1"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49" xfId="0" applyFont="1" applyBorder="1" applyProtection="1">
      <protection locked="0"/>
    </xf>
    <xf numFmtId="0" fontId="15" fillId="0" borderId="0" xfId="1"/>
    <xf numFmtId="1" fontId="15" fillId="0" borderId="0" xfId="1" applyNumberFormat="1"/>
    <xf numFmtId="0" fontId="15" fillId="0" borderId="0" xfId="1" applyFont="1"/>
    <xf numFmtId="0" fontId="17" fillId="0" borderId="0" xfId="1" applyFont="1"/>
    <xf numFmtId="0" fontId="18" fillId="0" borderId="0" xfId="1" applyFont="1"/>
    <xf numFmtId="2" fontId="19" fillId="0" borderId="0" xfId="1" applyNumberFormat="1" applyFont="1"/>
    <xf numFmtId="0" fontId="19" fillId="0" borderId="0" xfId="1" applyFont="1"/>
    <xf numFmtId="0" fontId="20" fillId="0" borderId="0" xfId="1" applyFont="1"/>
    <xf numFmtId="0" fontId="21" fillId="0" borderId="0" xfId="1" applyFont="1"/>
    <xf numFmtId="2" fontId="22" fillId="0" borderId="0" xfId="1" applyNumberFormat="1" applyFont="1"/>
    <xf numFmtId="0" fontId="22" fillId="0" borderId="0" xfId="1" applyFont="1"/>
    <xf numFmtId="0" fontId="23" fillId="0" borderId="0" xfId="1" applyFont="1"/>
    <xf numFmtId="0" fontId="24" fillId="0" borderId="0" xfId="1" applyFont="1" applyAlignment="1"/>
    <xf numFmtId="2" fontId="24" fillId="0" borderId="0" xfId="1" applyNumberFormat="1" applyFont="1" applyAlignment="1"/>
    <xf numFmtId="0" fontId="25" fillId="0" borderId="0" xfId="1" applyFont="1" applyAlignment="1">
      <alignment horizontal="center"/>
    </xf>
    <xf numFmtId="0" fontId="21" fillId="0" borderId="0" xfId="1" applyFont="1" applyAlignment="1"/>
    <xf numFmtId="0" fontId="26" fillId="0" borderId="0" xfId="1" applyFont="1" applyAlignment="1"/>
    <xf numFmtId="2" fontId="26" fillId="0" borderId="0" xfId="1" applyNumberFormat="1" applyFont="1" applyAlignment="1"/>
    <xf numFmtId="0" fontId="17" fillId="0" borderId="0" xfId="1" applyFont="1" applyAlignment="1">
      <alignment vertical="center"/>
    </xf>
    <xf numFmtId="0" fontId="17" fillId="0" borderId="0" xfId="1" applyFont="1" applyBorder="1" applyAlignment="1">
      <alignment vertical="center"/>
    </xf>
    <xf numFmtId="0" fontId="28" fillId="0" borderId="49" xfId="1" applyFont="1" applyBorder="1" applyAlignment="1">
      <alignment horizontal="center" vertical="center"/>
    </xf>
    <xf numFmtId="0" fontId="29" fillId="0" borderId="49" xfId="1" applyFont="1" applyBorder="1" applyAlignment="1">
      <alignment horizontal="center"/>
    </xf>
    <xf numFmtId="2" fontId="29" fillId="0" borderId="49" xfId="1" applyNumberFormat="1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21" fillId="0" borderId="0" xfId="1" applyFont="1" applyBorder="1" applyAlignment="1">
      <alignment horizontal="center" vertical="center" textRotation="90" wrapText="1"/>
    </xf>
    <xf numFmtId="0" fontId="32" fillId="0" borderId="1" xfId="1" applyNumberFormat="1" applyFont="1" applyBorder="1" applyAlignment="1">
      <alignment horizontal="center" vertical="center"/>
    </xf>
    <xf numFmtId="2" fontId="15" fillId="0" borderId="1" xfId="1" applyNumberFormat="1" applyBorder="1"/>
    <xf numFmtId="0" fontId="15" fillId="0" borderId="1" xfId="1" applyBorder="1"/>
    <xf numFmtId="1" fontId="33" fillId="0" borderId="56" xfId="1" applyNumberFormat="1" applyFont="1" applyBorder="1" applyAlignment="1">
      <alignment horizontal="center" wrapText="1"/>
    </xf>
    <xf numFmtId="2" fontId="34" fillId="0" borderId="57" xfId="1" applyNumberFormat="1" applyFont="1" applyBorder="1" applyAlignment="1">
      <alignment horizontal="center" wrapText="1"/>
    </xf>
    <xf numFmtId="2" fontId="33" fillId="0" borderId="0" xfId="1" applyNumberFormat="1" applyFont="1" applyBorder="1" applyAlignment="1">
      <alignment horizontal="center" wrapText="1"/>
    </xf>
    <xf numFmtId="2" fontId="15" fillId="0" borderId="0" xfId="1" applyNumberFormat="1"/>
    <xf numFmtId="0" fontId="34" fillId="0" borderId="1" xfId="1" applyNumberFormat="1" applyFont="1" applyBorder="1" applyAlignment="1">
      <alignment horizontal="center" vertical="center" wrapText="1"/>
    </xf>
    <xf numFmtId="1" fontId="35" fillId="0" borderId="1" xfId="1" applyNumberFormat="1" applyFont="1" applyBorder="1" applyAlignment="1">
      <alignment horizontal="center" vertical="center" wrapText="1"/>
    </xf>
    <xf numFmtId="2" fontId="33" fillId="0" borderId="56" xfId="1" applyNumberFormat="1" applyFont="1" applyBorder="1" applyAlignment="1">
      <alignment horizontal="center" vertical="center" wrapText="1"/>
    </xf>
    <xf numFmtId="2" fontId="36" fillId="0" borderId="57" xfId="1" applyNumberFormat="1" applyFont="1" applyBorder="1" applyAlignment="1">
      <alignment horizontal="center" vertical="center" wrapText="1"/>
    </xf>
    <xf numFmtId="2" fontId="37" fillId="0" borderId="0" xfId="1" applyNumberFormat="1" applyFont="1" applyBorder="1" applyAlignment="1">
      <alignment horizontal="center" vertical="center" wrapText="1"/>
    </xf>
    <xf numFmtId="0" fontId="38" fillId="0" borderId="1" xfId="1" applyNumberFormat="1" applyFont="1" applyBorder="1" applyAlignment="1">
      <alignment horizontal="center" vertical="center" wrapText="1"/>
    </xf>
    <xf numFmtId="0" fontId="34" fillId="0" borderId="1" xfId="1" applyNumberFormat="1" applyFont="1" applyBorder="1" applyAlignment="1">
      <alignment horizontal="center" vertical="top" wrapText="1"/>
    </xf>
    <xf numFmtId="165" fontId="34" fillId="0" borderId="1" xfId="1" applyNumberFormat="1" applyFont="1" applyBorder="1" applyAlignment="1">
      <alignment horizontal="center" wrapText="1"/>
    </xf>
    <xf numFmtId="2" fontId="34" fillId="0" borderId="1" xfId="1" applyNumberFormat="1" applyFont="1" applyBorder="1" applyAlignment="1">
      <alignment horizontal="center" wrapText="1"/>
    </xf>
    <xf numFmtId="166" fontId="34" fillId="0" borderId="0" xfId="1" applyNumberFormat="1" applyFont="1" applyBorder="1" applyAlignment="1">
      <alignment horizontal="center" wrapText="1"/>
    </xf>
    <xf numFmtId="0" fontId="38" fillId="0" borderId="0" xfId="1" applyNumberFormat="1" applyFont="1" applyBorder="1" applyAlignment="1">
      <alignment horizontal="center" vertical="center" wrapText="1"/>
    </xf>
    <xf numFmtId="0" fontId="34" fillId="0" borderId="50" xfId="1" applyNumberFormat="1" applyFont="1" applyBorder="1" applyAlignment="1">
      <alignment horizontal="center" vertical="top" wrapText="1"/>
    </xf>
    <xf numFmtId="165" fontId="34" fillId="0" borderId="50" xfId="1" applyNumberFormat="1" applyFont="1" applyBorder="1" applyAlignment="1">
      <alignment horizontal="center" wrapText="1"/>
    </xf>
    <xf numFmtId="2" fontId="34" fillId="0" borderId="50" xfId="1" applyNumberFormat="1" applyFont="1" applyBorder="1" applyAlignment="1">
      <alignment horizontal="center" wrapText="1"/>
    </xf>
    <xf numFmtId="0" fontId="34" fillId="0" borderId="0" xfId="1" applyNumberFormat="1" applyFont="1" applyBorder="1" applyAlignment="1">
      <alignment horizontal="center" vertical="top" wrapText="1"/>
    </xf>
    <xf numFmtId="165" fontId="34" fillId="0" borderId="0" xfId="1" applyNumberFormat="1" applyFont="1" applyBorder="1" applyAlignment="1">
      <alignment horizontal="center" wrapText="1"/>
    </xf>
    <xf numFmtId="2" fontId="34" fillId="0" borderId="0" xfId="1" applyNumberFormat="1" applyFont="1" applyBorder="1" applyAlignment="1">
      <alignment horizontal="center" wrapText="1"/>
    </xf>
    <xf numFmtId="0" fontId="15" fillId="0" borderId="0" xfId="1" applyBorder="1" applyAlignment="1">
      <alignment wrapText="1"/>
    </xf>
    <xf numFmtId="0" fontId="39" fillId="0" borderId="49" xfId="1" applyFont="1" applyBorder="1"/>
    <xf numFmtId="2" fontId="39" fillId="0" borderId="49" xfId="1" applyNumberFormat="1" applyFont="1" applyBorder="1"/>
    <xf numFmtId="0" fontId="15" fillId="0" borderId="49" xfId="1" applyBorder="1"/>
    <xf numFmtId="0" fontId="15" fillId="0" borderId="0" xfId="1" applyBorder="1"/>
    <xf numFmtId="0" fontId="39" fillId="0" borderId="0" xfId="1" applyFont="1"/>
    <xf numFmtId="0" fontId="39" fillId="0" borderId="0" xfId="1" applyFont="1" applyAlignment="1">
      <alignment vertical="center"/>
    </xf>
    <xf numFmtId="2" fontId="39" fillId="0" borderId="0" xfId="1" applyNumberFormat="1" applyFont="1"/>
    <xf numFmtId="0" fontId="39" fillId="0" borderId="0" xfId="1" applyFont="1" applyAlignment="1">
      <alignment horizontal="center"/>
    </xf>
    <xf numFmtId="0" fontId="39" fillId="0" borderId="0" xfId="1" applyFont="1" applyBorder="1" applyAlignment="1">
      <alignment vertical="center"/>
    </xf>
    <xf numFmtId="0" fontId="38" fillId="0" borderId="0" xfId="1" applyFont="1"/>
    <xf numFmtId="0" fontId="10" fillId="0" borderId="49" xfId="0" applyFont="1" applyBorder="1" applyProtection="1">
      <protection locked="0"/>
    </xf>
    <xf numFmtId="0" fontId="41" fillId="0" borderId="0" xfId="0" applyFont="1" applyAlignment="1" applyProtection="1">
      <alignment horizontal="center" vertical="center"/>
      <protection locked="0"/>
    </xf>
    <xf numFmtId="4" fontId="42" fillId="0" borderId="12" xfId="0" applyNumberFormat="1" applyFont="1" applyBorder="1" applyAlignment="1" applyProtection="1">
      <alignment horizontal="center" vertical="center" wrapText="1"/>
      <protection locked="0"/>
    </xf>
    <xf numFmtId="2" fontId="42" fillId="0" borderId="12" xfId="0" applyNumberFormat="1" applyFont="1" applyBorder="1" applyAlignment="1" applyProtection="1">
      <alignment horizontal="center" vertical="center" wrapText="1"/>
      <protection locked="0"/>
    </xf>
    <xf numFmtId="2" fontId="42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2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Border="1" applyAlignment="1" applyProtection="1">
      <alignment horizontal="center" vertical="center" wrapText="1"/>
      <protection locked="0"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164" fontId="40" fillId="0" borderId="1" xfId="0" applyNumberFormat="1" applyFont="1" applyBorder="1" applyAlignment="1">
      <alignment horizontal="center" vertical="center"/>
    </xf>
    <xf numFmtId="164" fontId="40" fillId="0" borderId="1" xfId="0" applyNumberFormat="1" applyFont="1" applyBorder="1" applyAlignment="1">
      <alignment horizontal="center" vertical="center" wrapText="1"/>
    </xf>
    <xf numFmtId="164" fontId="40" fillId="0" borderId="48" xfId="0" applyNumberFormat="1" applyFont="1" applyBorder="1" applyAlignment="1">
      <alignment horizontal="center" vertical="center" wrapText="1"/>
    </xf>
    <xf numFmtId="164" fontId="40" fillId="0" borderId="29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166" fontId="40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2" fontId="42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2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2" fontId="14" fillId="0" borderId="45" xfId="0" applyNumberFormat="1" applyFont="1" applyBorder="1" applyAlignment="1" applyProtection="1">
      <alignment horizontal="center" vertical="center" wrapText="1"/>
      <protection locked="0"/>
    </xf>
    <xf numFmtId="2" fontId="14" fillId="0" borderId="46" xfId="0" applyNumberFormat="1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vertical="center"/>
      <protection locked="0"/>
    </xf>
    <xf numFmtId="0" fontId="44" fillId="0" borderId="49" xfId="0" applyFont="1" applyBorder="1" applyProtection="1">
      <protection locked="0"/>
    </xf>
    <xf numFmtId="2" fontId="14" fillId="0" borderId="14" xfId="0" applyNumberFormat="1" applyFont="1" applyBorder="1" applyAlignment="1" applyProtection="1">
      <alignment horizontal="center" vertical="center" wrapText="1"/>
      <protection locked="0"/>
    </xf>
    <xf numFmtId="2" fontId="40" fillId="0" borderId="1" xfId="0" applyNumberFormat="1" applyFont="1" applyBorder="1" applyAlignment="1">
      <alignment horizontal="center" vertical="center" wrapText="1"/>
    </xf>
    <xf numFmtId="0" fontId="43" fillId="0" borderId="0" xfId="0" applyFont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14" fillId="0" borderId="0" xfId="0" applyNumberFormat="1" applyFont="1" applyBorder="1" applyAlignment="1" applyProtection="1">
      <alignment horizontal="center" wrapText="1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14" fillId="0" borderId="7" xfId="0" applyNumberFormat="1" applyFont="1" applyBorder="1" applyAlignment="1" applyProtection="1">
      <alignment horizontal="center" wrapText="1"/>
      <protection locked="0"/>
    </xf>
    <xf numFmtId="2" fontId="14" fillId="0" borderId="41" xfId="0" applyNumberFormat="1" applyFont="1" applyBorder="1" applyAlignment="1" applyProtection="1">
      <alignment horizont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5" fillId="0" borderId="0" xfId="0" applyFont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2" fontId="14" fillId="0" borderId="8" xfId="0" applyNumberFormat="1" applyFont="1" applyBorder="1" applyAlignment="1" applyProtection="1">
      <alignment horizontal="center" wrapText="1"/>
      <protection locked="0"/>
    </xf>
    <xf numFmtId="2" fontId="14" fillId="0" borderId="4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7" fillId="0" borderId="1" xfId="1" applyFont="1" applyBorder="1" applyAlignment="1">
      <alignment horizontal="center" vertical="center" textRotation="90" wrapText="1"/>
    </xf>
    <xf numFmtId="0" fontId="15" fillId="0" borderId="0" xfId="1" applyNumberFormat="1" applyAlignment="1">
      <alignment horizontal="center" wrapText="1"/>
    </xf>
    <xf numFmtId="0" fontId="15" fillId="0" borderId="0" xfId="1" applyAlignment="1">
      <alignment horizontal="center" vertical="center" wrapText="1"/>
    </xf>
    <xf numFmtId="0" fontId="15" fillId="0" borderId="0" xfId="1" applyBorder="1" applyAlignment="1">
      <alignment wrapText="1"/>
    </xf>
    <xf numFmtId="0" fontId="17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 textRotation="90" wrapText="1"/>
    </xf>
    <xf numFmtId="0" fontId="17" fillId="0" borderId="53" xfId="1" applyFont="1" applyBorder="1" applyAlignment="1">
      <alignment horizontal="center" vertical="center" textRotation="90" wrapText="1"/>
    </xf>
    <xf numFmtId="0" fontId="31" fillId="0" borderId="2" xfId="1" applyFont="1" applyBorder="1" applyAlignment="1">
      <alignment horizontal="center" vertical="center" wrapText="1"/>
    </xf>
    <xf numFmtId="0" fontId="17" fillId="0" borderId="48" xfId="1" applyFont="1" applyBorder="1" applyAlignment="1">
      <alignment horizontal="center" vertical="center" wrapText="1"/>
    </xf>
    <xf numFmtId="0" fontId="17" fillId="0" borderId="51" xfId="1" applyFont="1" applyBorder="1" applyAlignment="1">
      <alignment horizontal="center" vertical="center" wrapText="1"/>
    </xf>
    <xf numFmtId="2" fontId="21" fillId="0" borderId="48" xfId="1" applyNumberFormat="1" applyFont="1" applyBorder="1" applyAlignment="1">
      <alignment horizontal="center" vertical="center" textRotation="90" wrapText="1"/>
    </xf>
    <xf numFmtId="0" fontId="30" fillId="0" borderId="52" xfId="1" applyFont="1" applyBorder="1" applyAlignment="1">
      <alignment horizontal="center" vertical="center" textRotation="90" wrapText="1"/>
    </xf>
    <xf numFmtId="0" fontId="30" fillId="0" borderId="54" xfId="1" applyFont="1" applyBorder="1" applyAlignment="1">
      <alignment horizontal="center" vertical="center" textRotation="90" wrapText="1"/>
    </xf>
    <xf numFmtId="0" fontId="30" fillId="0" borderId="55" xfId="1" applyFont="1" applyBorder="1" applyAlignment="1">
      <alignment horizontal="center" vertical="center" textRotation="90" wrapText="1"/>
    </xf>
    <xf numFmtId="0" fontId="17" fillId="0" borderId="48" xfId="1" applyFont="1" applyBorder="1" applyAlignment="1">
      <alignment horizontal="center" vertical="center" textRotation="90" wrapText="1"/>
    </xf>
    <xf numFmtId="0" fontId="16" fillId="0" borderId="0" xfId="1" applyFont="1" applyAlignment="1">
      <alignment horizontal="center"/>
    </xf>
    <xf numFmtId="0" fontId="15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90;&#1088;&#1086;&#1083;&#1086;&#1075;&#1080;&#1103;/&#1051;&#1072;&#1073;&#1086;&#1088;&#1072;&#1090;&#1086;&#1088;&#1080;&#1103;/&#1057;&#1077;&#1088;&#1090;&#1080;&#1092;&#1080;&#1082;&#1072;&#1090;&#1099;/2016/111111/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Додаток"/>
      <sheetName val="Лист1"/>
    </sheetNames>
    <sheetDataSet>
      <sheetData sheetId="0">
        <row r="17">
          <cell r="P17">
            <v>34.92</v>
          </cell>
        </row>
        <row r="20">
          <cell r="P20">
            <v>34.914999999999999</v>
          </cell>
        </row>
        <row r="21">
          <cell r="P21">
            <v>34.880000000000003</v>
          </cell>
        </row>
        <row r="23">
          <cell r="P23">
            <v>34.74</v>
          </cell>
        </row>
        <row r="27">
          <cell r="P27">
            <v>34.69</v>
          </cell>
        </row>
        <row r="28">
          <cell r="P28">
            <v>34.659999999999997</v>
          </cell>
        </row>
        <row r="30">
          <cell r="P30">
            <v>34.31</v>
          </cell>
        </row>
        <row r="34">
          <cell r="P34">
            <v>34.31</v>
          </cell>
        </row>
        <row r="35">
          <cell r="P35">
            <v>34.26</v>
          </cell>
        </row>
        <row r="37">
          <cell r="P37">
            <v>34.43</v>
          </cell>
        </row>
        <row r="42">
          <cell r="P42">
            <v>34.33</v>
          </cell>
        </row>
        <row r="44">
          <cell r="P44">
            <v>34.42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showZeros="0" tabSelected="1" view="pageBreakPreview" zoomScale="80" zoomScaleNormal="70" zoomScaleSheetLayoutView="80" workbookViewId="0">
      <selection activeCell="AA48" sqref="AA48"/>
    </sheetView>
  </sheetViews>
  <sheetFormatPr defaultRowHeight="15" x14ac:dyDescent="0.25"/>
  <cols>
    <col min="1" max="1" width="4.85546875" style="1" customWidth="1"/>
    <col min="2" max="2" width="9.5703125" style="1" customWidth="1"/>
    <col min="3" max="3" width="8.42578125" style="1" customWidth="1"/>
    <col min="4" max="6" width="8.140625" style="1" customWidth="1"/>
    <col min="7" max="7" width="9" style="1" customWidth="1"/>
    <col min="8" max="8" width="8.42578125" style="1" customWidth="1"/>
    <col min="9" max="9" width="8" style="1" customWidth="1"/>
    <col min="10" max="10" width="8.28515625" style="1" customWidth="1"/>
    <col min="11" max="11" width="8.42578125" style="1" customWidth="1"/>
    <col min="12" max="12" width="8.7109375" style="1" customWidth="1"/>
    <col min="13" max="13" width="8.28515625" style="1" customWidth="1"/>
    <col min="14" max="14" width="8.5703125" style="1" customWidth="1"/>
    <col min="15" max="15" width="6.140625" style="1" customWidth="1"/>
    <col min="16" max="16" width="7" style="1" customWidth="1"/>
    <col min="17" max="17" width="7.28515625" style="1" customWidth="1"/>
    <col min="18" max="18" width="6.140625" style="1" customWidth="1"/>
    <col min="19" max="19" width="6.7109375" style="1" customWidth="1"/>
    <col min="20" max="20" width="7.7109375" style="1" customWidth="1"/>
    <col min="21" max="21" width="6.140625" style="1" customWidth="1"/>
    <col min="22" max="22" width="7.5703125" style="1" customWidth="1"/>
    <col min="23" max="23" width="7.855468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9.7109375" style="1" customWidth="1"/>
    <col min="29" max="29" width="12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9.5" x14ac:dyDescent="0.3">
      <c r="A1" s="24" t="s">
        <v>20</v>
      </c>
      <c r="B1" s="25"/>
      <c r="C1" s="25"/>
      <c r="D1" s="25"/>
      <c r="E1" s="11"/>
      <c r="F1" s="11"/>
      <c r="M1" s="11" t="s">
        <v>4</v>
      </c>
      <c r="AB1" s="180" t="s">
        <v>131</v>
      </c>
      <c r="AC1" s="180"/>
    </row>
    <row r="2" spans="1:34" ht="17.25" x14ac:dyDescent="0.3">
      <c r="A2" s="24" t="s">
        <v>48</v>
      </c>
      <c r="B2" s="25"/>
      <c r="C2" s="10"/>
      <c r="D2" s="25"/>
      <c r="E2" s="11"/>
      <c r="F2" s="25"/>
      <c r="G2" s="2"/>
      <c r="H2" s="2"/>
      <c r="I2" s="2"/>
      <c r="J2" s="27"/>
      <c r="K2" s="177" t="s">
        <v>134</v>
      </c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2"/>
    </row>
    <row r="3" spans="1:34" ht="13.5" customHeight="1" x14ac:dyDescent="0.3">
      <c r="A3" s="24" t="s">
        <v>49</v>
      </c>
      <c r="B3" s="11"/>
      <c r="C3" s="3"/>
      <c r="D3" s="11"/>
      <c r="E3" s="11"/>
      <c r="F3" s="25"/>
      <c r="G3" s="2"/>
      <c r="H3" s="2"/>
      <c r="I3" s="2"/>
      <c r="J3" s="27"/>
      <c r="K3" s="177" t="s">
        <v>133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Z3" s="12"/>
      <c r="AA3" s="12"/>
      <c r="AB3" s="12"/>
      <c r="AC3" s="12"/>
    </row>
    <row r="4" spans="1:34" ht="16.5" x14ac:dyDescent="0.25">
      <c r="A4" s="26" t="s">
        <v>21</v>
      </c>
      <c r="B4" s="11"/>
      <c r="C4" s="11"/>
      <c r="D4" s="11"/>
      <c r="E4" s="11"/>
      <c r="F4" s="11"/>
      <c r="G4" s="2"/>
      <c r="H4" s="2"/>
      <c r="I4" s="2"/>
      <c r="J4" s="193" t="s">
        <v>132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2"/>
      <c r="Z4" s="12"/>
      <c r="AA4" s="12"/>
      <c r="AB4" s="12"/>
      <c r="AC4" s="12"/>
    </row>
    <row r="5" spans="1:34" ht="16.5" x14ac:dyDescent="0.25">
      <c r="A5" s="26" t="s">
        <v>55</v>
      </c>
      <c r="B5" s="11"/>
      <c r="C5" s="11"/>
      <c r="D5" s="11"/>
      <c r="E5" s="11"/>
      <c r="F5" s="25"/>
      <c r="G5" s="2"/>
      <c r="H5" s="2"/>
      <c r="I5" s="177" t="s">
        <v>54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3"/>
    </row>
    <row r="6" spans="1:34" ht="5.25" customHeight="1" thickBot="1" x14ac:dyDescent="0.3"/>
    <row r="7" spans="1:34" ht="26.25" customHeight="1" thickBot="1" x14ac:dyDescent="0.3">
      <c r="A7" s="140" t="s">
        <v>0</v>
      </c>
      <c r="B7" s="149" t="s">
        <v>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  <c r="N7" s="149" t="s">
        <v>30</v>
      </c>
      <c r="O7" s="155"/>
      <c r="P7" s="155"/>
      <c r="Q7" s="155"/>
      <c r="R7" s="155"/>
      <c r="S7" s="155"/>
      <c r="T7" s="155"/>
      <c r="U7" s="155"/>
      <c r="V7" s="155"/>
      <c r="W7" s="156"/>
      <c r="X7" s="157" t="s">
        <v>25</v>
      </c>
      <c r="Y7" s="159" t="s">
        <v>2</v>
      </c>
      <c r="Z7" s="161" t="s">
        <v>17</v>
      </c>
      <c r="AA7" s="161" t="s">
        <v>18</v>
      </c>
      <c r="AB7" s="187" t="s">
        <v>19</v>
      </c>
      <c r="AC7" s="140" t="s">
        <v>16</v>
      </c>
    </row>
    <row r="8" spans="1:34" ht="16.5" customHeight="1" thickBot="1" x14ac:dyDescent="0.3">
      <c r="A8" s="176"/>
      <c r="B8" s="152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  <c r="N8" s="142" t="s">
        <v>26</v>
      </c>
      <c r="O8" s="16" t="s">
        <v>28</v>
      </c>
      <c r="P8" s="16"/>
      <c r="Q8" s="16"/>
      <c r="R8" s="16"/>
      <c r="S8" s="16"/>
      <c r="T8" s="16"/>
      <c r="U8" s="16"/>
      <c r="V8" s="16" t="s">
        <v>29</v>
      </c>
      <c r="W8" s="17"/>
      <c r="X8" s="158"/>
      <c r="Y8" s="160"/>
      <c r="Z8" s="162"/>
      <c r="AA8" s="162"/>
      <c r="AB8" s="188"/>
      <c r="AC8" s="141"/>
    </row>
    <row r="9" spans="1:34" ht="15" customHeight="1" x14ac:dyDescent="0.25">
      <c r="A9" s="176"/>
      <c r="B9" s="145" t="s">
        <v>33</v>
      </c>
      <c r="C9" s="147" t="s">
        <v>34</v>
      </c>
      <c r="D9" s="147" t="s">
        <v>35</v>
      </c>
      <c r="E9" s="147" t="s">
        <v>40</v>
      </c>
      <c r="F9" s="147" t="s">
        <v>41</v>
      </c>
      <c r="G9" s="147" t="s">
        <v>38</v>
      </c>
      <c r="H9" s="147" t="s">
        <v>42</v>
      </c>
      <c r="I9" s="147" t="s">
        <v>39</v>
      </c>
      <c r="J9" s="147" t="s">
        <v>37</v>
      </c>
      <c r="K9" s="147" t="s">
        <v>36</v>
      </c>
      <c r="L9" s="147" t="s">
        <v>43</v>
      </c>
      <c r="M9" s="178" t="s">
        <v>44</v>
      </c>
      <c r="N9" s="143"/>
      <c r="O9" s="183" t="s">
        <v>31</v>
      </c>
      <c r="P9" s="185" t="s">
        <v>10</v>
      </c>
      <c r="Q9" s="187" t="s">
        <v>11</v>
      </c>
      <c r="R9" s="145" t="s">
        <v>32</v>
      </c>
      <c r="S9" s="147" t="s">
        <v>12</v>
      </c>
      <c r="T9" s="178" t="s">
        <v>13</v>
      </c>
      <c r="U9" s="189" t="s">
        <v>27</v>
      </c>
      <c r="V9" s="147" t="s">
        <v>14</v>
      </c>
      <c r="W9" s="178" t="s">
        <v>15</v>
      </c>
      <c r="X9" s="158"/>
      <c r="Y9" s="160"/>
      <c r="Z9" s="162"/>
      <c r="AA9" s="162"/>
      <c r="AB9" s="188"/>
      <c r="AC9" s="141"/>
    </row>
    <row r="10" spans="1:34" ht="92.25" customHeight="1" x14ac:dyDescent="0.25">
      <c r="A10" s="176"/>
      <c r="B10" s="146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79"/>
      <c r="N10" s="144"/>
      <c r="O10" s="184"/>
      <c r="P10" s="186"/>
      <c r="Q10" s="188"/>
      <c r="R10" s="146"/>
      <c r="S10" s="148"/>
      <c r="T10" s="179"/>
      <c r="U10" s="190"/>
      <c r="V10" s="148"/>
      <c r="W10" s="179"/>
      <c r="X10" s="158"/>
      <c r="Y10" s="160"/>
      <c r="Z10" s="162"/>
      <c r="AA10" s="162"/>
      <c r="AB10" s="188"/>
      <c r="AC10" s="141"/>
    </row>
    <row r="11" spans="1:34" ht="17.25" x14ac:dyDescent="0.25">
      <c r="A11" s="18">
        <v>1</v>
      </c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106"/>
      <c r="O11" s="90"/>
      <c r="P11" s="107">
        <v>34.58</v>
      </c>
      <c r="Q11" s="91">
        <f t="shared" ref="Q11:Q41" si="0">P11/3.6</f>
        <v>9.6055555555555543</v>
      </c>
      <c r="R11" s="134"/>
      <c r="S11" s="107">
        <v>38.31</v>
      </c>
      <c r="T11" s="92">
        <f t="shared" ref="T11:T41" si="1">S11/3.6</f>
        <v>10.641666666666667</v>
      </c>
      <c r="U11" s="93"/>
      <c r="V11" s="107">
        <v>49.96</v>
      </c>
      <c r="W11" s="92">
        <f t="shared" ref="W11:W41" si="2">V11/3.6</f>
        <v>13.877777777777778</v>
      </c>
      <c r="X11" s="108"/>
      <c r="Y11" s="108"/>
      <c r="Z11" s="94"/>
      <c r="AA11" s="94"/>
      <c r="AB11" s="95"/>
      <c r="AC11" s="96">
        <f>Додаток!G15/1000</f>
        <v>631.06786</v>
      </c>
      <c r="AD11" s="13">
        <f t="shared" ref="AD11:AD24" si="3">SUM(B11:M11)+$K$42+$N$42</f>
        <v>0</v>
      </c>
      <c r="AE11" s="14" t="str">
        <f>IF(AD11=100,"ОК"," ")</f>
        <v xml:space="preserve"> </v>
      </c>
      <c r="AF11" s="8"/>
      <c r="AG11" s="8"/>
      <c r="AH11" s="8"/>
    </row>
    <row r="12" spans="1:34" ht="17.25" x14ac:dyDescent="0.25">
      <c r="A12" s="18">
        <v>2</v>
      </c>
      <c r="B12" s="103">
        <v>94.989699999999999</v>
      </c>
      <c r="C12" s="104">
        <v>2.7395</v>
      </c>
      <c r="D12" s="104">
        <v>0.872</v>
      </c>
      <c r="E12" s="104">
        <v>0.1305</v>
      </c>
      <c r="F12" s="104">
        <v>0.1464</v>
      </c>
      <c r="G12" s="104">
        <v>8.9999999999999998E-4</v>
      </c>
      <c r="H12" s="104">
        <v>3.1800000000000002E-2</v>
      </c>
      <c r="I12" s="104">
        <v>2.7300000000000001E-2</v>
      </c>
      <c r="J12" s="104">
        <v>2.1899999999999999E-2</v>
      </c>
      <c r="K12" s="104">
        <v>8.3999999999999995E-3</v>
      </c>
      <c r="L12" s="104">
        <v>0.84160000000000001</v>
      </c>
      <c r="M12" s="105">
        <v>0.18990000000000001</v>
      </c>
      <c r="N12" s="106">
        <v>0.70789999999999997</v>
      </c>
      <c r="O12" s="97"/>
      <c r="P12" s="133">
        <v>34.555999999999997</v>
      </c>
      <c r="Q12" s="98">
        <f t="shared" si="0"/>
        <v>9.5988888888888884</v>
      </c>
      <c r="R12" s="135"/>
      <c r="S12" s="133">
        <v>38.289000000000001</v>
      </c>
      <c r="T12" s="99">
        <f t="shared" si="1"/>
        <v>10.635833333333334</v>
      </c>
      <c r="U12" s="100"/>
      <c r="V12" s="133">
        <v>49.94</v>
      </c>
      <c r="W12" s="99">
        <f t="shared" si="2"/>
        <v>13.872222222222222</v>
      </c>
      <c r="X12" s="108">
        <v>-19.7</v>
      </c>
      <c r="Y12" s="108">
        <v>-14.2</v>
      </c>
      <c r="Z12" s="94"/>
      <c r="AA12" s="94"/>
      <c r="AB12" s="95"/>
      <c r="AC12" s="96">
        <f>Додаток!G16/1000</f>
        <v>635.38238000000001</v>
      </c>
      <c r="AD12" s="13">
        <f t="shared" si="3"/>
        <v>99.999899999999997</v>
      </c>
      <c r="AE12" s="14" t="str">
        <f>IF(AD12=100,"ОК"," ")</f>
        <v xml:space="preserve"> </v>
      </c>
      <c r="AF12" s="8"/>
      <c r="AG12" s="8"/>
      <c r="AH12" s="8"/>
    </row>
    <row r="13" spans="1:34" ht="16.5" x14ac:dyDescent="0.25">
      <c r="A13" s="18">
        <v>3</v>
      </c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  <c r="N13" s="106"/>
      <c r="O13" s="97"/>
      <c r="P13" s="107">
        <v>34.56</v>
      </c>
      <c r="Q13" s="91">
        <f t="shared" si="0"/>
        <v>9.6</v>
      </c>
      <c r="R13" s="101"/>
      <c r="S13" s="107">
        <v>38.29</v>
      </c>
      <c r="T13" s="92">
        <f t="shared" si="1"/>
        <v>10.636111111111111</v>
      </c>
      <c r="U13" s="102"/>
      <c r="V13" s="107">
        <v>49.94</v>
      </c>
      <c r="W13" s="92">
        <f t="shared" si="2"/>
        <v>13.872222222222222</v>
      </c>
      <c r="X13" s="108"/>
      <c r="Y13" s="108"/>
      <c r="Z13" s="94"/>
      <c r="AA13" s="94"/>
      <c r="AB13" s="95"/>
      <c r="AC13" s="96">
        <f>Додаток!G17/1000</f>
        <v>547.49318999999991</v>
      </c>
      <c r="AD13" s="13">
        <f t="shared" si="3"/>
        <v>0</v>
      </c>
      <c r="AE13" s="14" t="str">
        <f>IF(AD13=100,"ОК"," ")</f>
        <v xml:space="preserve"> </v>
      </c>
      <c r="AF13" s="8"/>
      <c r="AG13" s="8"/>
      <c r="AH13" s="8"/>
    </row>
    <row r="14" spans="1:34" ht="16.5" x14ac:dyDescent="0.25">
      <c r="A14" s="18">
        <v>4</v>
      </c>
      <c r="B14" s="103">
        <v>94.997500000000002</v>
      </c>
      <c r="C14" s="104">
        <v>2.7090000000000001</v>
      </c>
      <c r="D14" s="104">
        <v>0.87250000000000005</v>
      </c>
      <c r="E14" s="104">
        <v>0.13320000000000001</v>
      </c>
      <c r="F14" s="104">
        <v>0.14680000000000001</v>
      </c>
      <c r="G14" s="104">
        <v>1.4E-3</v>
      </c>
      <c r="H14" s="104">
        <v>3.1099999999999999E-2</v>
      </c>
      <c r="I14" s="104">
        <v>2.4799999999999999E-2</v>
      </c>
      <c r="J14" s="104">
        <v>1.21E-2</v>
      </c>
      <c r="K14" s="104">
        <v>1.0500000000000001E-2</v>
      </c>
      <c r="L14" s="104">
        <v>0.83630000000000004</v>
      </c>
      <c r="M14" s="105">
        <v>0.22470000000000001</v>
      </c>
      <c r="N14" s="106">
        <v>0.70779999999999998</v>
      </c>
      <c r="O14" s="97"/>
      <c r="P14" s="133">
        <v>34.520000000000003</v>
      </c>
      <c r="Q14" s="98">
        <f t="shared" si="0"/>
        <v>9.5888888888888903</v>
      </c>
      <c r="R14" s="97"/>
      <c r="S14" s="133">
        <v>38.255000000000003</v>
      </c>
      <c r="T14" s="99">
        <f t="shared" si="1"/>
        <v>10.62638888888889</v>
      </c>
      <c r="U14" s="100"/>
      <c r="V14" s="133">
        <v>49.9</v>
      </c>
      <c r="W14" s="99">
        <f t="shared" si="2"/>
        <v>13.861111111111111</v>
      </c>
      <c r="X14" s="108"/>
      <c r="Y14" s="108"/>
      <c r="Z14" s="94">
        <v>0.1</v>
      </c>
      <c r="AA14" s="94">
        <v>2.5</v>
      </c>
      <c r="AB14" s="95"/>
      <c r="AC14" s="96">
        <f>Додаток!G18/1000</f>
        <v>535.87254999999993</v>
      </c>
      <c r="AD14" s="13">
        <f t="shared" si="3"/>
        <v>99.999899999999997</v>
      </c>
      <c r="AE14" s="14" t="str">
        <f t="shared" ref="AE14:AE41" si="4">IF(AD14=100,"ОК"," ")</f>
        <v xml:space="preserve"> </v>
      </c>
      <c r="AF14" s="8"/>
      <c r="AG14" s="8"/>
      <c r="AH14" s="8"/>
    </row>
    <row r="15" spans="1:34" ht="16.5" x14ac:dyDescent="0.25">
      <c r="A15" s="18">
        <v>5</v>
      </c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106"/>
      <c r="O15" s="97"/>
      <c r="P15" s="107">
        <v>34.520000000000003</v>
      </c>
      <c r="Q15" s="91">
        <f t="shared" si="0"/>
        <v>9.5888888888888903</v>
      </c>
      <c r="R15" s="101"/>
      <c r="S15" s="107">
        <v>38.26</v>
      </c>
      <c r="T15" s="92">
        <f t="shared" si="1"/>
        <v>10.627777777777776</v>
      </c>
      <c r="U15" s="102"/>
      <c r="V15" s="107">
        <v>49.9</v>
      </c>
      <c r="W15" s="92">
        <f t="shared" si="2"/>
        <v>13.861111111111111</v>
      </c>
      <c r="X15" s="108"/>
      <c r="Y15" s="108"/>
      <c r="Z15" s="94"/>
      <c r="AA15" s="94"/>
      <c r="AB15" s="95"/>
      <c r="AC15" s="96">
        <f>Додаток!G19/1000</f>
        <v>550.04097000000013</v>
      </c>
      <c r="AD15" s="13">
        <f t="shared" si="3"/>
        <v>0</v>
      </c>
      <c r="AE15" s="14" t="str">
        <f t="shared" si="4"/>
        <v xml:space="preserve"> </v>
      </c>
      <c r="AF15" s="8"/>
      <c r="AG15" s="8"/>
      <c r="AH15" s="8"/>
    </row>
    <row r="16" spans="1:34" ht="16.5" x14ac:dyDescent="0.25">
      <c r="A16" s="18">
        <v>6</v>
      </c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6"/>
      <c r="O16" s="97"/>
      <c r="P16" s="107">
        <v>34.520000000000003</v>
      </c>
      <c r="Q16" s="91">
        <f t="shared" si="0"/>
        <v>9.5888888888888903</v>
      </c>
      <c r="R16" s="101"/>
      <c r="S16" s="107">
        <v>38.26</v>
      </c>
      <c r="T16" s="92">
        <f t="shared" si="1"/>
        <v>10.627777777777776</v>
      </c>
      <c r="U16" s="102"/>
      <c r="V16" s="107">
        <v>49.9</v>
      </c>
      <c r="W16" s="92">
        <f t="shared" si="2"/>
        <v>13.861111111111111</v>
      </c>
      <c r="X16" s="108"/>
      <c r="Y16" s="108"/>
      <c r="Z16" s="94"/>
      <c r="AA16" s="94"/>
      <c r="AB16" s="95"/>
      <c r="AC16" s="96">
        <f>Додаток!G20/1000</f>
        <v>520.75446999999997</v>
      </c>
      <c r="AD16" s="13">
        <f t="shared" si="3"/>
        <v>0</v>
      </c>
      <c r="AE16" s="14" t="str">
        <f t="shared" si="4"/>
        <v xml:space="preserve"> </v>
      </c>
      <c r="AF16" s="8"/>
      <c r="AG16" s="8"/>
      <c r="AH16" s="8"/>
    </row>
    <row r="17" spans="1:34" ht="16.5" x14ac:dyDescent="0.25">
      <c r="A17" s="18">
        <v>7</v>
      </c>
      <c r="B17" s="103">
        <v>95.206599999999995</v>
      </c>
      <c r="C17" s="104">
        <v>2.5903999999999998</v>
      </c>
      <c r="D17" s="104">
        <v>0.82389999999999997</v>
      </c>
      <c r="E17" s="104">
        <v>0.12509999999999999</v>
      </c>
      <c r="F17" s="104">
        <v>0.13719999999999999</v>
      </c>
      <c r="G17" s="104">
        <v>1.5E-3</v>
      </c>
      <c r="H17" s="104">
        <v>0.03</v>
      </c>
      <c r="I17" s="104">
        <v>2.3699999999999999E-2</v>
      </c>
      <c r="J17" s="104">
        <v>1.01E-2</v>
      </c>
      <c r="K17" s="104">
        <v>1.0200000000000001E-2</v>
      </c>
      <c r="L17" s="104">
        <v>0.82399999999999995</v>
      </c>
      <c r="M17" s="105">
        <v>0.2172</v>
      </c>
      <c r="N17" s="106">
        <v>0.70599999999999996</v>
      </c>
      <c r="O17" s="97"/>
      <c r="P17" s="133">
        <v>34.456000000000003</v>
      </c>
      <c r="Q17" s="98">
        <f t="shared" si="0"/>
        <v>9.5711111111111116</v>
      </c>
      <c r="R17" s="97"/>
      <c r="S17" s="133">
        <v>38.18</v>
      </c>
      <c r="T17" s="99">
        <f t="shared" si="1"/>
        <v>10.605555555555556</v>
      </c>
      <c r="U17" s="100"/>
      <c r="V17" s="133">
        <v>49.87</v>
      </c>
      <c r="W17" s="99">
        <f t="shared" si="2"/>
        <v>13.852777777777776</v>
      </c>
      <c r="X17" s="108"/>
      <c r="Y17" s="108"/>
      <c r="Z17" s="94"/>
      <c r="AA17" s="94"/>
      <c r="AB17" s="95"/>
      <c r="AC17" s="96">
        <f>Додаток!G21/1000</f>
        <v>339.85927000000004</v>
      </c>
      <c r="AD17" s="13">
        <f t="shared" si="3"/>
        <v>99.999899999999982</v>
      </c>
      <c r="AE17" s="14" t="str">
        <f t="shared" si="4"/>
        <v xml:space="preserve"> </v>
      </c>
      <c r="AF17" s="8"/>
      <c r="AG17" s="8"/>
      <c r="AH17" s="8"/>
    </row>
    <row r="18" spans="1:34" ht="16.5" x14ac:dyDescent="0.25">
      <c r="A18" s="18">
        <v>8</v>
      </c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6"/>
      <c r="O18" s="97"/>
      <c r="P18" s="107">
        <v>34.46</v>
      </c>
      <c r="Q18" s="91">
        <f t="shared" si="0"/>
        <v>9.5722222222222229</v>
      </c>
      <c r="R18" s="101"/>
      <c r="S18" s="107">
        <v>38.18</v>
      </c>
      <c r="T18" s="92">
        <f t="shared" si="1"/>
        <v>10.605555555555556</v>
      </c>
      <c r="U18" s="102"/>
      <c r="V18" s="107">
        <v>49.87</v>
      </c>
      <c r="W18" s="92">
        <f t="shared" si="2"/>
        <v>13.852777777777776</v>
      </c>
      <c r="X18" s="108"/>
      <c r="Y18" s="108"/>
      <c r="Z18" s="94"/>
      <c r="AA18" s="94"/>
      <c r="AB18" s="95"/>
      <c r="AC18" s="96">
        <f>Додаток!G22/1000</f>
        <v>369.95008000000001</v>
      </c>
      <c r="AD18" s="13">
        <f t="shared" si="3"/>
        <v>0</v>
      </c>
      <c r="AE18" s="14" t="str">
        <f t="shared" si="4"/>
        <v xml:space="preserve"> </v>
      </c>
      <c r="AF18" s="8"/>
      <c r="AG18" s="8"/>
      <c r="AH18" s="8"/>
    </row>
    <row r="19" spans="1:34" ht="16.5" x14ac:dyDescent="0.25">
      <c r="A19" s="18">
        <v>9</v>
      </c>
      <c r="B19" s="103">
        <v>94.766300000000001</v>
      </c>
      <c r="C19" s="104">
        <v>2.8788</v>
      </c>
      <c r="D19" s="104">
        <v>0.91559999999999997</v>
      </c>
      <c r="E19" s="104">
        <v>0.1361</v>
      </c>
      <c r="F19" s="104">
        <v>0.15060000000000001</v>
      </c>
      <c r="G19" s="104">
        <v>1.2999999999999999E-3</v>
      </c>
      <c r="H19" s="104">
        <v>3.32E-2</v>
      </c>
      <c r="I19" s="104">
        <v>2.5899999999999999E-2</v>
      </c>
      <c r="J19" s="104">
        <v>1.15E-2</v>
      </c>
      <c r="K19" s="104">
        <v>9.1999999999999998E-3</v>
      </c>
      <c r="L19" s="104">
        <v>0.83040000000000003</v>
      </c>
      <c r="M19" s="105">
        <v>0.24099999999999999</v>
      </c>
      <c r="N19" s="106">
        <v>0.7097</v>
      </c>
      <c r="O19" s="97"/>
      <c r="P19" s="133">
        <v>34.595999999999997</v>
      </c>
      <c r="Q19" s="98">
        <f t="shared" si="0"/>
        <v>9.61</v>
      </c>
      <c r="R19" s="97"/>
      <c r="S19" s="133">
        <v>38.33</v>
      </c>
      <c r="T19" s="99">
        <f t="shared" si="1"/>
        <v>10.647222222222222</v>
      </c>
      <c r="U19" s="100"/>
      <c r="V19" s="133">
        <v>49.938000000000002</v>
      </c>
      <c r="W19" s="99">
        <f t="shared" si="2"/>
        <v>13.871666666666666</v>
      </c>
      <c r="X19" s="108">
        <v>-19.2</v>
      </c>
      <c r="Y19" s="108">
        <v>-13.2</v>
      </c>
      <c r="Z19" s="94"/>
      <c r="AA19" s="94"/>
      <c r="AB19" s="95"/>
      <c r="AC19" s="96">
        <f>Додаток!G23/1000</f>
        <v>360.40429999999998</v>
      </c>
      <c r="AD19" s="13">
        <f t="shared" si="3"/>
        <v>99.999899999999982</v>
      </c>
      <c r="AE19" s="14" t="str">
        <f t="shared" si="4"/>
        <v xml:space="preserve"> </v>
      </c>
      <c r="AF19" s="8"/>
      <c r="AG19" s="8"/>
      <c r="AH19" s="8"/>
    </row>
    <row r="20" spans="1:34" ht="16.5" x14ac:dyDescent="0.25">
      <c r="A20" s="18">
        <v>10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106"/>
      <c r="O20" s="97"/>
      <c r="P20" s="107">
        <v>34.6</v>
      </c>
      <c r="Q20" s="91">
        <f t="shared" si="0"/>
        <v>9.6111111111111107</v>
      </c>
      <c r="R20" s="101"/>
      <c r="S20" s="107">
        <v>38.33</v>
      </c>
      <c r="T20" s="92">
        <f t="shared" si="1"/>
        <v>10.647222222222222</v>
      </c>
      <c r="U20" s="102"/>
      <c r="V20" s="107">
        <v>49.94</v>
      </c>
      <c r="W20" s="92">
        <f t="shared" si="2"/>
        <v>13.872222222222222</v>
      </c>
      <c r="X20" s="108"/>
      <c r="Y20" s="108"/>
      <c r="Z20" s="94"/>
      <c r="AA20" s="94"/>
      <c r="AB20" s="95"/>
      <c r="AC20" s="96">
        <f>Додаток!G24/1000</f>
        <v>394.85057</v>
      </c>
      <c r="AD20" s="13">
        <f t="shared" si="3"/>
        <v>0</v>
      </c>
      <c r="AE20" s="14" t="str">
        <f t="shared" si="4"/>
        <v xml:space="preserve"> </v>
      </c>
      <c r="AF20" s="8"/>
      <c r="AG20" s="8"/>
      <c r="AH20" s="8"/>
    </row>
    <row r="21" spans="1:34" ht="16.5" x14ac:dyDescent="0.25">
      <c r="A21" s="18">
        <v>11</v>
      </c>
      <c r="B21" s="103">
        <v>94.926299999999998</v>
      </c>
      <c r="C21" s="104">
        <v>2.8262999999999998</v>
      </c>
      <c r="D21" s="104">
        <v>0.89710000000000001</v>
      </c>
      <c r="E21" s="104">
        <v>0.1366</v>
      </c>
      <c r="F21" s="104">
        <v>0.1424</v>
      </c>
      <c r="G21" s="104">
        <v>1.2999999999999999E-3</v>
      </c>
      <c r="H21" s="104">
        <v>2.9600000000000001E-2</v>
      </c>
      <c r="I21" s="104">
        <v>2.24E-2</v>
      </c>
      <c r="J21" s="104">
        <v>8.3999999999999995E-3</v>
      </c>
      <c r="K21" s="104">
        <v>9.7000000000000003E-3</v>
      </c>
      <c r="L21" s="104">
        <v>0.76570000000000005</v>
      </c>
      <c r="M21" s="105">
        <v>0.23419999999999999</v>
      </c>
      <c r="N21" s="106">
        <v>0.70830000000000004</v>
      </c>
      <c r="O21" s="97"/>
      <c r="P21" s="133">
        <v>34.579000000000001</v>
      </c>
      <c r="Q21" s="98">
        <f t="shared" si="0"/>
        <v>9.6052777777777774</v>
      </c>
      <c r="R21" s="97"/>
      <c r="S21" s="133">
        <v>38.31</v>
      </c>
      <c r="T21" s="99">
        <f t="shared" si="1"/>
        <v>10.641666666666667</v>
      </c>
      <c r="U21" s="100"/>
      <c r="V21" s="133">
        <v>49.96</v>
      </c>
      <c r="W21" s="99">
        <f t="shared" si="2"/>
        <v>13.877777777777778</v>
      </c>
      <c r="X21" s="108"/>
      <c r="Y21" s="108"/>
      <c r="Z21" s="94"/>
      <c r="AA21" s="94"/>
      <c r="AB21" s="95" t="s">
        <v>53</v>
      </c>
      <c r="AC21" s="96">
        <f>Додаток!G25/1000</f>
        <v>481.69889000000001</v>
      </c>
      <c r="AD21" s="13">
        <f t="shared" si="3"/>
        <v>99.999999999999986</v>
      </c>
      <c r="AE21" s="14" t="str">
        <f t="shared" si="4"/>
        <v>ОК</v>
      </c>
      <c r="AF21" s="8"/>
      <c r="AG21" s="8"/>
      <c r="AH21" s="8"/>
    </row>
    <row r="22" spans="1:34" ht="16.5" x14ac:dyDescent="0.25">
      <c r="A22" s="18">
        <v>12</v>
      </c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06"/>
      <c r="O22" s="97"/>
      <c r="P22" s="107">
        <v>34.58</v>
      </c>
      <c r="Q22" s="91">
        <f t="shared" si="0"/>
        <v>9.6055555555555543</v>
      </c>
      <c r="R22" s="101"/>
      <c r="S22" s="107">
        <v>38.31</v>
      </c>
      <c r="T22" s="92">
        <f t="shared" si="1"/>
        <v>10.641666666666667</v>
      </c>
      <c r="U22" s="102"/>
      <c r="V22" s="107">
        <v>49.96</v>
      </c>
      <c r="W22" s="92">
        <f t="shared" si="2"/>
        <v>13.877777777777778</v>
      </c>
      <c r="X22" s="108"/>
      <c r="Y22" s="108"/>
      <c r="Z22" s="94"/>
      <c r="AA22" s="94"/>
      <c r="AB22" s="95"/>
      <c r="AC22" s="96">
        <f>Додаток!G26/1000</f>
        <v>586.36958000000004</v>
      </c>
      <c r="AD22" s="13">
        <f t="shared" si="3"/>
        <v>0</v>
      </c>
      <c r="AE22" s="14" t="str">
        <f t="shared" si="4"/>
        <v xml:space="preserve"> </v>
      </c>
      <c r="AF22" s="8"/>
      <c r="AG22" s="8"/>
      <c r="AH22" s="8"/>
    </row>
    <row r="23" spans="1:34" ht="16.5" x14ac:dyDescent="0.25">
      <c r="A23" s="18">
        <v>13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06"/>
      <c r="O23" s="97"/>
      <c r="P23" s="107">
        <v>34.58</v>
      </c>
      <c r="Q23" s="91">
        <f t="shared" si="0"/>
        <v>9.6055555555555543</v>
      </c>
      <c r="R23" s="101"/>
      <c r="S23" s="107">
        <v>38.31</v>
      </c>
      <c r="T23" s="92">
        <f t="shared" si="1"/>
        <v>10.641666666666667</v>
      </c>
      <c r="U23" s="102"/>
      <c r="V23" s="107">
        <v>49.96</v>
      </c>
      <c r="W23" s="92">
        <f t="shared" si="2"/>
        <v>13.877777777777778</v>
      </c>
      <c r="X23" s="108"/>
      <c r="Y23" s="108"/>
      <c r="Z23" s="94"/>
      <c r="AA23" s="94"/>
      <c r="AB23" s="95"/>
      <c r="AC23" s="96">
        <f>Додаток!G27/1000</f>
        <v>597.37558000000001</v>
      </c>
      <c r="AD23" s="13">
        <f t="shared" si="3"/>
        <v>0</v>
      </c>
      <c r="AE23" s="14" t="str">
        <f t="shared" si="4"/>
        <v xml:space="preserve"> </v>
      </c>
      <c r="AF23" s="8"/>
      <c r="AG23" s="8"/>
      <c r="AH23" s="8"/>
    </row>
    <row r="24" spans="1:34" ht="16.5" x14ac:dyDescent="0.25">
      <c r="A24" s="18">
        <v>14</v>
      </c>
      <c r="B24" s="103">
        <v>94.918199999999999</v>
      </c>
      <c r="C24" s="104">
        <v>2.7134999999999998</v>
      </c>
      <c r="D24" s="104">
        <v>0.94079999999999997</v>
      </c>
      <c r="E24" s="104">
        <v>0.1384</v>
      </c>
      <c r="F24" s="104">
        <v>0.1744</v>
      </c>
      <c r="G24" s="104">
        <v>1.8E-3</v>
      </c>
      <c r="H24" s="104">
        <v>4.1000000000000002E-2</v>
      </c>
      <c r="I24" s="104">
        <v>3.5900000000000001E-2</v>
      </c>
      <c r="J24" s="104">
        <v>1.8499999999999999E-2</v>
      </c>
      <c r="K24" s="104">
        <v>1.0200000000000001E-2</v>
      </c>
      <c r="L24" s="104">
        <v>0.77880000000000005</v>
      </c>
      <c r="M24" s="105">
        <v>0.22839999999999999</v>
      </c>
      <c r="N24" s="106">
        <v>0.7097</v>
      </c>
      <c r="O24" s="97"/>
      <c r="P24" s="133">
        <v>34.634999999999998</v>
      </c>
      <c r="Q24" s="98">
        <f t="shared" si="0"/>
        <v>9.6208333333333318</v>
      </c>
      <c r="R24" s="97"/>
      <c r="S24" s="133">
        <v>38.369999999999997</v>
      </c>
      <c r="T24" s="99">
        <f t="shared" si="1"/>
        <v>10.658333333333333</v>
      </c>
      <c r="U24" s="100"/>
      <c r="V24" s="133">
        <v>49.99</v>
      </c>
      <c r="W24" s="99">
        <f t="shared" si="2"/>
        <v>13.886111111111111</v>
      </c>
      <c r="X24" s="108"/>
      <c r="Y24" s="108"/>
      <c r="Z24" s="94"/>
      <c r="AA24" s="94"/>
      <c r="AB24" s="95"/>
      <c r="AC24" s="96">
        <f>Додаток!G28/1000</f>
        <v>657.06414000000007</v>
      </c>
      <c r="AD24" s="13">
        <f t="shared" si="3"/>
        <v>99.999899999999997</v>
      </c>
      <c r="AE24" s="14" t="str">
        <f t="shared" si="4"/>
        <v xml:space="preserve"> </v>
      </c>
      <c r="AF24" s="8"/>
      <c r="AG24" s="8"/>
      <c r="AH24" s="8"/>
    </row>
    <row r="25" spans="1:34" ht="16.5" x14ac:dyDescent="0.25">
      <c r="A25" s="18">
        <v>15</v>
      </c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6"/>
      <c r="O25" s="97"/>
      <c r="P25" s="107">
        <v>34.64</v>
      </c>
      <c r="Q25" s="91">
        <f t="shared" si="0"/>
        <v>9.6222222222222218</v>
      </c>
      <c r="R25" s="101"/>
      <c r="S25" s="107">
        <v>38.369999999999997</v>
      </c>
      <c r="T25" s="92">
        <f t="shared" si="1"/>
        <v>10.658333333333333</v>
      </c>
      <c r="U25" s="102"/>
      <c r="V25" s="107">
        <v>49.99</v>
      </c>
      <c r="W25" s="92">
        <f t="shared" si="2"/>
        <v>13.886111111111111</v>
      </c>
      <c r="X25" s="100"/>
      <c r="Y25" s="94"/>
      <c r="Z25" s="94"/>
      <c r="AA25" s="94"/>
      <c r="AB25" s="95"/>
      <c r="AC25" s="96">
        <f>Додаток!G29/1000</f>
        <v>728.3270399999999</v>
      </c>
      <c r="AD25" s="13">
        <f t="shared" ref="AD25" si="5">SUM(B25:M25)+$K$42+$N$42</f>
        <v>0</v>
      </c>
      <c r="AE25" s="14" t="str">
        <f t="shared" si="4"/>
        <v xml:space="preserve"> </v>
      </c>
      <c r="AF25" s="8"/>
      <c r="AG25" s="8"/>
      <c r="AH25" s="8"/>
    </row>
    <row r="26" spans="1:34" ht="16.5" x14ac:dyDescent="0.25">
      <c r="A26" s="18">
        <v>16</v>
      </c>
      <c r="B26" s="109">
        <v>95.282200000000003</v>
      </c>
      <c r="C26" s="109">
        <v>2.5432000000000001</v>
      </c>
      <c r="D26" s="109">
        <v>0.82310000000000005</v>
      </c>
      <c r="E26" s="109">
        <v>0.12470000000000001</v>
      </c>
      <c r="F26" s="109">
        <v>0.13789999999999999</v>
      </c>
      <c r="G26" s="109">
        <v>1.6000000000000001E-3</v>
      </c>
      <c r="H26" s="109">
        <v>2.9899999999999999E-2</v>
      </c>
      <c r="I26" s="109">
        <v>2.3400000000000001E-2</v>
      </c>
      <c r="J26" s="109">
        <v>1.35E-2</v>
      </c>
      <c r="K26" s="109">
        <v>9.4000000000000004E-3</v>
      </c>
      <c r="L26" s="109">
        <v>0.80030000000000001</v>
      </c>
      <c r="M26" s="109">
        <v>0.21079999999999999</v>
      </c>
      <c r="N26" s="110">
        <v>0.7056</v>
      </c>
      <c r="O26" s="97"/>
      <c r="P26" s="112">
        <v>34.46</v>
      </c>
      <c r="Q26" s="98">
        <f t="shared" si="0"/>
        <v>9.5722222222222229</v>
      </c>
      <c r="R26" s="97"/>
      <c r="S26" s="112">
        <v>38.184699999999999</v>
      </c>
      <c r="T26" s="99">
        <f t="shared" si="1"/>
        <v>10.60686111111111</v>
      </c>
      <c r="U26" s="100"/>
      <c r="V26" s="94">
        <v>49.89</v>
      </c>
      <c r="W26" s="99">
        <f t="shared" si="2"/>
        <v>13.858333333333333</v>
      </c>
      <c r="X26" s="100">
        <v>-22.6</v>
      </c>
      <c r="Y26" s="94">
        <v>-16.2</v>
      </c>
      <c r="Z26" s="94">
        <v>0.1</v>
      </c>
      <c r="AA26" s="94">
        <v>4.7</v>
      </c>
      <c r="AB26" s="95"/>
      <c r="AC26" s="96">
        <f>Додаток!G30/1000</f>
        <v>770.61199999999997</v>
      </c>
      <c r="AD26" s="13">
        <f t="shared" ref="AD26:AD41" si="6">SUM(B26:M26)+$K$42+$N$42</f>
        <v>100</v>
      </c>
      <c r="AE26" s="14" t="str">
        <f t="shared" si="4"/>
        <v>ОК</v>
      </c>
      <c r="AF26" s="8"/>
      <c r="AG26" s="8"/>
      <c r="AH26" s="8"/>
    </row>
    <row r="27" spans="1:34" ht="16.5" x14ac:dyDescent="0.25">
      <c r="A27" s="18">
        <v>17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97"/>
      <c r="P27" s="113">
        <v>34.46</v>
      </c>
      <c r="Q27" s="91">
        <f t="shared" si="0"/>
        <v>9.5722222222222229</v>
      </c>
      <c r="R27" s="101"/>
      <c r="S27" s="111">
        <v>38.18</v>
      </c>
      <c r="T27" s="92">
        <f t="shared" si="1"/>
        <v>10.605555555555556</v>
      </c>
      <c r="U27" s="102"/>
      <c r="V27" s="111">
        <v>49.89</v>
      </c>
      <c r="W27" s="92">
        <f t="shared" si="2"/>
        <v>13.858333333333333</v>
      </c>
      <c r="X27" s="100"/>
      <c r="Y27" s="94"/>
      <c r="Z27" s="94"/>
      <c r="AA27" s="94"/>
      <c r="AB27" s="95"/>
      <c r="AC27" s="96">
        <f>Додаток!G31/1000</f>
        <v>739.77155999999991</v>
      </c>
      <c r="AD27" s="13">
        <f t="shared" si="6"/>
        <v>0</v>
      </c>
      <c r="AE27" s="14" t="str">
        <f t="shared" si="4"/>
        <v xml:space="preserve"> </v>
      </c>
      <c r="AF27" s="8"/>
      <c r="AG27" s="8"/>
      <c r="AH27" s="8"/>
    </row>
    <row r="28" spans="1:34" ht="16.5" x14ac:dyDescent="0.25">
      <c r="A28" s="18">
        <v>18</v>
      </c>
      <c r="B28" s="109">
        <v>95.247699999999995</v>
      </c>
      <c r="C28" s="109">
        <v>2.5394000000000001</v>
      </c>
      <c r="D28" s="109">
        <v>0.8155</v>
      </c>
      <c r="E28" s="109">
        <v>0.1232</v>
      </c>
      <c r="F28" s="109">
        <v>0.13719999999999999</v>
      </c>
      <c r="G28" s="109">
        <v>1.5E-3</v>
      </c>
      <c r="H28" s="109">
        <v>2.9899999999999999E-2</v>
      </c>
      <c r="I28" s="109">
        <v>2.3400000000000001E-2</v>
      </c>
      <c r="J28" s="109">
        <v>1.37E-2</v>
      </c>
      <c r="K28" s="109">
        <v>1.1599999999999999E-2</v>
      </c>
      <c r="L28" s="109">
        <v>0.84440000000000004</v>
      </c>
      <c r="M28" s="109">
        <v>0.21249999999999999</v>
      </c>
      <c r="N28" s="110">
        <v>0.70569999999999999</v>
      </c>
      <c r="O28" s="97"/>
      <c r="P28" s="112">
        <v>34.436</v>
      </c>
      <c r="Q28" s="98">
        <f t="shared" si="0"/>
        <v>9.5655555555555551</v>
      </c>
      <c r="R28" s="97"/>
      <c r="S28" s="112">
        <v>38.159999999999997</v>
      </c>
      <c r="T28" s="99">
        <f t="shared" si="1"/>
        <v>10.6</v>
      </c>
      <c r="U28" s="100"/>
      <c r="V28" s="94">
        <v>49.85</v>
      </c>
      <c r="W28" s="99">
        <f t="shared" si="2"/>
        <v>13.847222222222221</v>
      </c>
      <c r="X28" s="100"/>
      <c r="Y28" s="94"/>
      <c r="Z28" s="94"/>
      <c r="AA28" s="94"/>
      <c r="AB28" s="95"/>
      <c r="AC28" s="96">
        <f>Додаток!G32/1000</f>
        <v>718.35879000000011</v>
      </c>
      <c r="AD28" s="13">
        <f t="shared" si="6"/>
        <v>99.999999999999986</v>
      </c>
      <c r="AE28" s="14" t="str">
        <f t="shared" si="4"/>
        <v>ОК</v>
      </c>
      <c r="AF28" s="8"/>
      <c r="AG28" s="8"/>
      <c r="AH28" s="8"/>
    </row>
    <row r="29" spans="1:34" ht="16.5" x14ac:dyDescent="0.25">
      <c r="A29" s="18">
        <v>19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97"/>
      <c r="P29" s="113">
        <v>34.44</v>
      </c>
      <c r="Q29" s="91">
        <f t="shared" si="0"/>
        <v>9.5666666666666664</v>
      </c>
      <c r="R29" s="101"/>
      <c r="S29" s="113">
        <v>38.159999999999997</v>
      </c>
      <c r="T29" s="92">
        <f t="shared" si="1"/>
        <v>10.6</v>
      </c>
      <c r="U29" s="102"/>
      <c r="V29" s="111">
        <v>49.85</v>
      </c>
      <c r="W29" s="92">
        <f t="shared" si="2"/>
        <v>13.847222222222221</v>
      </c>
      <c r="X29" s="100"/>
      <c r="Y29" s="94"/>
      <c r="Z29" s="94"/>
      <c r="AA29" s="94"/>
      <c r="AB29" s="95"/>
      <c r="AC29" s="96">
        <f>Додаток!G33/1000</f>
        <v>732.95023000000015</v>
      </c>
      <c r="AD29" s="13">
        <f t="shared" si="6"/>
        <v>0</v>
      </c>
      <c r="AE29" s="14" t="str">
        <f t="shared" si="4"/>
        <v xml:space="preserve"> </v>
      </c>
      <c r="AF29" s="8"/>
      <c r="AG29" s="8"/>
      <c r="AH29" s="8"/>
    </row>
    <row r="30" spans="1:34" ht="16.5" x14ac:dyDescent="0.25">
      <c r="A30" s="18">
        <v>20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97"/>
      <c r="P30" s="113">
        <v>34.44</v>
      </c>
      <c r="Q30" s="91">
        <f t="shared" si="0"/>
        <v>9.5666666666666664</v>
      </c>
      <c r="R30" s="101"/>
      <c r="S30" s="113">
        <v>38.159999999999997</v>
      </c>
      <c r="T30" s="92">
        <f t="shared" si="1"/>
        <v>10.6</v>
      </c>
      <c r="U30" s="102"/>
      <c r="V30" s="111">
        <v>49.85</v>
      </c>
      <c r="W30" s="92">
        <f t="shared" si="2"/>
        <v>13.847222222222221</v>
      </c>
      <c r="X30" s="100"/>
      <c r="Y30" s="94"/>
      <c r="Z30" s="94"/>
      <c r="AA30" s="94"/>
      <c r="AB30" s="95"/>
      <c r="AC30" s="96">
        <f>Додаток!G34/1000</f>
        <v>745.53356000000008</v>
      </c>
      <c r="AD30" s="13">
        <f t="shared" si="6"/>
        <v>0</v>
      </c>
      <c r="AE30" s="14" t="str">
        <f t="shared" si="4"/>
        <v xml:space="preserve"> </v>
      </c>
      <c r="AF30" s="8"/>
      <c r="AG30" s="8"/>
      <c r="AH30" s="8"/>
    </row>
    <row r="31" spans="1:34" ht="16.5" x14ac:dyDescent="0.25">
      <c r="A31" s="18">
        <v>21</v>
      </c>
      <c r="B31" s="109">
        <v>95.247</v>
      </c>
      <c r="C31" s="109">
        <v>2.5428000000000002</v>
      </c>
      <c r="D31" s="109">
        <v>0.82289999999999996</v>
      </c>
      <c r="E31" s="109">
        <v>0.12540000000000001</v>
      </c>
      <c r="F31" s="109">
        <v>0.14149999999999999</v>
      </c>
      <c r="G31" s="109">
        <v>1.1000000000000001E-3</v>
      </c>
      <c r="H31" s="109">
        <v>3.0800000000000001E-2</v>
      </c>
      <c r="I31" s="109">
        <v>2.4199999999999999E-2</v>
      </c>
      <c r="J31" s="109">
        <v>1.3899999999999999E-2</v>
      </c>
      <c r="K31" s="109">
        <v>8.6999999999999994E-3</v>
      </c>
      <c r="L31" s="109">
        <v>0.83109999999999995</v>
      </c>
      <c r="M31" s="109">
        <v>0.21060000000000001</v>
      </c>
      <c r="N31" s="110">
        <v>0.70589999999999997</v>
      </c>
      <c r="O31" s="97"/>
      <c r="P31" s="112">
        <v>34.450000000000003</v>
      </c>
      <c r="Q31" s="98">
        <f t="shared" si="0"/>
        <v>9.5694444444444446</v>
      </c>
      <c r="R31" s="97"/>
      <c r="S31" s="112">
        <v>38.177999999999997</v>
      </c>
      <c r="T31" s="99">
        <f t="shared" si="1"/>
        <v>10.604999999999999</v>
      </c>
      <c r="U31" s="100"/>
      <c r="V31" s="94">
        <v>49.87</v>
      </c>
      <c r="W31" s="99">
        <f t="shared" si="2"/>
        <v>13.852777777777776</v>
      </c>
      <c r="X31" s="100"/>
      <c r="Y31" s="94"/>
      <c r="Z31" s="94"/>
      <c r="AA31" s="94"/>
      <c r="AB31" s="95"/>
      <c r="AC31" s="96">
        <f>Додаток!G35/1000</f>
        <v>733.09307000000001</v>
      </c>
      <c r="AD31" s="13">
        <f t="shared" si="6"/>
        <v>100</v>
      </c>
      <c r="AE31" s="14" t="str">
        <f t="shared" si="4"/>
        <v>ОК</v>
      </c>
      <c r="AF31" s="8"/>
      <c r="AG31" s="8"/>
      <c r="AH31" s="8"/>
    </row>
    <row r="32" spans="1:34" ht="16.5" x14ac:dyDescent="0.25">
      <c r="A32" s="18">
        <v>22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97"/>
      <c r="P32" s="113">
        <v>34.450000000000003</v>
      </c>
      <c r="Q32" s="91">
        <f t="shared" si="0"/>
        <v>9.5694444444444446</v>
      </c>
      <c r="R32" s="101"/>
      <c r="S32" s="113">
        <v>38.18</v>
      </c>
      <c r="T32" s="92">
        <f t="shared" si="1"/>
        <v>10.605555555555556</v>
      </c>
      <c r="U32" s="102"/>
      <c r="V32" s="111">
        <v>49.87</v>
      </c>
      <c r="W32" s="92">
        <f t="shared" si="2"/>
        <v>13.852777777777776</v>
      </c>
      <c r="X32" s="100"/>
      <c r="Y32" s="94"/>
      <c r="Z32" s="94"/>
      <c r="AA32" s="94"/>
      <c r="AB32" s="95"/>
      <c r="AC32" s="96">
        <f>Додаток!G36/1000</f>
        <v>740.19051999999999</v>
      </c>
      <c r="AD32" s="13">
        <f t="shared" si="6"/>
        <v>0</v>
      </c>
      <c r="AE32" s="14" t="str">
        <f t="shared" si="4"/>
        <v xml:space="preserve"> </v>
      </c>
      <c r="AF32" s="8"/>
      <c r="AG32" s="8"/>
      <c r="AH32" s="8"/>
    </row>
    <row r="33" spans="1:34" ht="16.5" x14ac:dyDescent="0.25">
      <c r="A33" s="18">
        <v>23</v>
      </c>
      <c r="B33" s="109">
        <v>95.0471</v>
      </c>
      <c r="C33" s="109">
        <v>2.6701999999999999</v>
      </c>
      <c r="D33" s="109">
        <v>0.86080000000000001</v>
      </c>
      <c r="E33" s="109">
        <v>0.13109999999999999</v>
      </c>
      <c r="F33" s="109">
        <v>0.14779999999999999</v>
      </c>
      <c r="G33" s="109">
        <v>1.2999999999999999E-3</v>
      </c>
      <c r="H33" s="109">
        <v>3.27E-2</v>
      </c>
      <c r="I33" s="109">
        <v>2.53E-2</v>
      </c>
      <c r="J33" s="109">
        <v>1.5800000000000002E-2</v>
      </c>
      <c r="K33" s="109">
        <v>9.9000000000000008E-3</v>
      </c>
      <c r="L33" s="109">
        <v>0.83879999999999999</v>
      </c>
      <c r="M33" s="109">
        <v>0.21920000000000001</v>
      </c>
      <c r="N33" s="110">
        <v>0.70750000000000002</v>
      </c>
      <c r="O33" s="97"/>
      <c r="P33" s="112">
        <v>34.520000000000003</v>
      </c>
      <c r="Q33" s="98">
        <f t="shared" si="0"/>
        <v>9.5888888888888903</v>
      </c>
      <c r="R33" s="97"/>
      <c r="S33" s="112">
        <v>38.25</v>
      </c>
      <c r="T33" s="99">
        <f t="shared" si="1"/>
        <v>10.625</v>
      </c>
      <c r="U33" s="100"/>
      <c r="V33" s="112">
        <v>49.9</v>
      </c>
      <c r="W33" s="99">
        <f t="shared" si="2"/>
        <v>13.861111111111111</v>
      </c>
      <c r="X33" s="100">
        <v>-23.1</v>
      </c>
      <c r="Y33" s="94">
        <v>-16.2</v>
      </c>
      <c r="Z33" s="94"/>
      <c r="AA33" s="94"/>
      <c r="AB33" s="95" t="s">
        <v>53</v>
      </c>
      <c r="AC33" s="96">
        <f>Додаток!G37/1000</f>
        <v>774.00335999999993</v>
      </c>
      <c r="AD33" s="13">
        <f t="shared" si="6"/>
        <v>100.00000000000001</v>
      </c>
      <c r="AE33" s="14" t="str">
        <f>IF(AD33=100,"ОК"," ")</f>
        <v>ОК</v>
      </c>
      <c r="AF33" s="8"/>
      <c r="AG33" s="8"/>
      <c r="AH33" s="8"/>
    </row>
    <row r="34" spans="1:34" ht="16.5" x14ac:dyDescent="0.25">
      <c r="A34" s="18">
        <v>24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97"/>
      <c r="P34" s="113">
        <v>34.520000000000003</v>
      </c>
      <c r="Q34" s="91">
        <f>P34/3.6</f>
        <v>9.5888888888888903</v>
      </c>
      <c r="R34" s="101"/>
      <c r="S34" s="113">
        <v>38.25</v>
      </c>
      <c r="T34" s="92">
        <f t="shared" si="1"/>
        <v>10.625</v>
      </c>
      <c r="U34" s="102"/>
      <c r="V34" s="113">
        <v>49.9</v>
      </c>
      <c r="W34" s="92">
        <f t="shared" si="2"/>
        <v>13.861111111111111</v>
      </c>
      <c r="X34" s="100"/>
      <c r="Y34" s="94"/>
      <c r="Z34" s="94"/>
      <c r="AA34" s="94"/>
      <c r="AB34" s="95"/>
      <c r="AC34" s="96">
        <f>Додаток!G38/1000</f>
        <v>774.32749000000001</v>
      </c>
      <c r="AD34" s="13">
        <f t="shared" si="6"/>
        <v>0</v>
      </c>
      <c r="AE34" s="14" t="str">
        <f t="shared" si="4"/>
        <v xml:space="preserve"> </v>
      </c>
      <c r="AF34" s="8"/>
      <c r="AG34" s="8"/>
      <c r="AH34" s="8"/>
    </row>
    <row r="35" spans="1:34" ht="16.5" x14ac:dyDescent="0.25">
      <c r="A35" s="18">
        <v>25</v>
      </c>
      <c r="B35" s="109">
        <v>95.214399999999998</v>
      </c>
      <c r="C35" s="109">
        <v>2.5565000000000002</v>
      </c>
      <c r="D35" s="109">
        <v>0.82279999999999998</v>
      </c>
      <c r="E35" s="109">
        <v>0.1246</v>
      </c>
      <c r="F35" s="109">
        <v>0.14180000000000001</v>
      </c>
      <c r="G35" s="109">
        <v>1.5E-3</v>
      </c>
      <c r="H35" s="109">
        <v>3.1099999999999999E-2</v>
      </c>
      <c r="I35" s="109">
        <v>2.52E-2</v>
      </c>
      <c r="J35" s="109">
        <v>1.6299999999999999E-2</v>
      </c>
      <c r="K35" s="109">
        <v>8.3999999999999995E-3</v>
      </c>
      <c r="L35" s="109">
        <v>0.84399999999999997</v>
      </c>
      <c r="M35" s="109">
        <v>0.21340000000000001</v>
      </c>
      <c r="N35" s="110">
        <v>0.70609999999999995</v>
      </c>
      <c r="O35" s="97"/>
      <c r="P35" s="112">
        <v>34.456000000000003</v>
      </c>
      <c r="Q35" s="98">
        <f t="shared" si="0"/>
        <v>9.5711111111111116</v>
      </c>
      <c r="R35" s="97"/>
      <c r="S35" s="112">
        <v>38.18</v>
      </c>
      <c r="T35" s="99">
        <f t="shared" si="1"/>
        <v>10.605555555555556</v>
      </c>
      <c r="U35" s="100"/>
      <c r="V35" s="94">
        <v>49.87</v>
      </c>
      <c r="W35" s="99">
        <f t="shared" si="2"/>
        <v>13.852777777777776</v>
      </c>
      <c r="X35" s="100"/>
      <c r="Y35" s="94"/>
      <c r="Z35" s="94"/>
      <c r="AA35" s="94"/>
      <c r="AB35" s="95"/>
      <c r="AC35" s="96">
        <f>Додаток!G39/1000</f>
        <v>764.62562000000003</v>
      </c>
      <c r="AD35" s="13">
        <f t="shared" si="6"/>
        <v>99.999999999999972</v>
      </c>
      <c r="AE35" s="14" t="str">
        <f t="shared" si="4"/>
        <v>ОК</v>
      </c>
      <c r="AF35" s="8"/>
      <c r="AG35" s="8"/>
      <c r="AH35" s="8"/>
    </row>
    <row r="36" spans="1:34" ht="16.5" x14ac:dyDescent="0.25">
      <c r="A36" s="18">
        <v>26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97"/>
      <c r="P36" s="113">
        <v>34.46</v>
      </c>
      <c r="Q36" s="91">
        <f t="shared" si="0"/>
        <v>9.5722222222222229</v>
      </c>
      <c r="R36" s="101"/>
      <c r="S36" s="113">
        <v>38.18</v>
      </c>
      <c r="T36" s="92">
        <f t="shared" si="1"/>
        <v>10.605555555555556</v>
      </c>
      <c r="U36" s="102"/>
      <c r="V36" s="111">
        <v>49.87</v>
      </c>
      <c r="W36" s="92">
        <f t="shared" si="2"/>
        <v>13.852777777777776</v>
      </c>
      <c r="X36" s="100"/>
      <c r="Y36" s="94"/>
      <c r="Z36" s="94"/>
      <c r="AA36" s="94"/>
      <c r="AB36" s="95"/>
      <c r="AC36" s="96">
        <f>Додаток!G40/1000</f>
        <v>760.70349999999996</v>
      </c>
      <c r="AD36" s="13">
        <f t="shared" si="6"/>
        <v>0</v>
      </c>
      <c r="AE36" s="14" t="str">
        <f t="shared" si="4"/>
        <v xml:space="preserve"> </v>
      </c>
      <c r="AF36" s="8"/>
      <c r="AG36" s="8"/>
      <c r="AH36" s="8"/>
    </row>
    <row r="37" spans="1:34" ht="16.5" x14ac:dyDescent="0.25">
      <c r="A37" s="18">
        <v>27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7"/>
      <c r="P37" s="113">
        <v>34.46</v>
      </c>
      <c r="Q37" s="91">
        <f t="shared" si="0"/>
        <v>9.5722222222222229</v>
      </c>
      <c r="R37" s="101"/>
      <c r="S37" s="113">
        <v>38.18</v>
      </c>
      <c r="T37" s="92">
        <f t="shared" si="1"/>
        <v>10.605555555555556</v>
      </c>
      <c r="U37" s="102"/>
      <c r="V37" s="111">
        <v>49.87</v>
      </c>
      <c r="W37" s="92">
        <f t="shared" si="2"/>
        <v>13.852777777777776</v>
      </c>
      <c r="X37" s="100"/>
      <c r="Y37" s="94"/>
      <c r="Z37" s="94"/>
      <c r="AA37" s="94"/>
      <c r="AB37" s="95"/>
      <c r="AC37" s="96">
        <f>Додаток!G41/1000</f>
        <v>697.14823000000001</v>
      </c>
      <c r="AD37" s="13">
        <f t="shared" si="6"/>
        <v>0</v>
      </c>
      <c r="AE37" s="14" t="str">
        <f t="shared" si="4"/>
        <v xml:space="preserve"> </v>
      </c>
      <c r="AF37" s="8"/>
      <c r="AG37" s="8"/>
      <c r="AH37" s="8"/>
    </row>
    <row r="38" spans="1:34" ht="16.5" x14ac:dyDescent="0.25">
      <c r="A38" s="18">
        <v>28</v>
      </c>
      <c r="B38" s="109">
        <v>93.386099999999999</v>
      </c>
      <c r="C38" s="109">
        <v>3.3912</v>
      </c>
      <c r="D38" s="109">
        <v>0.90569999999999995</v>
      </c>
      <c r="E38" s="109">
        <v>0.1086</v>
      </c>
      <c r="F38" s="109">
        <v>0.13850000000000001</v>
      </c>
      <c r="G38" s="109">
        <v>1E-3</v>
      </c>
      <c r="H38" s="109">
        <v>2.6499999999999999E-2</v>
      </c>
      <c r="I38" s="109">
        <v>2.12E-2</v>
      </c>
      <c r="J38" s="109">
        <v>8.8999999999999999E-3</v>
      </c>
      <c r="K38" s="109">
        <v>1.0800000000000001E-2</v>
      </c>
      <c r="L38" s="109">
        <v>1.7618</v>
      </c>
      <c r="M38" s="109">
        <v>0.2397</v>
      </c>
      <c r="N38" s="110">
        <v>0.71609999999999996</v>
      </c>
      <c r="O38" s="97"/>
      <c r="P38" s="112">
        <v>34.369999999999997</v>
      </c>
      <c r="Q38" s="98">
        <f t="shared" si="0"/>
        <v>9.5472222222222207</v>
      </c>
      <c r="R38" s="97"/>
      <c r="S38" s="112">
        <v>38.07</v>
      </c>
      <c r="T38" s="99">
        <f t="shared" si="1"/>
        <v>10.574999999999999</v>
      </c>
      <c r="U38" s="100"/>
      <c r="V38" s="112">
        <v>49.377000000000002</v>
      </c>
      <c r="W38" s="99">
        <f t="shared" si="2"/>
        <v>13.715833333333334</v>
      </c>
      <c r="X38" s="100"/>
      <c r="Y38" s="94"/>
      <c r="Z38" s="94"/>
      <c r="AA38" s="94"/>
      <c r="AB38" s="95"/>
      <c r="AC38" s="96">
        <f>Додаток!G42/1000</f>
        <v>644.41352000000018</v>
      </c>
      <c r="AD38" s="13">
        <f t="shared" si="6"/>
        <v>99.999999999999972</v>
      </c>
      <c r="AE38" s="14" t="str">
        <f t="shared" si="4"/>
        <v>ОК</v>
      </c>
      <c r="AF38" s="8"/>
      <c r="AG38" s="8"/>
      <c r="AH38" s="8"/>
    </row>
    <row r="39" spans="1:34" ht="16.5" x14ac:dyDescent="0.25">
      <c r="A39" s="18">
        <v>29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97"/>
      <c r="P39" s="113">
        <v>34.369999999999997</v>
      </c>
      <c r="Q39" s="91">
        <f t="shared" si="0"/>
        <v>9.5472222222222207</v>
      </c>
      <c r="R39" s="101"/>
      <c r="S39" s="113">
        <v>38.07</v>
      </c>
      <c r="T39" s="92">
        <f t="shared" si="1"/>
        <v>10.574999999999999</v>
      </c>
      <c r="U39" s="102"/>
      <c r="V39" s="111">
        <v>49.38</v>
      </c>
      <c r="W39" s="92">
        <f t="shared" si="2"/>
        <v>13.716666666666667</v>
      </c>
      <c r="X39" s="100"/>
      <c r="Y39" s="94"/>
      <c r="Z39" s="94"/>
      <c r="AA39" s="94"/>
      <c r="AB39" s="95"/>
      <c r="AC39" s="96">
        <f>Додаток!G43/1000</f>
        <v>766.08425999999997</v>
      </c>
      <c r="AD39" s="13">
        <f t="shared" si="6"/>
        <v>0</v>
      </c>
      <c r="AE39" s="14" t="str">
        <f t="shared" si="4"/>
        <v xml:space="preserve"> </v>
      </c>
      <c r="AF39" s="8"/>
      <c r="AG39" s="8"/>
      <c r="AH39" s="8"/>
    </row>
    <row r="40" spans="1:34" ht="16.5" x14ac:dyDescent="0.25">
      <c r="A40" s="18">
        <v>30</v>
      </c>
      <c r="B40" s="114">
        <v>93.783299999999997</v>
      </c>
      <c r="C40" s="109">
        <v>3.2357</v>
      </c>
      <c r="D40" s="109">
        <v>0.8962</v>
      </c>
      <c r="E40" s="109">
        <v>0.1101</v>
      </c>
      <c r="F40" s="109">
        <v>0.13669999999999999</v>
      </c>
      <c r="G40" s="109">
        <v>1.1999999999999999E-3</v>
      </c>
      <c r="H40" s="109">
        <v>2.9700000000000001E-2</v>
      </c>
      <c r="I40" s="109">
        <v>2.3800000000000002E-2</v>
      </c>
      <c r="J40" s="109">
        <v>1.72E-2</v>
      </c>
      <c r="K40" s="109">
        <v>9.1999999999999998E-3</v>
      </c>
      <c r="L40" s="109">
        <v>1.5192000000000001</v>
      </c>
      <c r="M40" s="115">
        <v>0.23780000000000001</v>
      </c>
      <c r="N40" s="110">
        <v>0.71419999999999995</v>
      </c>
      <c r="O40" s="97"/>
      <c r="P40" s="112">
        <v>34.42</v>
      </c>
      <c r="Q40" s="98">
        <f t="shared" si="0"/>
        <v>9.5611111111111118</v>
      </c>
      <c r="R40" s="97"/>
      <c r="S40" s="112">
        <v>38.130000000000003</v>
      </c>
      <c r="T40" s="99">
        <f t="shared" si="1"/>
        <v>10.591666666666667</v>
      </c>
      <c r="U40" s="100"/>
      <c r="V40" s="94">
        <v>49.52</v>
      </c>
      <c r="W40" s="99">
        <f t="shared" si="2"/>
        <v>13.755555555555556</v>
      </c>
      <c r="X40" s="100">
        <v>-23.9</v>
      </c>
      <c r="Y40" s="116">
        <v>-16</v>
      </c>
      <c r="Z40" s="117">
        <v>0.1</v>
      </c>
      <c r="AA40" s="117">
        <v>1.4</v>
      </c>
      <c r="AB40" s="95"/>
      <c r="AC40" s="96">
        <f>Додаток!G44/1000</f>
        <v>879.88886999999988</v>
      </c>
      <c r="AD40" s="13">
        <f t="shared" si="6"/>
        <v>100.0001</v>
      </c>
      <c r="AE40" s="14" t="str">
        <f t="shared" si="4"/>
        <v xml:space="preserve"> </v>
      </c>
      <c r="AF40" s="8"/>
      <c r="AG40" s="8"/>
      <c r="AH40" s="8"/>
    </row>
    <row r="41" spans="1:34" ht="17.25" thickBot="1" x14ac:dyDescent="0.3">
      <c r="A41" s="19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  <c r="N41" s="121"/>
      <c r="O41" s="122"/>
      <c r="P41" s="132"/>
      <c r="Q41" s="98">
        <f t="shared" si="0"/>
        <v>0</v>
      </c>
      <c r="R41" s="122"/>
      <c r="S41" s="123"/>
      <c r="T41" s="99">
        <f t="shared" si="1"/>
        <v>0</v>
      </c>
      <c r="U41" s="124"/>
      <c r="V41" s="123"/>
      <c r="W41" s="125">
        <f t="shared" si="2"/>
        <v>0</v>
      </c>
      <c r="X41" s="124"/>
      <c r="Y41" s="123"/>
      <c r="Z41" s="123"/>
      <c r="AA41" s="126"/>
      <c r="AB41" s="127"/>
      <c r="AC41" s="128"/>
      <c r="AD41" s="13">
        <f t="shared" si="6"/>
        <v>0</v>
      </c>
      <c r="AE41" s="14" t="str">
        <f t="shared" si="4"/>
        <v xml:space="preserve"> </v>
      </c>
      <c r="AF41" s="8"/>
      <c r="AG41" s="8"/>
      <c r="AH41" s="8"/>
    </row>
    <row r="42" spans="1:34" ht="17.25" customHeight="1" thickBot="1" x14ac:dyDescent="0.3">
      <c r="A42" s="166" t="s">
        <v>24</v>
      </c>
      <c r="B42" s="166"/>
      <c r="C42" s="166"/>
      <c r="D42" s="166"/>
      <c r="E42" s="166"/>
      <c r="F42" s="166"/>
      <c r="G42" s="166"/>
      <c r="H42" s="167"/>
      <c r="I42" s="168" t="s">
        <v>22</v>
      </c>
      <c r="J42" s="169"/>
      <c r="K42" s="20">
        <v>0</v>
      </c>
      <c r="L42" s="170" t="s">
        <v>23</v>
      </c>
      <c r="M42" s="171"/>
      <c r="N42" s="21">
        <v>0</v>
      </c>
      <c r="O42" s="172">
        <f>SUMPRODUCT(O11:O41,AC11:AC41)/SUM(AC11:AC41)</f>
        <v>0</v>
      </c>
      <c r="P42" s="174">
        <f>SUMPRODUCT(P11:P41,AC11:AC41)/SUM(AC11:AC41)</f>
        <v>34.496626109926723</v>
      </c>
      <c r="Q42" s="174">
        <f>SUMPRODUCT(Q11:Q41,AC11:AC41)/SUM(AC11:AC41)</f>
        <v>9.5823961416463117</v>
      </c>
      <c r="R42" s="174">
        <f>SUMPRODUCT(R11:R41,AC11:AC41)/SUM(AC11:AC41)</f>
        <v>0</v>
      </c>
      <c r="S42" s="174">
        <f>SUMPRODUCT(S11:S41,AC11:AC41)/SUM(AC11:AC41)</f>
        <v>38.221601728310439</v>
      </c>
      <c r="T42" s="191">
        <f>SUMPRODUCT(T11:T41,AC11:AC41)/SUM(AC11:AC41)</f>
        <v>10.617111591197345</v>
      </c>
      <c r="U42" s="15"/>
      <c r="V42" s="9"/>
      <c r="W42" s="9"/>
      <c r="X42" s="9"/>
      <c r="Y42" s="9"/>
      <c r="Z42" s="9"/>
      <c r="AA42" s="181" t="s">
        <v>45</v>
      </c>
      <c r="AB42" s="182"/>
      <c r="AC42" s="129">
        <v>19174.39</v>
      </c>
      <c r="AD42" s="13"/>
      <c r="AE42" s="14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63" t="s">
        <v>3</v>
      </c>
      <c r="I43" s="164"/>
      <c r="J43" s="164"/>
      <c r="K43" s="164"/>
      <c r="L43" s="164"/>
      <c r="M43" s="164"/>
      <c r="N43" s="165"/>
      <c r="O43" s="173"/>
      <c r="P43" s="175"/>
      <c r="Q43" s="175"/>
      <c r="R43" s="175"/>
      <c r="S43" s="175"/>
      <c r="T43" s="192"/>
      <c r="U43" s="15"/>
      <c r="V43" s="5"/>
      <c r="W43" s="5"/>
      <c r="X43" s="5"/>
      <c r="Y43" s="5"/>
      <c r="Z43" s="5"/>
      <c r="AA43" s="5"/>
      <c r="AB43" s="5"/>
      <c r="AC43" s="6"/>
    </row>
    <row r="44" spans="1:34" ht="19.5" customHeight="1" x14ac:dyDescent="0.25">
      <c r="A44" s="4"/>
      <c r="B44" s="5"/>
      <c r="C44" s="5"/>
      <c r="D44" s="5"/>
      <c r="E44" s="5"/>
      <c r="F44" s="5"/>
      <c r="G44" s="5"/>
      <c r="H44" s="136"/>
      <c r="I44" s="136"/>
      <c r="J44" s="136"/>
      <c r="K44" s="136"/>
      <c r="L44" s="136"/>
      <c r="M44" s="136"/>
      <c r="N44" s="136"/>
      <c r="O44" s="15"/>
      <c r="P44" s="137"/>
      <c r="Q44" s="137"/>
      <c r="R44" s="137"/>
      <c r="S44" s="137"/>
      <c r="T44" s="137"/>
      <c r="U44" s="15"/>
      <c r="V44" s="5"/>
      <c r="W44" s="5"/>
      <c r="X44" s="5"/>
      <c r="Y44" s="5"/>
      <c r="Z44" s="5"/>
      <c r="AA44" s="5"/>
      <c r="AB44" s="5"/>
      <c r="AC44" s="6"/>
    </row>
    <row r="45" spans="1:34" ht="29.25" customHeight="1" x14ac:dyDescent="0.25"/>
    <row r="46" spans="1:34" ht="22.5" customHeight="1" x14ac:dyDescent="0.3">
      <c r="B46" s="130" t="s">
        <v>56</v>
      </c>
      <c r="C46" s="89"/>
      <c r="D46" s="89"/>
      <c r="E46" s="89"/>
      <c r="F46" s="89"/>
      <c r="G46" s="22"/>
      <c r="H46" s="22"/>
      <c r="I46" s="22"/>
      <c r="J46" s="22"/>
      <c r="K46" s="4"/>
      <c r="L46" s="4"/>
      <c r="M46" s="4"/>
      <c r="N46" s="131" t="s">
        <v>50</v>
      </c>
      <c r="O46" s="28"/>
      <c r="P46" s="28"/>
      <c r="Q46" s="22"/>
      <c r="R46" s="22"/>
      <c r="S46" s="22"/>
      <c r="T46" s="22"/>
      <c r="U46" s="22"/>
      <c r="V46" s="22"/>
      <c r="W46" s="22"/>
      <c r="X46" s="22"/>
    </row>
    <row r="47" spans="1:34" x14ac:dyDescent="0.25">
      <c r="C47" s="138" t="s">
        <v>5</v>
      </c>
      <c r="D47" s="138"/>
      <c r="E47" s="138"/>
      <c r="F47" s="138"/>
      <c r="G47" s="138"/>
      <c r="H47" s="138"/>
      <c r="I47" s="138"/>
      <c r="J47" s="138"/>
      <c r="N47" s="11"/>
      <c r="O47" s="7" t="s">
        <v>6</v>
      </c>
      <c r="P47" s="11"/>
      <c r="R47" s="7"/>
      <c r="S47" s="7" t="s">
        <v>7</v>
      </c>
      <c r="V47" s="7"/>
      <c r="W47" s="7" t="s">
        <v>8</v>
      </c>
    </row>
    <row r="48" spans="1:34" ht="29.25" customHeight="1" x14ac:dyDescent="0.3">
      <c r="B48" s="130" t="s">
        <v>57</v>
      </c>
      <c r="C48" s="22"/>
      <c r="D48" s="22"/>
      <c r="E48" s="22"/>
      <c r="F48" s="22"/>
      <c r="G48" s="22"/>
      <c r="H48" s="22"/>
      <c r="I48" s="22"/>
      <c r="J48" s="22"/>
      <c r="N48" s="131" t="s">
        <v>51</v>
      </c>
      <c r="O48" s="23"/>
      <c r="P48" s="23"/>
      <c r="Q48" s="22"/>
      <c r="R48" s="22"/>
      <c r="S48" s="22"/>
      <c r="T48" s="22"/>
      <c r="U48" s="22"/>
      <c r="V48" s="22"/>
      <c r="W48" s="22"/>
      <c r="X48" s="22"/>
    </row>
    <row r="49" spans="2:24" x14ac:dyDescent="0.25">
      <c r="B49" s="139" t="s">
        <v>9</v>
      </c>
      <c r="C49" s="139"/>
      <c r="D49" s="139"/>
      <c r="E49" s="139"/>
      <c r="F49" s="139"/>
      <c r="G49" s="139"/>
      <c r="H49" s="139"/>
      <c r="I49" s="139"/>
      <c r="N49" s="11"/>
      <c r="O49" s="7" t="s">
        <v>6</v>
      </c>
      <c r="P49" s="11"/>
      <c r="R49" s="7"/>
      <c r="S49" s="7" t="s">
        <v>7</v>
      </c>
      <c r="V49" s="7"/>
      <c r="W49" s="7" t="s">
        <v>8</v>
      </c>
    </row>
    <row r="50" spans="2:24" ht="33" customHeight="1" x14ac:dyDescent="0.3">
      <c r="B50" s="130" t="s">
        <v>58</v>
      </c>
      <c r="C50" s="22"/>
      <c r="D50" s="22"/>
      <c r="E50" s="22"/>
      <c r="F50" s="22"/>
      <c r="G50" s="22"/>
      <c r="H50" s="22"/>
      <c r="I50" s="22"/>
      <c r="J50" s="22"/>
      <c r="N50" s="131" t="s">
        <v>52</v>
      </c>
      <c r="O50" s="23"/>
      <c r="P50" s="23"/>
      <c r="Q50" s="22"/>
      <c r="R50" s="22"/>
      <c r="S50" s="22"/>
      <c r="T50" s="22"/>
      <c r="U50" s="22"/>
      <c r="V50" s="22"/>
      <c r="W50" s="22"/>
      <c r="X50" s="22"/>
    </row>
    <row r="51" spans="2:24" x14ac:dyDescent="0.25">
      <c r="C51" s="139" t="s">
        <v>46</v>
      </c>
      <c r="D51" s="139"/>
      <c r="E51" s="139"/>
      <c r="F51" s="139"/>
      <c r="G51" s="139"/>
      <c r="H51" s="139"/>
      <c r="I51" s="139"/>
      <c r="J51" s="139"/>
      <c r="N51" s="11"/>
      <c r="O51" s="7" t="s">
        <v>6</v>
      </c>
      <c r="P51" s="11"/>
      <c r="R51" s="7"/>
      <c r="S51" s="7" t="s">
        <v>7</v>
      </c>
      <c r="V51" s="7"/>
      <c r="W51" s="7" t="s">
        <v>8</v>
      </c>
    </row>
    <row r="53" spans="2:24" x14ac:dyDescent="0.25">
      <c r="B53" s="1" t="s">
        <v>47</v>
      </c>
    </row>
  </sheetData>
  <mergeCells count="50">
    <mergeCell ref="AB1:AC1"/>
    <mergeCell ref="AA42:AB42"/>
    <mergeCell ref="W9:W10"/>
    <mergeCell ref="O9:O10"/>
    <mergeCell ref="P9:P10"/>
    <mergeCell ref="Q9:Q10"/>
    <mergeCell ref="AA7:AA10"/>
    <mergeCell ref="AB7:AB10"/>
    <mergeCell ref="T9:T10"/>
    <mergeCell ref="U9:U10"/>
    <mergeCell ref="V9:V10"/>
    <mergeCell ref="Q42:Q43"/>
    <mergeCell ref="R42:R43"/>
    <mergeCell ref="S42:S43"/>
    <mergeCell ref="T42:T43"/>
    <mergeCell ref="J4:X4"/>
    <mergeCell ref="I5:AA5"/>
    <mergeCell ref="K2:X2"/>
    <mergeCell ref="K3:X3"/>
    <mergeCell ref="H9:H10"/>
    <mergeCell ref="I9:I10"/>
    <mergeCell ref="J9:J10"/>
    <mergeCell ref="R9:R10"/>
    <mergeCell ref="K9:K10"/>
    <mergeCell ref="L9:L10"/>
    <mergeCell ref="M9:M10"/>
    <mergeCell ref="H43:N43"/>
    <mergeCell ref="S9:S10"/>
    <mergeCell ref="A42:H42"/>
    <mergeCell ref="I42:J42"/>
    <mergeCell ref="L42:M42"/>
    <mergeCell ref="O42:O43"/>
    <mergeCell ref="P42:P43"/>
    <mergeCell ref="A7:A10"/>
    <mergeCell ref="C47:J47"/>
    <mergeCell ref="B49:I49"/>
    <mergeCell ref="C51:J51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</mergeCells>
  <printOptions horizontalCentered="1" verticalCentered="1"/>
  <pageMargins left="0.11811023622047245" right="0.11811023622047245" top="0.15748031496062992" bottom="0.15748031496062992" header="0.11811023622047245" footer="0.31496062992125984"/>
  <pageSetup paperSize="9"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12" style="29" customWidth="1"/>
    <col min="2" max="2" width="13.42578125" style="29" customWidth="1"/>
    <col min="3" max="3" width="12.7109375" style="29" customWidth="1"/>
    <col min="4" max="4" width="11.5703125" style="29" customWidth="1"/>
    <col min="5" max="5" width="11.85546875" style="29" customWidth="1"/>
    <col min="6" max="6" width="12.42578125" style="29" customWidth="1"/>
    <col min="7" max="7" width="14.85546875" style="60" customWidth="1"/>
    <col min="8" max="8" width="13.42578125" style="29" customWidth="1"/>
    <col min="9" max="9" width="32.28515625" style="29" customWidth="1"/>
    <col min="10" max="10" width="9.140625" style="36"/>
    <col min="11" max="256" width="9.140625" style="29"/>
    <col min="257" max="257" width="12" style="29" customWidth="1"/>
    <col min="258" max="258" width="13.42578125" style="29" customWidth="1"/>
    <col min="259" max="259" width="12.7109375" style="29" customWidth="1"/>
    <col min="260" max="260" width="11.5703125" style="29" customWidth="1"/>
    <col min="261" max="261" width="11.85546875" style="29" customWidth="1"/>
    <col min="262" max="262" width="12.42578125" style="29" customWidth="1"/>
    <col min="263" max="263" width="14.85546875" style="29" customWidth="1"/>
    <col min="264" max="264" width="13.42578125" style="29" customWidth="1"/>
    <col min="265" max="265" width="32.28515625" style="29" customWidth="1"/>
    <col min="266" max="512" width="9.140625" style="29"/>
    <col min="513" max="513" width="12" style="29" customWidth="1"/>
    <col min="514" max="514" width="13.42578125" style="29" customWidth="1"/>
    <col min="515" max="515" width="12.7109375" style="29" customWidth="1"/>
    <col min="516" max="516" width="11.5703125" style="29" customWidth="1"/>
    <col min="517" max="517" width="11.85546875" style="29" customWidth="1"/>
    <col min="518" max="518" width="12.42578125" style="29" customWidth="1"/>
    <col min="519" max="519" width="14.85546875" style="29" customWidth="1"/>
    <col min="520" max="520" width="13.42578125" style="29" customWidth="1"/>
    <col min="521" max="521" width="32.28515625" style="29" customWidth="1"/>
    <col min="522" max="768" width="9.140625" style="29"/>
    <col min="769" max="769" width="12" style="29" customWidth="1"/>
    <col min="770" max="770" width="13.42578125" style="29" customWidth="1"/>
    <col min="771" max="771" width="12.7109375" style="29" customWidth="1"/>
    <col min="772" max="772" width="11.5703125" style="29" customWidth="1"/>
    <col min="773" max="773" width="11.85546875" style="29" customWidth="1"/>
    <col min="774" max="774" width="12.42578125" style="29" customWidth="1"/>
    <col min="775" max="775" width="14.85546875" style="29" customWidth="1"/>
    <col min="776" max="776" width="13.42578125" style="29" customWidth="1"/>
    <col min="777" max="777" width="32.28515625" style="29" customWidth="1"/>
    <col min="778" max="1024" width="9.140625" style="29"/>
    <col min="1025" max="1025" width="12" style="29" customWidth="1"/>
    <col min="1026" max="1026" width="13.42578125" style="29" customWidth="1"/>
    <col min="1027" max="1027" width="12.7109375" style="29" customWidth="1"/>
    <col min="1028" max="1028" width="11.5703125" style="29" customWidth="1"/>
    <col min="1029" max="1029" width="11.85546875" style="29" customWidth="1"/>
    <col min="1030" max="1030" width="12.42578125" style="29" customWidth="1"/>
    <col min="1031" max="1031" width="14.85546875" style="29" customWidth="1"/>
    <col min="1032" max="1032" width="13.42578125" style="29" customWidth="1"/>
    <col min="1033" max="1033" width="32.28515625" style="29" customWidth="1"/>
    <col min="1034" max="1280" width="9.140625" style="29"/>
    <col min="1281" max="1281" width="12" style="29" customWidth="1"/>
    <col min="1282" max="1282" width="13.42578125" style="29" customWidth="1"/>
    <col min="1283" max="1283" width="12.7109375" style="29" customWidth="1"/>
    <col min="1284" max="1284" width="11.5703125" style="29" customWidth="1"/>
    <col min="1285" max="1285" width="11.85546875" style="29" customWidth="1"/>
    <col min="1286" max="1286" width="12.42578125" style="29" customWidth="1"/>
    <col min="1287" max="1287" width="14.85546875" style="29" customWidth="1"/>
    <col min="1288" max="1288" width="13.42578125" style="29" customWidth="1"/>
    <col min="1289" max="1289" width="32.28515625" style="29" customWidth="1"/>
    <col min="1290" max="1536" width="9.140625" style="29"/>
    <col min="1537" max="1537" width="12" style="29" customWidth="1"/>
    <col min="1538" max="1538" width="13.42578125" style="29" customWidth="1"/>
    <col min="1539" max="1539" width="12.7109375" style="29" customWidth="1"/>
    <col min="1540" max="1540" width="11.5703125" style="29" customWidth="1"/>
    <col min="1541" max="1541" width="11.85546875" style="29" customWidth="1"/>
    <col min="1542" max="1542" width="12.42578125" style="29" customWidth="1"/>
    <col min="1543" max="1543" width="14.85546875" style="29" customWidth="1"/>
    <col min="1544" max="1544" width="13.42578125" style="29" customWidth="1"/>
    <col min="1545" max="1545" width="32.28515625" style="29" customWidth="1"/>
    <col min="1546" max="1792" width="9.140625" style="29"/>
    <col min="1793" max="1793" width="12" style="29" customWidth="1"/>
    <col min="1794" max="1794" width="13.42578125" style="29" customWidth="1"/>
    <col min="1795" max="1795" width="12.7109375" style="29" customWidth="1"/>
    <col min="1796" max="1796" width="11.5703125" style="29" customWidth="1"/>
    <col min="1797" max="1797" width="11.85546875" style="29" customWidth="1"/>
    <col min="1798" max="1798" width="12.42578125" style="29" customWidth="1"/>
    <col min="1799" max="1799" width="14.85546875" style="29" customWidth="1"/>
    <col min="1800" max="1800" width="13.42578125" style="29" customWidth="1"/>
    <col min="1801" max="1801" width="32.28515625" style="29" customWidth="1"/>
    <col min="1802" max="2048" width="9.140625" style="29"/>
    <col min="2049" max="2049" width="12" style="29" customWidth="1"/>
    <col min="2050" max="2050" width="13.42578125" style="29" customWidth="1"/>
    <col min="2051" max="2051" width="12.7109375" style="29" customWidth="1"/>
    <col min="2052" max="2052" width="11.5703125" style="29" customWidth="1"/>
    <col min="2053" max="2053" width="11.85546875" style="29" customWidth="1"/>
    <col min="2054" max="2054" width="12.42578125" style="29" customWidth="1"/>
    <col min="2055" max="2055" width="14.85546875" style="29" customWidth="1"/>
    <col min="2056" max="2056" width="13.42578125" style="29" customWidth="1"/>
    <col min="2057" max="2057" width="32.28515625" style="29" customWidth="1"/>
    <col min="2058" max="2304" width="9.140625" style="29"/>
    <col min="2305" max="2305" width="12" style="29" customWidth="1"/>
    <col min="2306" max="2306" width="13.42578125" style="29" customWidth="1"/>
    <col min="2307" max="2307" width="12.7109375" style="29" customWidth="1"/>
    <col min="2308" max="2308" width="11.5703125" style="29" customWidth="1"/>
    <col min="2309" max="2309" width="11.85546875" style="29" customWidth="1"/>
    <col min="2310" max="2310" width="12.42578125" style="29" customWidth="1"/>
    <col min="2311" max="2311" width="14.85546875" style="29" customWidth="1"/>
    <col min="2312" max="2312" width="13.42578125" style="29" customWidth="1"/>
    <col min="2313" max="2313" width="32.28515625" style="29" customWidth="1"/>
    <col min="2314" max="2560" width="9.140625" style="29"/>
    <col min="2561" max="2561" width="12" style="29" customWidth="1"/>
    <col min="2562" max="2562" width="13.42578125" style="29" customWidth="1"/>
    <col min="2563" max="2563" width="12.7109375" style="29" customWidth="1"/>
    <col min="2564" max="2564" width="11.5703125" style="29" customWidth="1"/>
    <col min="2565" max="2565" width="11.85546875" style="29" customWidth="1"/>
    <col min="2566" max="2566" width="12.42578125" style="29" customWidth="1"/>
    <col min="2567" max="2567" width="14.85546875" style="29" customWidth="1"/>
    <col min="2568" max="2568" width="13.42578125" style="29" customWidth="1"/>
    <col min="2569" max="2569" width="32.28515625" style="29" customWidth="1"/>
    <col min="2570" max="2816" width="9.140625" style="29"/>
    <col min="2817" max="2817" width="12" style="29" customWidth="1"/>
    <col min="2818" max="2818" width="13.42578125" style="29" customWidth="1"/>
    <col min="2819" max="2819" width="12.7109375" style="29" customWidth="1"/>
    <col min="2820" max="2820" width="11.5703125" style="29" customWidth="1"/>
    <col min="2821" max="2821" width="11.85546875" style="29" customWidth="1"/>
    <col min="2822" max="2822" width="12.42578125" style="29" customWidth="1"/>
    <col min="2823" max="2823" width="14.85546875" style="29" customWidth="1"/>
    <col min="2824" max="2824" width="13.42578125" style="29" customWidth="1"/>
    <col min="2825" max="2825" width="32.28515625" style="29" customWidth="1"/>
    <col min="2826" max="3072" width="9.140625" style="29"/>
    <col min="3073" max="3073" width="12" style="29" customWidth="1"/>
    <col min="3074" max="3074" width="13.42578125" style="29" customWidth="1"/>
    <col min="3075" max="3075" width="12.7109375" style="29" customWidth="1"/>
    <col min="3076" max="3076" width="11.5703125" style="29" customWidth="1"/>
    <col min="3077" max="3077" width="11.85546875" style="29" customWidth="1"/>
    <col min="3078" max="3078" width="12.42578125" style="29" customWidth="1"/>
    <col min="3079" max="3079" width="14.85546875" style="29" customWidth="1"/>
    <col min="3080" max="3080" width="13.42578125" style="29" customWidth="1"/>
    <col min="3081" max="3081" width="32.28515625" style="29" customWidth="1"/>
    <col min="3082" max="3328" width="9.140625" style="29"/>
    <col min="3329" max="3329" width="12" style="29" customWidth="1"/>
    <col min="3330" max="3330" width="13.42578125" style="29" customWidth="1"/>
    <col min="3331" max="3331" width="12.7109375" style="29" customWidth="1"/>
    <col min="3332" max="3332" width="11.5703125" style="29" customWidth="1"/>
    <col min="3333" max="3333" width="11.85546875" style="29" customWidth="1"/>
    <col min="3334" max="3334" width="12.42578125" style="29" customWidth="1"/>
    <col min="3335" max="3335" width="14.85546875" style="29" customWidth="1"/>
    <col min="3336" max="3336" width="13.42578125" style="29" customWidth="1"/>
    <col min="3337" max="3337" width="32.28515625" style="29" customWidth="1"/>
    <col min="3338" max="3584" width="9.140625" style="29"/>
    <col min="3585" max="3585" width="12" style="29" customWidth="1"/>
    <col min="3586" max="3586" width="13.42578125" style="29" customWidth="1"/>
    <col min="3587" max="3587" width="12.7109375" style="29" customWidth="1"/>
    <col min="3588" max="3588" width="11.5703125" style="29" customWidth="1"/>
    <col min="3589" max="3589" width="11.85546875" style="29" customWidth="1"/>
    <col min="3590" max="3590" width="12.42578125" style="29" customWidth="1"/>
    <col min="3591" max="3591" width="14.85546875" style="29" customWidth="1"/>
    <col min="3592" max="3592" width="13.42578125" style="29" customWidth="1"/>
    <col min="3593" max="3593" width="32.28515625" style="29" customWidth="1"/>
    <col min="3594" max="3840" width="9.140625" style="29"/>
    <col min="3841" max="3841" width="12" style="29" customWidth="1"/>
    <col min="3842" max="3842" width="13.42578125" style="29" customWidth="1"/>
    <col min="3843" max="3843" width="12.7109375" style="29" customWidth="1"/>
    <col min="3844" max="3844" width="11.5703125" style="29" customWidth="1"/>
    <col min="3845" max="3845" width="11.85546875" style="29" customWidth="1"/>
    <col min="3846" max="3846" width="12.42578125" style="29" customWidth="1"/>
    <col min="3847" max="3847" width="14.85546875" style="29" customWidth="1"/>
    <col min="3848" max="3848" width="13.42578125" style="29" customWidth="1"/>
    <col min="3849" max="3849" width="32.28515625" style="29" customWidth="1"/>
    <col min="3850" max="4096" width="9.140625" style="29"/>
    <col min="4097" max="4097" width="12" style="29" customWidth="1"/>
    <col min="4098" max="4098" width="13.42578125" style="29" customWidth="1"/>
    <col min="4099" max="4099" width="12.7109375" style="29" customWidth="1"/>
    <col min="4100" max="4100" width="11.5703125" style="29" customWidth="1"/>
    <col min="4101" max="4101" width="11.85546875" style="29" customWidth="1"/>
    <col min="4102" max="4102" width="12.42578125" style="29" customWidth="1"/>
    <col min="4103" max="4103" width="14.85546875" style="29" customWidth="1"/>
    <col min="4104" max="4104" width="13.42578125" style="29" customWidth="1"/>
    <col min="4105" max="4105" width="32.28515625" style="29" customWidth="1"/>
    <col min="4106" max="4352" width="9.140625" style="29"/>
    <col min="4353" max="4353" width="12" style="29" customWidth="1"/>
    <col min="4354" max="4354" width="13.42578125" style="29" customWidth="1"/>
    <col min="4355" max="4355" width="12.7109375" style="29" customWidth="1"/>
    <col min="4356" max="4356" width="11.5703125" style="29" customWidth="1"/>
    <col min="4357" max="4357" width="11.85546875" style="29" customWidth="1"/>
    <col min="4358" max="4358" width="12.42578125" style="29" customWidth="1"/>
    <col min="4359" max="4359" width="14.85546875" style="29" customWidth="1"/>
    <col min="4360" max="4360" width="13.42578125" style="29" customWidth="1"/>
    <col min="4361" max="4361" width="32.28515625" style="29" customWidth="1"/>
    <col min="4362" max="4608" width="9.140625" style="29"/>
    <col min="4609" max="4609" width="12" style="29" customWidth="1"/>
    <col min="4610" max="4610" width="13.42578125" style="29" customWidth="1"/>
    <col min="4611" max="4611" width="12.7109375" style="29" customWidth="1"/>
    <col min="4612" max="4612" width="11.5703125" style="29" customWidth="1"/>
    <col min="4613" max="4613" width="11.85546875" style="29" customWidth="1"/>
    <col min="4614" max="4614" width="12.42578125" style="29" customWidth="1"/>
    <col min="4615" max="4615" width="14.85546875" style="29" customWidth="1"/>
    <col min="4616" max="4616" width="13.42578125" style="29" customWidth="1"/>
    <col min="4617" max="4617" width="32.28515625" style="29" customWidth="1"/>
    <col min="4618" max="4864" width="9.140625" style="29"/>
    <col min="4865" max="4865" width="12" style="29" customWidth="1"/>
    <col min="4866" max="4866" width="13.42578125" style="29" customWidth="1"/>
    <col min="4867" max="4867" width="12.7109375" style="29" customWidth="1"/>
    <col min="4868" max="4868" width="11.5703125" style="29" customWidth="1"/>
    <col min="4869" max="4869" width="11.85546875" style="29" customWidth="1"/>
    <col min="4870" max="4870" width="12.42578125" style="29" customWidth="1"/>
    <col min="4871" max="4871" width="14.85546875" style="29" customWidth="1"/>
    <col min="4872" max="4872" width="13.42578125" style="29" customWidth="1"/>
    <col min="4873" max="4873" width="32.28515625" style="29" customWidth="1"/>
    <col min="4874" max="5120" width="9.140625" style="29"/>
    <col min="5121" max="5121" width="12" style="29" customWidth="1"/>
    <col min="5122" max="5122" width="13.42578125" style="29" customWidth="1"/>
    <col min="5123" max="5123" width="12.7109375" style="29" customWidth="1"/>
    <col min="5124" max="5124" width="11.5703125" style="29" customWidth="1"/>
    <col min="5125" max="5125" width="11.85546875" style="29" customWidth="1"/>
    <col min="5126" max="5126" width="12.42578125" style="29" customWidth="1"/>
    <col min="5127" max="5127" width="14.85546875" style="29" customWidth="1"/>
    <col min="5128" max="5128" width="13.42578125" style="29" customWidth="1"/>
    <col min="5129" max="5129" width="32.28515625" style="29" customWidth="1"/>
    <col min="5130" max="5376" width="9.140625" style="29"/>
    <col min="5377" max="5377" width="12" style="29" customWidth="1"/>
    <col min="5378" max="5378" width="13.42578125" style="29" customWidth="1"/>
    <col min="5379" max="5379" width="12.7109375" style="29" customWidth="1"/>
    <col min="5380" max="5380" width="11.5703125" style="29" customWidth="1"/>
    <col min="5381" max="5381" width="11.85546875" style="29" customWidth="1"/>
    <col min="5382" max="5382" width="12.42578125" style="29" customWidth="1"/>
    <col min="5383" max="5383" width="14.85546875" style="29" customWidth="1"/>
    <col min="5384" max="5384" width="13.42578125" style="29" customWidth="1"/>
    <col min="5385" max="5385" width="32.28515625" style="29" customWidth="1"/>
    <col min="5386" max="5632" width="9.140625" style="29"/>
    <col min="5633" max="5633" width="12" style="29" customWidth="1"/>
    <col min="5634" max="5634" width="13.42578125" style="29" customWidth="1"/>
    <col min="5635" max="5635" width="12.7109375" style="29" customWidth="1"/>
    <col min="5636" max="5636" width="11.5703125" style="29" customWidth="1"/>
    <col min="5637" max="5637" width="11.85546875" style="29" customWidth="1"/>
    <col min="5638" max="5638" width="12.42578125" style="29" customWidth="1"/>
    <col min="5639" max="5639" width="14.85546875" style="29" customWidth="1"/>
    <col min="5640" max="5640" width="13.42578125" style="29" customWidth="1"/>
    <col min="5641" max="5641" width="32.28515625" style="29" customWidth="1"/>
    <col min="5642" max="5888" width="9.140625" style="29"/>
    <col min="5889" max="5889" width="12" style="29" customWidth="1"/>
    <col min="5890" max="5890" width="13.42578125" style="29" customWidth="1"/>
    <col min="5891" max="5891" width="12.7109375" style="29" customWidth="1"/>
    <col min="5892" max="5892" width="11.5703125" style="29" customWidth="1"/>
    <col min="5893" max="5893" width="11.85546875" style="29" customWidth="1"/>
    <col min="5894" max="5894" width="12.42578125" style="29" customWidth="1"/>
    <col min="5895" max="5895" width="14.85546875" style="29" customWidth="1"/>
    <col min="5896" max="5896" width="13.42578125" style="29" customWidth="1"/>
    <col min="5897" max="5897" width="32.28515625" style="29" customWidth="1"/>
    <col min="5898" max="6144" width="9.140625" style="29"/>
    <col min="6145" max="6145" width="12" style="29" customWidth="1"/>
    <col min="6146" max="6146" width="13.42578125" style="29" customWidth="1"/>
    <col min="6147" max="6147" width="12.7109375" style="29" customWidth="1"/>
    <col min="6148" max="6148" width="11.5703125" style="29" customWidth="1"/>
    <col min="6149" max="6149" width="11.85546875" style="29" customWidth="1"/>
    <col min="6150" max="6150" width="12.42578125" style="29" customWidth="1"/>
    <col min="6151" max="6151" width="14.85546875" style="29" customWidth="1"/>
    <col min="6152" max="6152" width="13.42578125" style="29" customWidth="1"/>
    <col min="6153" max="6153" width="32.28515625" style="29" customWidth="1"/>
    <col min="6154" max="6400" width="9.140625" style="29"/>
    <col min="6401" max="6401" width="12" style="29" customWidth="1"/>
    <col min="6402" max="6402" width="13.42578125" style="29" customWidth="1"/>
    <col min="6403" max="6403" width="12.7109375" style="29" customWidth="1"/>
    <col min="6404" max="6404" width="11.5703125" style="29" customWidth="1"/>
    <col min="6405" max="6405" width="11.85546875" style="29" customWidth="1"/>
    <col min="6406" max="6406" width="12.42578125" style="29" customWidth="1"/>
    <col min="6407" max="6407" width="14.85546875" style="29" customWidth="1"/>
    <col min="6408" max="6408" width="13.42578125" style="29" customWidth="1"/>
    <col min="6409" max="6409" width="32.28515625" style="29" customWidth="1"/>
    <col min="6410" max="6656" width="9.140625" style="29"/>
    <col min="6657" max="6657" width="12" style="29" customWidth="1"/>
    <col min="6658" max="6658" width="13.42578125" style="29" customWidth="1"/>
    <col min="6659" max="6659" width="12.7109375" style="29" customWidth="1"/>
    <col min="6660" max="6660" width="11.5703125" style="29" customWidth="1"/>
    <col min="6661" max="6661" width="11.85546875" style="29" customWidth="1"/>
    <col min="6662" max="6662" width="12.42578125" style="29" customWidth="1"/>
    <col min="6663" max="6663" width="14.85546875" style="29" customWidth="1"/>
    <col min="6664" max="6664" width="13.42578125" style="29" customWidth="1"/>
    <col min="6665" max="6665" width="32.28515625" style="29" customWidth="1"/>
    <col min="6666" max="6912" width="9.140625" style="29"/>
    <col min="6913" max="6913" width="12" style="29" customWidth="1"/>
    <col min="6914" max="6914" width="13.42578125" style="29" customWidth="1"/>
    <col min="6915" max="6915" width="12.7109375" style="29" customWidth="1"/>
    <col min="6916" max="6916" width="11.5703125" style="29" customWidth="1"/>
    <col min="6917" max="6917" width="11.85546875" style="29" customWidth="1"/>
    <col min="6918" max="6918" width="12.42578125" style="29" customWidth="1"/>
    <col min="6919" max="6919" width="14.85546875" style="29" customWidth="1"/>
    <col min="6920" max="6920" width="13.42578125" style="29" customWidth="1"/>
    <col min="6921" max="6921" width="32.28515625" style="29" customWidth="1"/>
    <col min="6922" max="7168" width="9.140625" style="29"/>
    <col min="7169" max="7169" width="12" style="29" customWidth="1"/>
    <col min="7170" max="7170" width="13.42578125" style="29" customWidth="1"/>
    <col min="7171" max="7171" width="12.7109375" style="29" customWidth="1"/>
    <col min="7172" max="7172" width="11.5703125" style="29" customWidth="1"/>
    <col min="7173" max="7173" width="11.85546875" style="29" customWidth="1"/>
    <col min="7174" max="7174" width="12.42578125" style="29" customWidth="1"/>
    <col min="7175" max="7175" width="14.85546875" style="29" customWidth="1"/>
    <col min="7176" max="7176" width="13.42578125" style="29" customWidth="1"/>
    <col min="7177" max="7177" width="32.28515625" style="29" customWidth="1"/>
    <col min="7178" max="7424" width="9.140625" style="29"/>
    <col min="7425" max="7425" width="12" style="29" customWidth="1"/>
    <col min="7426" max="7426" width="13.42578125" style="29" customWidth="1"/>
    <col min="7427" max="7427" width="12.7109375" style="29" customWidth="1"/>
    <col min="7428" max="7428" width="11.5703125" style="29" customWidth="1"/>
    <col min="7429" max="7429" width="11.85546875" style="29" customWidth="1"/>
    <col min="7430" max="7430" width="12.42578125" style="29" customWidth="1"/>
    <col min="7431" max="7431" width="14.85546875" style="29" customWidth="1"/>
    <col min="7432" max="7432" width="13.42578125" style="29" customWidth="1"/>
    <col min="7433" max="7433" width="32.28515625" style="29" customWidth="1"/>
    <col min="7434" max="7680" width="9.140625" style="29"/>
    <col min="7681" max="7681" width="12" style="29" customWidth="1"/>
    <col min="7682" max="7682" width="13.42578125" style="29" customWidth="1"/>
    <col min="7683" max="7683" width="12.7109375" style="29" customWidth="1"/>
    <col min="7684" max="7684" width="11.5703125" style="29" customWidth="1"/>
    <col min="7685" max="7685" width="11.85546875" style="29" customWidth="1"/>
    <col min="7686" max="7686" width="12.42578125" style="29" customWidth="1"/>
    <col min="7687" max="7687" width="14.85546875" style="29" customWidth="1"/>
    <col min="7688" max="7688" width="13.42578125" style="29" customWidth="1"/>
    <col min="7689" max="7689" width="32.28515625" style="29" customWidth="1"/>
    <col min="7690" max="7936" width="9.140625" style="29"/>
    <col min="7937" max="7937" width="12" style="29" customWidth="1"/>
    <col min="7938" max="7938" width="13.42578125" style="29" customWidth="1"/>
    <col min="7939" max="7939" width="12.7109375" style="29" customWidth="1"/>
    <col min="7940" max="7940" width="11.5703125" style="29" customWidth="1"/>
    <col min="7941" max="7941" width="11.85546875" style="29" customWidth="1"/>
    <col min="7942" max="7942" width="12.42578125" style="29" customWidth="1"/>
    <col min="7943" max="7943" width="14.85546875" style="29" customWidth="1"/>
    <col min="7944" max="7944" width="13.42578125" style="29" customWidth="1"/>
    <col min="7945" max="7945" width="32.28515625" style="29" customWidth="1"/>
    <col min="7946" max="8192" width="9.140625" style="29"/>
    <col min="8193" max="8193" width="12" style="29" customWidth="1"/>
    <col min="8194" max="8194" width="13.42578125" style="29" customWidth="1"/>
    <col min="8195" max="8195" width="12.7109375" style="29" customWidth="1"/>
    <col min="8196" max="8196" width="11.5703125" style="29" customWidth="1"/>
    <col min="8197" max="8197" width="11.85546875" style="29" customWidth="1"/>
    <col min="8198" max="8198" width="12.42578125" style="29" customWidth="1"/>
    <col min="8199" max="8199" width="14.85546875" style="29" customWidth="1"/>
    <col min="8200" max="8200" width="13.42578125" style="29" customWidth="1"/>
    <col min="8201" max="8201" width="32.28515625" style="29" customWidth="1"/>
    <col min="8202" max="8448" width="9.140625" style="29"/>
    <col min="8449" max="8449" width="12" style="29" customWidth="1"/>
    <col min="8450" max="8450" width="13.42578125" style="29" customWidth="1"/>
    <col min="8451" max="8451" width="12.7109375" style="29" customWidth="1"/>
    <col min="8452" max="8452" width="11.5703125" style="29" customWidth="1"/>
    <col min="8453" max="8453" width="11.85546875" style="29" customWidth="1"/>
    <col min="8454" max="8454" width="12.42578125" style="29" customWidth="1"/>
    <col min="8455" max="8455" width="14.85546875" style="29" customWidth="1"/>
    <col min="8456" max="8456" width="13.42578125" style="29" customWidth="1"/>
    <col min="8457" max="8457" width="32.28515625" style="29" customWidth="1"/>
    <col min="8458" max="8704" width="9.140625" style="29"/>
    <col min="8705" max="8705" width="12" style="29" customWidth="1"/>
    <col min="8706" max="8706" width="13.42578125" style="29" customWidth="1"/>
    <col min="8707" max="8707" width="12.7109375" style="29" customWidth="1"/>
    <col min="8708" max="8708" width="11.5703125" style="29" customWidth="1"/>
    <col min="8709" max="8709" width="11.85546875" style="29" customWidth="1"/>
    <col min="8710" max="8710" width="12.42578125" style="29" customWidth="1"/>
    <col min="8711" max="8711" width="14.85546875" style="29" customWidth="1"/>
    <col min="8712" max="8712" width="13.42578125" style="29" customWidth="1"/>
    <col min="8713" max="8713" width="32.28515625" style="29" customWidth="1"/>
    <col min="8714" max="8960" width="9.140625" style="29"/>
    <col min="8961" max="8961" width="12" style="29" customWidth="1"/>
    <col min="8962" max="8962" width="13.42578125" style="29" customWidth="1"/>
    <col min="8963" max="8963" width="12.7109375" style="29" customWidth="1"/>
    <col min="8964" max="8964" width="11.5703125" style="29" customWidth="1"/>
    <col min="8965" max="8965" width="11.85546875" style="29" customWidth="1"/>
    <col min="8966" max="8966" width="12.42578125" style="29" customWidth="1"/>
    <col min="8967" max="8967" width="14.85546875" style="29" customWidth="1"/>
    <col min="8968" max="8968" width="13.42578125" style="29" customWidth="1"/>
    <col min="8969" max="8969" width="32.28515625" style="29" customWidth="1"/>
    <col min="8970" max="9216" width="9.140625" style="29"/>
    <col min="9217" max="9217" width="12" style="29" customWidth="1"/>
    <col min="9218" max="9218" width="13.42578125" style="29" customWidth="1"/>
    <col min="9219" max="9219" width="12.7109375" style="29" customWidth="1"/>
    <col min="9220" max="9220" width="11.5703125" style="29" customWidth="1"/>
    <col min="9221" max="9221" width="11.85546875" style="29" customWidth="1"/>
    <col min="9222" max="9222" width="12.42578125" style="29" customWidth="1"/>
    <col min="9223" max="9223" width="14.85546875" style="29" customWidth="1"/>
    <col min="9224" max="9224" width="13.42578125" style="29" customWidth="1"/>
    <col min="9225" max="9225" width="32.28515625" style="29" customWidth="1"/>
    <col min="9226" max="9472" width="9.140625" style="29"/>
    <col min="9473" max="9473" width="12" style="29" customWidth="1"/>
    <col min="9474" max="9474" width="13.42578125" style="29" customWidth="1"/>
    <col min="9475" max="9475" width="12.7109375" style="29" customWidth="1"/>
    <col min="9476" max="9476" width="11.5703125" style="29" customWidth="1"/>
    <col min="9477" max="9477" width="11.85546875" style="29" customWidth="1"/>
    <col min="9478" max="9478" width="12.42578125" style="29" customWidth="1"/>
    <col min="9479" max="9479" width="14.85546875" style="29" customWidth="1"/>
    <col min="9480" max="9480" width="13.42578125" style="29" customWidth="1"/>
    <col min="9481" max="9481" width="32.28515625" style="29" customWidth="1"/>
    <col min="9482" max="9728" width="9.140625" style="29"/>
    <col min="9729" max="9729" width="12" style="29" customWidth="1"/>
    <col min="9730" max="9730" width="13.42578125" style="29" customWidth="1"/>
    <col min="9731" max="9731" width="12.7109375" style="29" customWidth="1"/>
    <col min="9732" max="9732" width="11.5703125" style="29" customWidth="1"/>
    <col min="9733" max="9733" width="11.85546875" style="29" customWidth="1"/>
    <col min="9734" max="9734" width="12.42578125" style="29" customWidth="1"/>
    <col min="9735" max="9735" width="14.85546875" style="29" customWidth="1"/>
    <col min="9736" max="9736" width="13.42578125" style="29" customWidth="1"/>
    <col min="9737" max="9737" width="32.28515625" style="29" customWidth="1"/>
    <col min="9738" max="9984" width="9.140625" style="29"/>
    <col min="9985" max="9985" width="12" style="29" customWidth="1"/>
    <col min="9986" max="9986" width="13.42578125" style="29" customWidth="1"/>
    <col min="9987" max="9987" width="12.7109375" style="29" customWidth="1"/>
    <col min="9988" max="9988" width="11.5703125" style="29" customWidth="1"/>
    <col min="9989" max="9989" width="11.85546875" style="29" customWidth="1"/>
    <col min="9990" max="9990" width="12.42578125" style="29" customWidth="1"/>
    <col min="9991" max="9991" width="14.85546875" style="29" customWidth="1"/>
    <col min="9992" max="9992" width="13.42578125" style="29" customWidth="1"/>
    <col min="9993" max="9993" width="32.28515625" style="29" customWidth="1"/>
    <col min="9994" max="10240" width="9.140625" style="29"/>
    <col min="10241" max="10241" width="12" style="29" customWidth="1"/>
    <col min="10242" max="10242" width="13.42578125" style="29" customWidth="1"/>
    <col min="10243" max="10243" width="12.7109375" style="29" customWidth="1"/>
    <col min="10244" max="10244" width="11.5703125" style="29" customWidth="1"/>
    <col min="10245" max="10245" width="11.85546875" style="29" customWidth="1"/>
    <col min="10246" max="10246" width="12.42578125" style="29" customWidth="1"/>
    <col min="10247" max="10247" width="14.85546875" style="29" customWidth="1"/>
    <col min="10248" max="10248" width="13.42578125" style="29" customWidth="1"/>
    <col min="10249" max="10249" width="32.28515625" style="29" customWidth="1"/>
    <col min="10250" max="10496" width="9.140625" style="29"/>
    <col min="10497" max="10497" width="12" style="29" customWidth="1"/>
    <col min="10498" max="10498" width="13.42578125" style="29" customWidth="1"/>
    <col min="10499" max="10499" width="12.7109375" style="29" customWidth="1"/>
    <col min="10500" max="10500" width="11.5703125" style="29" customWidth="1"/>
    <col min="10501" max="10501" width="11.85546875" style="29" customWidth="1"/>
    <col min="10502" max="10502" width="12.42578125" style="29" customWidth="1"/>
    <col min="10503" max="10503" width="14.85546875" style="29" customWidth="1"/>
    <col min="10504" max="10504" width="13.42578125" style="29" customWidth="1"/>
    <col min="10505" max="10505" width="32.28515625" style="29" customWidth="1"/>
    <col min="10506" max="10752" width="9.140625" style="29"/>
    <col min="10753" max="10753" width="12" style="29" customWidth="1"/>
    <col min="10754" max="10754" width="13.42578125" style="29" customWidth="1"/>
    <col min="10755" max="10755" width="12.7109375" style="29" customWidth="1"/>
    <col min="10756" max="10756" width="11.5703125" style="29" customWidth="1"/>
    <col min="10757" max="10757" width="11.85546875" style="29" customWidth="1"/>
    <col min="10758" max="10758" width="12.42578125" style="29" customWidth="1"/>
    <col min="10759" max="10759" width="14.85546875" style="29" customWidth="1"/>
    <col min="10760" max="10760" width="13.42578125" style="29" customWidth="1"/>
    <col min="10761" max="10761" width="32.28515625" style="29" customWidth="1"/>
    <col min="10762" max="11008" width="9.140625" style="29"/>
    <col min="11009" max="11009" width="12" style="29" customWidth="1"/>
    <col min="11010" max="11010" width="13.42578125" style="29" customWidth="1"/>
    <col min="11011" max="11011" width="12.7109375" style="29" customWidth="1"/>
    <col min="11012" max="11012" width="11.5703125" style="29" customWidth="1"/>
    <col min="11013" max="11013" width="11.85546875" style="29" customWidth="1"/>
    <col min="11014" max="11014" width="12.42578125" style="29" customWidth="1"/>
    <col min="11015" max="11015" width="14.85546875" style="29" customWidth="1"/>
    <col min="11016" max="11016" width="13.42578125" style="29" customWidth="1"/>
    <col min="11017" max="11017" width="32.28515625" style="29" customWidth="1"/>
    <col min="11018" max="11264" width="9.140625" style="29"/>
    <col min="11265" max="11265" width="12" style="29" customWidth="1"/>
    <col min="11266" max="11266" width="13.42578125" style="29" customWidth="1"/>
    <col min="11267" max="11267" width="12.7109375" style="29" customWidth="1"/>
    <col min="11268" max="11268" width="11.5703125" style="29" customWidth="1"/>
    <col min="11269" max="11269" width="11.85546875" style="29" customWidth="1"/>
    <col min="11270" max="11270" width="12.42578125" style="29" customWidth="1"/>
    <col min="11271" max="11271" width="14.85546875" style="29" customWidth="1"/>
    <col min="11272" max="11272" width="13.42578125" style="29" customWidth="1"/>
    <col min="11273" max="11273" width="32.28515625" style="29" customWidth="1"/>
    <col min="11274" max="11520" width="9.140625" style="29"/>
    <col min="11521" max="11521" width="12" style="29" customWidth="1"/>
    <col min="11522" max="11522" width="13.42578125" style="29" customWidth="1"/>
    <col min="11523" max="11523" width="12.7109375" style="29" customWidth="1"/>
    <col min="11524" max="11524" width="11.5703125" style="29" customWidth="1"/>
    <col min="11525" max="11525" width="11.85546875" style="29" customWidth="1"/>
    <col min="11526" max="11526" width="12.42578125" style="29" customWidth="1"/>
    <col min="11527" max="11527" width="14.85546875" style="29" customWidth="1"/>
    <col min="11528" max="11528" width="13.42578125" style="29" customWidth="1"/>
    <col min="11529" max="11529" width="32.28515625" style="29" customWidth="1"/>
    <col min="11530" max="11776" width="9.140625" style="29"/>
    <col min="11777" max="11777" width="12" style="29" customWidth="1"/>
    <col min="11778" max="11778" width="13.42578125" style="29" customWidth="1"/>
    <col min="11779" max="11779" width="12.7109375" style="29" customWidth="1"/>
    <col min="11780" max="11780" width="11.5703125" style="29" customWidth="1"/>
    <col min="11781" max="11781" width="11.85546875" style="29" customWidth="1"/>
    <col min="11782" max="11782" width="12.42578125" style="29" customWidth="1"/>
    <col min="11783" max="11783" width="14.85546875" style="29" customWidth="1"/>
    <col min="11784" max="11784" width="13.42578125" style="29" customWidth="1"/>
    <col min="11785" max="11785" width="32.28515625" style="29" customWidth="1"/>
    <col min="11786" max="12032" width="9.140625" style="29"/>
    <col min="12033" max="12033" width="12" style="29" customWidth="1"/>
    <col min="12034" max="12034" width="13.42578125" style="29" customWidth="1"/>
    <col min="12035" max="12035" width="12.7109375" style="29" customWidth="1"/>
    <col min="12036" max="12036" width="11.5703125" style="29" customWidth="1"/>
    <col min="12037" max="12037" width="11.85546875" style="29" customWidth="1"/>
    <col min="12038" max="12038" width="12.42578125" style="29" customWidth="1"/>
    <col min="12039" max="12039" width="14.85546875" style="29" customWidth="1"/>
    <col min="12040" max="12040" width="13.42578125" style="29" customWidth="1"/>
    <col min="12041" max="12041" width="32.28515625" style="29" customWidth="1"/>
    <col min="12042" max="12288" width="9.140625" style="29"/>
    <col min="12289" max="12289" width="12" style="29" customWidth="1"/>
    <col min="12290" max="12290" width="13.42578125" style="29" customWidth="1"/>
    <col min="12291" max="12291" width="12.7109375" style="29" customWidth="1"/>
    <col min="12292" max="12292" width="11.5703125" style="29" customWidth="1"/>
    <col min="12293" max="12293" width="11.85546875" style="29" customWidth="1"/>
    <col min="12294" max="12294" width="12.42578125" style="29" customWidth="1"/>
    <col min="12295" max="12295" width="14.85546875" style="29" customWidth="1"/>
    <col min="12296" max="12296" width="13.42578125" style="29" customWidth="1"/>
    <col min="12297" max="12297" width="32.28515625" style="29" customWidth="1"/>
    <col min="12298" max="12544" width="9.140625" style="29"/>
    <col min="12545" max="12545" width="12" style="29" customWidth="1"/>
    <col min="12546" max="12546" width="13.42578125" style="29" customWidth="1"/>
    <col min="12547" max="12547" width="12.7109375" style="29" customWidth="1"/>
    <col min="12548" max="12548" width="11.5703125" style="29" customWidth="1"/>
    <col min="12549" max="12549" width="11.85546875" style="29" customWidth="1"/>
    <col min="12550" max="12550" width="12.42578125" style="29" customWidth="1"/>
    <col min="12551" max="12551" width="14.85546875" style="29" customWidth="1"/>
    <col min="12552" max="12552" width="13.42578125" style="29" customWidth="1"/>
    <col min="12553" max="12553" width="32.28515625" style="29" customWidth="1"/>
    <col min="12554" max="12800" width="9.140625" style="29"/>
    <col min="12801" max="12801" width="12" style="29" customWidth="1"/>
    <col min="12802" max="12802" width="13.42578125" style="29" customWidth="1"/>
    <col min="12803" max="12803" width="12.7109375" style="29" customWidth="1"/>
    <col min="12804" max="12804" width="11.5703125" style="29" customWidth="1"/>
    <col min="12805" max="12805" width="11.85546875" style="29" customWidth="1"/>
    <col min="12806" max="12806" width="12.42578125" style="29" customWidth="1"/>
    <col min="12807" max="12807" width="14.85546875" style="29" customWidth="1"/>
    <col min="12808" max="12808" width="13.42578125" style="29" customWidth="1"/>
    <col min="12809" max="12809" width="32.28515625" style="29" customWidth="1"/>
    <col min="12810" max="13056" width="9.140625" style="29"/>
    <col min="13057" max="13057" width="12" style="29" customWidth="1"/>
    <col min="13058" max="13058" width="13.42578125" style="29" customWidth="1"/>
    <col min="13059" max="13059" width="12.7109375" style="29" customWidth="1"/>
    <col min="13060" max="13060" width="11.5703125" style="29" customWidth="1"/>
    <col min="13061" max="13061" width="11.85546875" style="29" customWidth="1"/>
    <col min="13062" max="13062" width="12.42578125" style="29" customWidth="1"/>
    <col min="13063" max="13063" width="14.85546875" style="29" customWidth="1"/>
    <col min="13064" max="13064" width="13.42578125" style="29" customWidth="1"/>
    <col min="13065" max="13065" width="32.28515625" style="29" customWidth="1"/>
    <col min="13066" max="13312" width="9.140625" style="29"/>
    <col min="13313" max="13313" width="12" style="29" customWidth="1"/>
    <col min="13314" max="13314" width="13.42578125" style="29" customWidth="1"/>
    <col min="13315" max="13315" width="12.7109375" style="29" customWidth="1"/>
    <col min="13316" max="13316" width="11.5703125" style="29" customWidth="1"/>
    <col min="13317" max="13317" width="11.85546875" style="29" customWidth="1"/>
    <col min="13318" max="13318" width="12.42578125" style="29" customWidth="1"/>
    <col min="13319" max="13319" width="14.85546875" style="29" customWidth="1"/>
    <col min="13320" max="13320" width="13.42578125" style="29" customWidth="1"/>
    <col min="13321" max="13321" width="32.28515625" style="29" customWidth="1"/>
    <col min="13322" max="13568" width="9.140625" style="29"/>
    <col min="13569" max="13569" width="12" style="29" customWidth="1"/>
    <col min="13570" max="13570" width="13.42578125" style="29" customWidth="1"/>
    <col min="13571" max="13571" width="12.7109375" style="29" customWidth="1"/>
    <col min="13572" max="13572" width="11.5703125" style="29" customWidth="1"/>
    <col min="13573" max="13573" width="11.85546875" style="29" customWidth="1"/>
    <col min="13574" max="13574" width="12.42578125" style="29" customWidth="1"/>
    <col min="13575" max="13575" width="14.85546875" style="29" customWidth="1"/>
    <col min="13576" max="13576" width="13.42578125" style="29" customWidth="1"/>
    <col min="13577" max="13577" width="32.28515625" style="29" customWidth="1"/>
    <col min="13578" max="13824" width="9.140625" style="29"/>
    <col min="13825" max="13825" width="12" style="29" customWidth="1"/>
    <col min="13826" max="13826" width="13.42578125" style="29" customWidth="1"/>
    <col min="13827" max="13827" width="12.7109375" style="29" customWidth="1"/>
    <col min="13828" max="13828" width="11.5703125" style="29" customWidth="1"/>
    <col min="13829" max="13829" width="11.85546875" style="29" customWidth="1"/>
    <col min="13830" max="13830" width="12.42578125" style="29" customWidth="1"/>
    <col min="13831" max="13831" width="14.85546875" style="29" customWidth="1"/>
    <col min="13832" max="13832" width="13.42578125" style="29" customWidth="1"/>
    <col min="13833" max="13833" width="32.28515625" style="29" customWidth="1"/>
    <col min="13834" max="14080" width="9.140625" style="29"/>
    <col min="14081" max="14081" width="12" style="29" customWidth="1"/>
    <col min="14082" max="14082" width="13.42578125" style="29" customWidth="1"/>
    <col min="14083" max="14083" width="12.7109375" style="29" customWidth="1"/>
    <col min="14084" max="14084" width="11.5703125" style="29" customWidth="1"/>
    <col min="14085" max="14085" width="11.85546875" style="29" customWidth="1"/>
    <col min="14086" max="14086" width="12.42578125" style="29" customWidth="1"/>
    <col min="14087" max="14087" width="14.85546875" style="29" customWidth="1"/>
    <col min="14088" max="14088" width="13.42578125" style="29" customWidth="1"/>
    <col min="14089" max="14089" width="32.28515625" style="29" customWidth="1"/>
    <col min="14090" max="14336" width="9.140625" style="29"/>
    <col min="14337" max="14337" width="12" style="29" customWidth="1"/>
    <col min="14338" max="14338" width="13.42578125" style="29" customWidth="1"/>
    <col min="14339" max="14339" width="12.7109375" style="29" customWidth="1"/>
    <col min="14340" max="14340" width="11.5703125" style="29" customWidth="1"/>
    <col min="14341" max="14341" width="11.85546875" style="29" customWidth="1"/>
    <col min="14342" max="14342" width="12.42578125" style="29" customWidth="1"/>
    <col min="14343" max="14343" width="14.85546875" style="29" customWidth="1"/>
    <col min="14344" max="14344" width="13.42578125" style="29" customWidth="1"/>
    <col min="14345" max="14345" width="32.28515625" style="29" customWidth="1"/>
    <col min="14346" max="14592" width="9.140625" style="29"/>
    <col min="14593" max="14593" width="12" style="29" customWidth="1"/>
    <col min="14594" max="14594" width="13.42578125" style="29" customWidth="1"/>
    <col min="14595" max="14595" width="12.7109375" style="29" customWidth="1"/>
    <col min="14596" max="14596" width="11.5703125" style="29" customWidth="1"/>
    <col min="14597" max="14597" width="11.85546875" style="29" customWidth="1"/>
    <col min="14598" max="14598" width="12.42578125" style="29" customWidth="1"/>
    <col min="14599" max="14599" width="14.85546875" style="29" customWidth="1"/>
    <col min="14600" max="14600" width="13.42578125" style="29" customWidth="1"/>
    <col min="14601" max="14601" width="32.28515625" style="29" customWidth="1"/>
    <col min="14602" max="14848" width="9.140625" style="29"/>
    <col min="14849" max="14849" width="12" style="29" customWidth="1"/>
    <col min="14850" max="14850" width="13.42578125" style="29" customWidth="1"/>
    <col min="14851" max="14851" width="12.7109375" style="29" customWidth="1"/>
    <col min="14852" max="14852" width="11.5703125" style="29" customWidth="1"/>
    <col min="14853" max="14853" width="11.85546875" style="29" customWidth="1"/>
    <col min="14854" max="14854" width="12.42578125" style="29" customWidth="1"/>
    <col min="14855" max="14855" width="14.85546875" style="29" customWidth="1"/>
    <col min="14856" max="14856" width="13.42578125" style="29" customWidth="1"/>
    <col min="14857" max="14857" width="32.28515625" style="29" customWidth="1"/>
    <col min="14858" max="15104" width="9.140625" style="29"/>
    <col min="15105" max="15105" width="12" style="29" customWidth="1"/>
    <col min="15106" max="15106" width="13.42578125" style="29" customWidth="1"/>
    <col min="15107" max="15107" width="12.7109375" style="29" customWidth="1"/>
    <col min="15108" max="15108" width="11.5703125" style="29" customWidth="1"/>
    <col min="15109" max="15109" width="11.85546875" style="29" customWidth="1"/>
    <col min="15110" max="15110" width="12.42578125" style="29" customWidth="1"/>
    <col min="15111" max="15111" width="14.85546875" style="29" customWidth="1"/>
    <col min="15112" max="15112" width="13.42578125" style="29" customWidth="1"/>
    <col min="15113" max="15113" width="32.28515625" style="29" customWidth="1"/>
    <col min="15114" max="15360" width="9.140625" style="29"/>
    <col min="15361" max="15361" width="12" style="29" customWidth="1"/>
    <col min="15362" max="15362" width="13.42578125" style="29" customWidth="1"/>
    <col min="15363" max="15363" width="12.7109375" style="29" customWidth="1"/>
    <col min="15364" max="15364" width="11.5703125" style="29" customWidth="1"/>
    <col min="15365" max="15365" width="11.85546875" style="29" customWidth="1"/>
    <col min="15366" max="15366" width="12.42578125" style="29" customWidth="1"/>
    <col min="15367" max="15367" width="14.85546875" style="29" customWidth="1"/>
    <col min="15368" max="15368" width="13.42578125" style="29" customWidth="1"/>
    <col min="15369" max="15369" width="32.28515625" style="29" customWidth="1"/>
    <col min="15370" max="15616" width="9.140625" style="29"/>
    <col min="15617" max="15617" width="12" style="29" customWidth="1"/>
    <col min="15618" max="15618" width="13.42578125" style="29" customWidth="1"/>
    <col min="15619" max="15619" width="12.7109375" style="29" customWidth="1"/>
    <col min="15620" max="15620" width="11.5703125" style="29" customWidth="1"/>
    <col min="15621" max="15621" width="11.85546875" style="29" customWidth="1"/>
    <col min="15622" max="15622" width="12.42578125" style="29" customWidth="1"/>
    <col min="15623" max="15623" width="14.85546875" style="29" customWidth="1"/>
    <col min="15624" max="15624" width="13.42578125" style="29" customWidth="1"/>
    <col min="15625" max="15625" width="32.28515625" style="29" customWidth="1"/>
    <col min="15626" max="15872" width="9.140625" style="29"/>
    <col min="15873" max="15873" width="12" style="29" customWidth="1"/>
    <col min="15874" max="15874" width="13.42578125" style="29" customWidth="1"/>
    <col min="15875" max="15875" width="12.7109375" style="29" customWidth="1"/>
    <col min="15876" max="15876" width="11.5703125" style="29" customWidth="1"/>
    <col min="15877" max="15877" width="11.85546875" style="29" customWidth="1"/>
    <col min="15878" max="15878" width="12.42578125" style="29" customWidth="1"/>
    <col min="15879" max="15879" width="14.85546875" style="29" customWidth="1"/>
    <col min="15880" max="15880" width="13.42578125" style="29" customWidth="1"/>
    <col min="15881" max="15881" width="32.28515625" style="29" customWidth="1"/>
    <col min="15882" max="16128" width="9.140625" style="29"/>
    <col min="16129" max="16129" width="12" style="29" customWidth="1"/>
    <col min="16130" max="16130" width="13.42578125" style="29" customWidth="1"/>
    <col min="16131" max="16131" width="12.7109375" style="29" customWidth="1"/>
    <col min="16132" max="16132" width="11.5703125" style="29" customWidth="1"/>
    <col min="16133" max="16133" width="11.85546875" style="29" customWidth="1"/>
    <col min="16134" max="16134" width="12.42578125" style="29" customWidth="1"/>
    <col min="16135" max="16135" width="14.85546875" style="29" customWidth="1"/>
    <col min="16136" max="16136" width="13.42578125" style="29" customWidth="1"/>
    <col min="16137" max="16137" width="32.28515625" style="29" customWidth="1"/>
    <col min="16138" max="16384" width="9.140625" style="29"/>
  </cols>
  <sheetData>
    <row r="1" spans="2:11" x14ac:dyDescent="0.2">
      <c r="B1" s="32" t="s">
        <v>20</v>
      </c>
      <c r="C1" s="32"/>
      <c r="D1" s="32"/>
      <c r="E1" s="32"/>
      <c r="F1" s="33"/>
      <c r="G1" s="34"/>
      <c r="H1" s="35"/>
    </row>
    <row r="2" spans="2:11" x14ac:dyDescent="0.2">
      <c r="B2" s="32" t="s">
        <v>114</v>
      </c>
      <c r="C2" s="32"/>
      <c r="D2" s="32"/>
      <c r="E2" s="32"/>
      <c r="F2" s="33"/>
      <c r="G2" s="34"/>
      <c r="H2" s="35"/>
    </row>
    <row r="3" spans="2:11" x14ac:dyDescent="0.2">
      <c r="B3" s="37" t="s">
        <v>115</v>
      </c>
      <c r="C3" s="37"/>
      <c r="D3" s="37"/>
      <c r="E3" s="32"/>
      <c r="F3" s="33"/>
      <c r="G3" s="38"/>
      <c r="H3" s="39"/>
      <c r="I3" s="40"/>
    </row>
    <row r="4" spans="2:11" ht="6.75" customHeight="1" x14ac:dyDescent="0.2">
      <c r="B4" s="33"/>
      <c r="C4" s="33"/>
      <c r="D4" s="33"/>
      <c r="E4" s="33"/>
      <c r="F4" s="33"/>
      <c r="G4" s="38"/>
      <c r="H4" s="39"/>
      <c r="I4" s="40"/>
    </row>
    <row r="5" spans="2:11" ht="8.25" customHeight="1" x14ac:dyDescent="0.25">
      <c r="B5" s="35"/>
      <c r="C5" s="41"/>
      <c r="D5" s="41"/>
      <c r="E5" s="41"/>
      <c r="F5" s="41"/>
      <c r="G5" s="42"/>
      <c r="H5" s="41"/>
      <c r="I5" s="43"/>
    </row>
    <row r="6" spans="2:11" ht="18" customHeight="1" x14ac:dyDescent="0.2">
      <c r="B6" s="44" t="s">
        <v>116</v>
      </c>
      <c r="C6" s="45"/>
      <c r="D6" s="45"/>
      <c r="E6" s="45"/>
      <c r="F6" s="45"/>
      <c r="G6" s="46"/>
      <c r="H6" s="44"/>
      <c r="I6" s="44"/>
      <c r="J6" s="44"/>
      <c r="K6" s="44"/>
    </row>
    <row r="7" spans="2:11" ht="18" customHeight="1" x14ac:dyDescent="0.2">
      <c r="B7" s="198" t="s">
        <v>117</v>
      </c>
      <c r="C7" s="198"/>
      <c r="D7" s="198"/>
      <c r="E7" s="198"/>
      <c r="F7" s="198"/>
      <c r="G7" s="198"/>
      <c r="H7" s="198"/>
      <c r="I7" s="47"/>
      <c r="J7" s="47"/>
      <c r="K7" s="47"/>
    </row>
    <row r="8" spans="2:11" ht="15" customHeight="1" x14ac:dyDescent="0.2">
      <c r="B8" s="198" t="s">
        <v>118</v>
      </c>
      <c r="C8" s="198"/>
      <c r="D8" s="198"/>
      <c r="E8" s="198"/>
      <c r="F8" s="198"/>
      <c r="G8" s="198"/>
      <c r="H8" s="198"/>
      <c r="I8" s="47"/>
      <c r="J8" s="47"/>
      <c r="K8" s="47"/>
    </row>
    <row r="9" spans="2:11" ht="14.25" customHeight="1" x14ac:dyDescent="0.2">
      <c r="B9" s="199" t="s">
        <v>130</v>
      </c>
      <c r="C9" s="199"/>
      <c r="D9" s="199"/>
      <c r="E9" s="199"/>
      <c r="F9" s="199"/>
      <c r="G9" s="199"/>
      <c r="H9" s="199"/>
      <c r="I9" s="48"/>
      <c r="J9" s="48"/>
      <c r="K9" s="48"/>
    </row>
    <row r="10" spans="2:11" ht="8.25" customHeight="1" x14ac:dyDescent="0.2">
      <c r="B10" s="49"/>
      <c r="C10" s="50"/>
      <c r="D10" s="50"/>
      <c r="E10" s="50"/>
      <c r="F10" s="50"/>
      <c r="G10" s="51"/>
      <c r="H10" s="50"/>
      <c r="I10" s="52"/>
    </row>
    <row r="11" spans="2:11" ht="30" customHeight="1" x14ac:dyDescent="0.2">
      <c r="B11" s="200" t="s">
        <v>0</v>
      </c>
      <c r="C11" s="203" t="s">
        <v>119</v>
      </c>
      <c r="D11" s="204"/>
      <c r="E11" s="204"/>
      <c r="F11" s="204"/>
      <c r="G11" s="205" t="s">
        <v>120</v>
      </c>
      <c r="H11" s="206" t="s">
        <v>121</v>
      </c>
      <c r="I11" s="53"/>
      <c r="J11" s="29"/>
    </row>
    <row r="12" spans="2:11" ht="48.75" customHeight="1" x14ac:dyDescent="0.2">
      <c r="B12" s="201"/>
      <c r="C12" s="209" t="s">
        <v>122</v>
      </c>
      <c r="D12" s="194" t="s">
        <v>123</v>
      </c>
      <c r="E12" s="194" t="s">
        <v>124</v>
      </c>
      <c r="F12" s="194" t="s">
        <v>125</v>
      </c>
      <c r="G12" s="205"/>
      <c r="H12" s="207"/>
      <c r="I12" s="53"/>
      <c r="J12" s="29"/>
    </row>
    <row r="13" spans="2:11" ht="15.75" customHeight="1" x14ac:dyDescent="0.2">
      <c r="B13" s="201"/>
      <c r="C13" s="209"/>
      <c r="D13" s="194"/>
      <c r="E13" s="194"/>
      <c r="F13" s="194"/>
      <c r="G13" s="205"/>
      <c r="H13" s="207"/>
      <c r="I13" s="53"/>
      <c r="J13" s="29"/>
    </row>
    <row r="14" spans="2:11" ht="30" customHeight="1" x14ac:dyDescent="0.2">
      <c r="B14" s="202"/>
      <c r="C14" s="209"/>
      <c r="D14" s="194"/>
      <c r="E14" s="194"/>
      <c r="F14" s="194"/>
      <c r="G14" s="205"/>
      <c r="H14" s="208"/>
      <c r="I14" s="53"/>
      <c r="J14" s="29"/>
    </row>
    <row r="15" spans="2:11" ht="15.75" customHeight="1" x14ac:dyDescent="0.25">
      <c r="B15" s="54">
        <v>1</v>
      </c>
      <c r="C15" s="55">
        <f>Лист1!S4</f>
        <v>10663.36</v>
      </c>
      <c r="D15" s="55">
        <f>Лист1!B38</f>
        <v>587190</v>
      </c>
      <c r="E15" s="55">
        <f>Лист1!H38</f>
        <v>14086.95</v>
      </c>
      <c r="F15" s="56">
        <f>Лист1!N38</f>
        <v>19127.55</v>
      </c>
      <c r="G15" s="57">
        <f>SUM(C15:F15)</f>
        <v>631067.86</v>
      </c>
      <c r="H15" s="58">
        <v>34.75</v>
      </c>
      <c r="I15" s="59"/>
      <c r="J15" s="195"/>
      <c r="K15" s="195"/>
    </row>
    <row r="16" spans="2:11" ht="15.75" x14ac:dyDescent="0.25">
      <c r="B16" s="54">
        <v>2</v>
      </c>
      <c r="C16" s="55">
        <f>Лист1!S5</f>
        <v>15243.77</v>
      </c>
      <c r="D16" s="55">
        <f>Лист1!B39</f>
        <v>583803.25</v>
      </c>
      <c r="E16" s="55">
        <f>Лист1!H39</f>
        <v>15709.22</v>
      </c>
      <c r="F16" s="56">
        <f>Лист1!N39</f>
        <v>20626.14</v>
      </c>
      <c r="G16" s="57">
        <f t="shared" ref="G16:G44" si="0">SUM(C16:F16)</f>
        <v>635382.38</v>
      </c>
      <c r="H16" s="58">
        <f>IF([1]Паспорт!P17&gt;0,[1]Паспорт!P17,H15)</f>
        <v>34.92</v>
      </c>
      <c r="I16" s="59"/>
      <c r="J16" s="195"/>
      <c r="K16" s="195"/>
    </row>
    <row r="17" spans="2:11" ht="15.75" x14ac:dyDescent="0.25">
      <c r="B17" s="54">
        <v>3</v>
      </c>
      <c r="C17" s="55">
        <f>Лист1!S6</f>
        <v>12190.35</v>
      </c>
      <c r="D17" s="55">
        <f>Лист1!B40</f>
        <v>502666.25</v>
      </c>
      <c r="E17" s="55">
        <f>Лист1!H40</f>
        <v>13830.86</v>
      </c>
      <c r="F17" s="56">
        <f>Лист1!N40</f>
        <v>18805.73</v>
      </c>
      <c r="G17" s="57">
        <f t="shared" si="0"/>
        <v>547493.18999999994</v>
      </c>
      <c r="H17" s="58">
        <f>IF([1]Паспорт!P18&gt;0,[1]Паспорт!P18,H16)</f>
        <v>34.92</v>
      </c>
      <c r="I17" s="59"/>
      <c r="J17" s="195"/>
      <c r="K17" s="195"/>
    </row>
    <row r="18" spans="2:11" ht="15.75" x14ac:dyDescent="0.25">
      <c r="B18" s="54">
        <v>4</v>
      </c>
      <c r="C18" s="55">
        <f>Лист1!S7</f>
        <v>15474.97</v>
      </c>
      <c r="D18" s="55">
        <f>Лист1!B41</f>
        <v>486749.25</v>
      </c>
      <c r="E18" s="55">
        <f>Лист1!H41</f>
        <v>15037.95</v>
      </c>
      <c r="F18" s="56">
        <f>Лист1!N41</f>
        <v>18610.38</v>
      </c>
      <c r="G18" s="57">
        <f t="shared" si="0"/>
        <v>535872.54999999993</v>
      </c>
      <c r="H18" s="58">
        <f>IF([1]Паспорт!P19&gt;0,[1]Паспорт!P19,H17)</f>
        <v>34.92</v>
      </c>
      <c r="I18" s="59"/>
      <c r="J18" s="195"/>
      <c r="K18" s="195"/>
    </row>
    <row r="19" spans="2:11" ht="15.75" x14ac:dyDescent="0.25">
      <c r="B19" s="54">
        <v>5</v>
      </c>
      <c r="C19" s="55">
        <f>Лист1!S8</f>
        <v>15976.58</v>
      </c>
      <c r="D19" s="55">
        <f>Лист1!B42</f>
        <v>502327.31</v>
      </c>
      <c r="E19" s="55">
        <f>Лист1!H42</f>
        <v>13761.53</v>
      </c>
      <c r="F19" s="56">
        <f>Лист1!N42</f>
        <v>17975.55</v>
      </c>
      <c r="G19" s="57">
        <f t="shared" si="0"/>
        <v>550040.97000000009</v>
      </c>
      <c r="H19" s="58">
        <f>IF([1]Паспорт!P20&gt;0,[1]Паспорт!P20,H18)</f>
        <v>34.914999999999999</v>
      </c>
      <c r="I19" s="59"/>
      <c r="J19" s="195"/>
      <c r="K19" s="195"/>
    </row>
    <row r="20" spans="2:11" ht="15.75" customHeight="1" x14ac:dyDescent="0.25">
      <c r="B20" s="54">
        <v>6</v>
      </c>
      <c r="C20" s="55">
        <f>Лист1!S9</f>
        <v>15542.22</v>
      </c>
      <c r="D20" s="55">
        <f>Лист1!B43</f>
        <v>472141.47</v>
      </c>
      <c r="E20" s="55">
        <f>Лист1!H43</f>
        <v>14195.5</v>
      </c>
      <c r="F20" s="56">
        <f>Лист1!N43</f>
        <v>18875.28</v>
      </c>
      <c r="G20" s="57">
        <f t="shared" si="0"/>
        <v>520754.47</v>
      </c>
      <c r="H20" s="58">
        <f>IF([1]Паспорт!P21&gt;0,[1]Паспорт!P21,H19)</f>
        <v>34.880000000000003</v>
      </c>
      <c r="I20" s="59"/>
      <c r="J20" s="195"/>
      <c r="K20" s="195"/>
    </row>
    <row r="21" spans="2:11" ht="15.75" x14ac:dyDescent="0.25">
      <c r="B21" s="54">
        <v>7</v>
      </c>
      <c r="C21" s="55">
        <f>Лист1!S10</f>
        <v>9232.75</v>
      </c>
      <c r="D21" s="55">
        <f>Лист1!B44</f>
        <v>305701.34000000003</v>
      </c>
      <c r="E21" s="55">
        <f>Лист1!H44</f>
        <v>11031.02</v>
      </c>
      <c r="F21" s="56">
        <f>Лист1!N44</f>
        <v>13894.16</v>
      </c>
      <c r="G21" s="57">
        <f t="shared" si="0"/>
        <v>339859.27</v>
      </c>
      <c r="H21" s="58">
        <f>IF([1]Паспорт!P22&gt;0,[1]Паспорт!P22,H20)</f>
        <v>34.880000000000003</v>
      </c>
      <c r="I21" s="59"/>
      <c r="J21" s="195"/>
      <c r="K21" s="195"/>
    </row>
    <row r="22" spans="2:11" ht="15.75" x14ac:dyDescent="0.25">
      <c r="B22" s="54">
        <v>8</v>
      </c>
      <c r="C22" s="55">
        <f>Лист1!S11</f>
        <v>7992.21</v>
      </c>
      <c r="D22" s="55">
        <f>Лист1!B45</f>
        <v>335559.22</v>
      </c>
      <c r="E22" s="55">
        <f>Лист1!H45</f>
        <v>11623.25</v>
      </c>
      <c r="F22" s="56">
        <f>Лист1!N45</f>
        <v>14775.4</v>
      </c>
      <c r="G22" s="57">
        <f t="shared" si="0"/>
        <v>369950.08</v>
      </c>
      <c r="H22" s="58">
        <f>IF([1]Паспорт!P23&gt;0,[1]Паспорт!P23,H21)</f>
        <v>34.74</v>
      </c>
      <c r="I22" s="59"/>
      <c r="J22" s="195"/>
      <c r="K22" s="195"/>
    </row>
    <row r="23" spans="2:11" ht="15" customHeight="1" x14ac:dyDescent="0.25">
      <c r="B23" s="54">
        <v>9</v>
      </c>
      <c r="C23" s="55">
        <f>Лист1!S12</f>
        <v>9761.23</v>
      </c>
      <c r="D23" s="55">
        <f>Лист1!B46</f>
        <v>326491.25</v>
      </c>
      <c r="E23" s="55">
        <f>Лист1!H46</f>
        <v>10449.23</v>
      </c>
      <c r="F23" s="56">
        <f>Лист1!N46</f>
        <v>13702.59</v>
      </c>
      <c r="G23" s="57">
        <f t="shared" si="0"/>
        <v>360404.3</v>
      </c>
      <c r="H23" s="58">
        <f>IF([1]Паспорт!P24&gt;0,[1]Паспорт!P24,H22)</f>
        <v>34.74</v>
      </c>
      <c r="I23" s="59"/>
      <c r="J23" s="60"/>
    </row>
    <row r="24" spans="2:11" ht="15.75" x14ac:dyDescent="0.25">
      <c r="B24" s="54">
        <v>10</v>
      </c>
      <c r="C24" s="55">
        <f>Лист1!S13</f>
        <v>12337.16</v>
      </c>
      <c r="D24" s="55">
        <f>Лист1!B47</f>
        <v>358160.78</v>
      </c>
      <c r="E24" s="55">
        <f>Лист1!H47</f>
        <v>10285.379999999999</v>
      </c>
      <c r="F24" s="56">
        <f>Лист1!N47</f>
        <v>14067.25</v>
      </c>
      <c r="G24" s="57">
        <f t="shared" si="0"/>
        <v>394850.57</v>
      </c>
      <c r="H24" s="58">
        <f>IF([1]Паспорт!P25&gt;0,[1]Паспорт!P25,H23)</f>
        <v>34.74</v>
      </c>
      <c r="I24" s="59"/>
      <c r="J24" s="60"/>
    </row>
    <row r="25" spans="2:11" ht="15.75" x14ac:dyDescent="0.25">
      <c r="B25" s="54">
        <v>11</v>
      </c>
      <c r="C25" s="55">
        <f>Лист1!S14</f>
        <v>11944.45</v>
      </c>
      <c r="D25" s="55">
        <f>Лист1!B48</f>
        <v>438584.66</v>
      </c>
      <c r="E25" s="55">
        <f>Лист1!H48</f>
        <v>13365.57</v>
      </c>
      <c r="F25" s="56">
        <f>Лист1!N48</f>
        <v>17804.21</v>
      </c>
      <c r="G25" s="57">
        <f t="shared" si="0"/>
        <v>481698.89</v>
      </c>
      <c r="H25" s="58">
        <f>IF([1]Паспорт!P26&gt;0,[1]Паспорт!P26,H24)</f>
        <v>34.74</v>
      </c>
      <c r="I25" s="59"/>
      <c r="J25" s="60"/>
    </row>
    <row r="26" spans="2:11" ht="15.75" x14ac:dyDescent="0.25">
      <c r="B26" s="54">
        <v>12</v>
      </c>
      <c r="C26" s="55">
        <f>Лист1!S15</f>
        <v>13314.26</v>
      </c>
      <c r="D26" s="55">
        <f>Лист1!B49</f>
        <v>541430.38</v>
      </c>
      <c r="E26" s="55">
        <f>Лист1!H49</f>
        <v>13093.3</v>
      </c>
      <c r="F26" s="56">
        <f>Лист1!N49</f>
        <v>18531.64</v>
      </c>
      <c r="G26" s="57">
        <f t="shared" si="0"/>
        <v>586369.58000000007</v>
      </c>
      <c r="H26" s="58">
        <f>IF([1]Паспорт!P27&gt;0,[1]Паспорт!P27,H25)</f>
        <v>34.69</v>
      </c>
      <c r="I26" s="59"/>
      <c r="J26" s="60"/>
    </row>
    <row r="27" spans="2:11" ht="15.75" x14ac:dyDescent="0.25">
      <c r="B27" s="54">
        <v>13</v>
      </c>
      <c r="C27" s="55">
        <f>Лист1!S16</f>
        <v>11718.59</v>
      </c>
      <c r="D27" s="55">
        <f>Лист1!B50</f>
        <v>550914</v>
      </c>
      <c r="E27" s="55">
        <f>Лист1!H50</f>
        <v>14332.17</v>
      </c>
      <c r="F27" s="56">
        <f>Лист1!N50</f>
        <v>20410.82</v>
      </c>
      <c r="G27" s="57">
        <f t="shared" si="0"/>
        <v>597375.57999999996</v>
      </c>
      <c r="H27" s="58">
        <f>IF([1]Паспорт!P28&gt;0,[1]Паспорт!P28,H26)</f>
        <v>34.659999999999997</v>
      </c>
      <c r="I27" s="59"/>
      <c r="J27" s="60"/>
    </row>
    <row r="28" spans="2:11" ht="15.75" x14ac:dyDescent="0.25">
      <c r="B28" s="54">
        <v>14</v>
      </c>
      <c r="C28" s="55">
        <f>Лист1!S17</f>
        <v>14910.08</v>
      </c>
      <c r="D28" s="55">
        <f>Лист1!B51</f>
        <v>607549.06000000006</v>
      </c>
      <c r="E28" s="55">
        <f>Лист1!H51</f>
        <v>14278.67</v>
      </c>
      <c r="F28" s="56">
        <f>Лист1!N51</f>
        <v>20326.330000000002</v>
      </c>
      <c r="G28" s="57">
        <f t="shared" si="0"/>
        <v>657064.14</v>
      </c>
      <c r="H28" s="58">
        <f>IF([1]Паспорт!P29&gt;0,[1]Паспорт!P29,H27)</f>
        <v>34.659999999999997</v>
      </c>
      <c r="I28" s="59"/>
      <c r="J28" s="60"/>
    </row>
    <row r="29" spans="2:11" ht="15.75" x14ac:dyDescent="0.25">
      <c r="B29" s="54">
        <v>15</v>
      </c>
      <c r="C29" s="55">
        <f>Лист1!S18</f>
        <v>14410.97</v>
      </c>
      <c r="D29" s="55">
        <f>Лист1!B52</f>
        <v>676362.94</v>
      </c>
      <c r="E29" s="55">
        <f>Лист1!H52</f>
        <v>15666.85</v>
      </c>
      <c r="F29" s="56">
        <f>Лист1!N52</f>
        <v>21886.28</v>
      </c>
      <c r="G29" s="57">
        <f t="shared" si="0"/>
        <v>728327.03999999992</v>
      </c>
      <c r="H29" s="58">
        <f>IF([1]Паспорт!P30&gt;0,[1]Паспорт!P30,H28)</f>
        <v>34.31</v>
      </c>
      <c r="I29" s="59"/>
      <c r="J29" s="60"/>
    </row>
    <row r="30" spans="2:11" ht="15.75" x14ac:dyDescent="0.25">
      <c r="B30" s="61">
        <v>16</v>
      </c>
      <c r="C30" s="55">
        <f>Лист1!S19</f>
        <v>15110.58</v>
      </c>
      <c r="D30" s="55">
        <f>Лист1!B53</f>
        <v>716877.81</v>
      </c>
      <c r="E30" s="55">
        <f>Лист1!H53</f>
        <v>16143.24</v>
      </c>
      <c r="F30" s="56">
        <f>Лист1!N53</f>
        <v>22480.37</v>
      </c>
      <c r="G30" s="57">
        <f t="shared" si="0"/>
        <v>770612</v>
      </c>
      <c r="H30" s="58">
        <f>IF([1]Паспорт!P31&gt;0,[1]Паспорт!P31,H29)</f>
        <v>34.31</v>
      </c>
      <c r="I30" s="59"/>
      <c r="J30" s="60"/>
    </row>
    <row r="31" spans="2:11" ht="15.75" x14ac:dyDescent="0.25">
      <c r="B31" s="61">
        <v>17</v>
      </c>
      <c r="C31" s="55">
        <f>Лист1!S20</f>
        <v>15107.88</v>
      </c>
      <c r="D31" s="55">
        <f>Лист1!B54</f>
        <v>685325.25</v>
      </c>
      <c r="E31" s="55">
        <f>Лист1!H54</f>
        <v>16518.61</v>
      </c>
      <c r="F31" s="56">
        <f>Лист1!N54</f>
        <v>22819.82</v>
      </c>
      <c r="G31" s="57">
        <f t="shared" si="0"/>
        <v>739771.55999999994</v>
      </c>
      <c r="H31" s="58">
        <f>IF([1]Паспорт!P32&gt;0,[1]Паспорт!P32,H30)</f>
        <v>34.31</v>
      </c>
      <c r="I31" s="59"/>
      <c r="J31" s="60"/>
    </row>
    <row r="32" spans="2:11" ht="15.75" x14ac:dyDescent="0.25">
      <c r="B32" s="61">
        <v>18</v>
      </c>
      <c r="C32" s="55">
        <f>Лист1!S21</f>
        <v>16899.68</v>
      </c>
      <c r="D32" s="55">
        <f>Лист1!B55</f>
        <v>660928.31000000006</v>
      </c>
      <c r="E32" s="55">
        <f>Лист1!H55</f>
        <v>16937.240000000002</v>
      </c>
      <c r="F32" s="56">
        <f>Лист1!N55</f>
        <v>23593.56</v>
      </c>
      <c r="G32" s="57">
        <f t="shared" si="0"/>
        <v>718358.79000000015</v>
      </c>
      <c r="H32" s="58">
        <f>IF([1]Паспорт!P33&gt;0,[1]Паспорт!P33,H31)</f>
        <v>34.31</v>
      </c>
      <c r="I32" s="59"/>
      <c r="J32" s="60"/>
    </row>
    <row r="33" spans="2:11" ht="15.75" x14ac:dyDescent="0.25">
      <c r="B33" s="61">
        <v>19</v>
      </c>
      <c r="C33" s="55">
        <f>Лист1!S22</f>
        <v>19584.990000000002</v>
      </c>
      <c r="D33" s="55">
        <f>Лист1!B56</f>
        <v>670896.81000000006</v>
      </c>
      <c r="E33" s="55">
        <f>Лист1!H56</f>
        <v>17732.43</v>
      </c>
      <c r="F33" s="56">
        <f>Лист1!N56</f>
        <v>24736</v>
      </c>
      <c r="G33" s="57">
        <f t="shared" si="0"/>
        <v>732950.2300000001</v>
      </c>
      <c r="H33" s="58">
        <f>IF([1]Паспорт!P34&gt;0,[1]Паспорт!P34,H32)</f>
        <v>34.31</v>
      </c>
      <c r="I33" s="59"/>
      <c r="J33" s="60"/>
    </row>
    <row r="34" spans="2:11" ht="15.75" x14ac:dyDescent="0.25">
      <c r="B34" s="61">
        <v>20</v>
      </c>
      <c r="C34" s="55">
        <f>Лист1!S23</f>
        <v>20902.259999999998</v>
      </c>
      <c r="D34" s="55">
        <f>Лист1!B57</f>
        <v>680208</v>
      </c>
      <c r="E34" s="55">
        <f>Лист1!H57</f>
        <v>18662.310000000001</v>
      </c>
      <c r="F34" s="56">
        <f>Лист1!N57</f>
        <v>25760.99</v>
      </c>
      <c r="G34" s="57">
        <f t="shared" si="0"/>
        <v>745533.56</v>
      </c>
      <c r="H34" s="58">
        <f>IF([1]Паспорт!P35&gt;0,[1]Паспорт!P35,H33)</f>
        <v>34.26</v>
      </c>
      <c r="I34" s="59"/>
      <c r="J34" s="60"/>
    </row>
    <row r="35" spans="2:11" ht="15.75" x14ac:dyDescent="0.25">
      <c r="B35" s="61">
        <v>21</v>
      </c>
      <c r="C35" s="55">
        <f>Лист1!S24</f>
        <v>16269.04</v>
      </c>
      <c r="D35" s="55">
        <f>Лист1!B58</f>
        <v>673386</v>
      </c>
      <c r="E35" s="55">
        <f>Лист1!H58</f>
        <v>18420.73</v>
      </c>
      <c r="F35" s="56">
        <f>Лист1!N58</f>
        <v>25017.3</v>
      </c>
      <c r="G35" s="57">
        <f t="shared" si="0"/>
        <v>733093.07000000007</v>
      </c>
      <c r="H35" s="58">
        <f>IF([1]Паспорт!P36&gt;0,[1]Паспорт!P36,H34)</f>
        <v>34.26</v>
      </c>
      <c r="I35" s="59"/>
      <c r="J35" s="60"/>
    </row>
    <row r="36" spans="2:11" ht="15.75" x14ac:dyDescent="0.25">
      <c r="B36" s="61">
        <v>22</v>
      </c>
      <c r="C36" s="55">
        <f>Лист1!S25</f>
        <v>16387.09</v>
      </c>
      <c r="D36" s="55">
        <f>Лист1!B59</f>
        <v>678143.63</v>
      </c>
      <c r="E36" s="55">
        <f>Лист1!H59</f>
        <v>19499.990000000002</v>
      </c>
      <c r="F36" s="56">
        <f>Лист1!N59</f>
        <v>26159.81</v>
      </c>
      <c r="G36" s="57">
        <f t="shared" si="0"/>
        <v>740190.52</v>
      </c>
      <c r="H36" s="58">
        <f>IF([1]Паспорт!P37&gt;0,[1]Паспорт!P37,H35)</f>
        <v>34.43</v>
      </c>
      <c r="I36" s="59"/>
      <c r="J36" s="60"/>
    </row>
    <row r="37" spans="2:11" ht="15.75" x14ac:dyDescent="0.25">
      <c r="B37" s="61">
        <v>23</v>
      </c>
      <c r="C37" s="55">
        <f>Лист1!S26</f>
        <v>17389.53</v>
      </c>
      <c r="D37" s="55">
        <f>Лист1!B60</f>
        <v>710482.25</v>
      </c>
      <c r="E37" s="55">
        <f>Лист1!H60</f>
        <v>19756.37</v>
      </c>
      <c r="F37" s="56">
        <f>Лист1!N60</f>
        <v>26375.21</v>
      </c>
      <c r="G37" s="57">
        <f t="shared" si="0"/>
        <v>774003.36</v>
      </c>
      <c r="H37" s="58">
        <f>IF([1]Паспорт!P38&gt;0,[1]Паспорт!P38,H36)</f>
        <v>34.43</v>
      </c>
      <c r="I37" s="59"/>
      <c r="J37" s="60"/>
    </row>
    <row r="38" spans="2:11" ht="15.75" x14ac:dyDescent="0.25">
      <c r="B38" s="61">
        <v>24</v>
      </c>
      <c r="C38" s="55">
        <f>Лист1!S27</f>
        <v>15624.03</v>
      </c>
      <c r="D38" s="55">
        <f>Лист1!B61</f>
        <v>710524.94</v>
      </c>
      <c r="E38" s="55">
        <f>Лист1!H61</f>
        <v>20335.59</v>
      </c>
      <c r="F38" s="56">
        <f>Лист1!N61</f>
        <v>27842.93</v>
      </c>
      <c r="G38" s="57">
        <f t="shared" si="0"/>
        <v>774327.49</v>
      </c>
      <c r="H38" s="58">
        <f>IF([1]Паспорт!P39&gt;0,[1]Паспорт!P39,H37)</f>
        <v>34.43</v>
      </c>
      <c r="I38" s="59"/>
      <c r="J38" s="60"/>
    </row>
    <row r="39" spans="2:11" ht="15.75" x14ac:dyDescent="0.25">
      <c r="B39" s="61">
        <v>25</v>
      </c>
      <c r="C39" s="55">
        <f>Лист1!S28</f>
        <v>16385.27</v>
      </c>
      <c r="D39" s="55">
        <f>Лист1!B62</f>
        <v>701487.44</v>
      </c>
      <c r="E39" s="55">
        <f>Лист1!H62</f>
        <v>20004.240000000002</v>
      </c>
      <c r="F39" s="56">
        <f>Лист1!N62</f>
        <v>26748.67</v>
      </c>
      <c r="G39" s="57">
        <f t="shared" si="0"/>
        <v>764625.62</v>
      </c>
      <c r="H39" s="58">
        <f>IF([1]Паспорт!P40&gt;0,[1]Паспорт!P40,H38)</f>
        <v>34.43</v>
      </c>
      <c r="I39" s="59"/>
      <c r="J39" s="60"/>
    </row>
    <row r="40" spans="2:11" ht="15.75" x14ac:dyDescent="0.25">
      <c r="B40" s="61">
        <v>26</v>
      </c>
      <c r="C40" s="55">
        <f>Лист1!S29</f>
        <v>16061.71</v>
      </c>
      <c r="D40" s="55">
        <f>Лист1!B63</f>
        <v>699878.5</v>
      </c>
      <c r="E40" s="55">
        <f>Лист1!H63</f>
        <v>18849.79</v>
      </c>
      <c r="F40" s="56">
        <f>Лист1!N63</f>
        <v>25913.5</v>
      </c>
      <c r="G40" s="57">
        <f t="shared" si="0"/>
        <v>760703.5</v>
      </c>
      <c r="H40" s="58">
        <f>IF([1]Паспорт!P41&gt;0,[1]Паспорт!P41,H39)</f>
        <v>34.43</v>
      </c>
      <c r="I40" s="59"/>
      <c r="J40" s="60"/>
    </row>
    <row r="41" spans="2:11" ht="15.75" x14ac:dyDescent="0.25">
      <c r="B41" s="61">
        <v>27</v>
      </c>
      <c r="C41" s="55">
        <f>Лист1!S30</f>
        <v>17550.89</v>
      </c>
      <c r="D41" s="55">
        <f>Лист1!B64</f>
        <v>636346.63</v>
      </c>
      <c r="E41" s="55">
        <f>Лист1!H64</f>
        <v>18217.96</v>
      </c>
      <c r="F41" s="56">
        <f>Лист1!N64</f>
        <v>25032.75</v>
      </c>
      <c r="G41" s="57">
        <f t="shared" si="0"/>
        <v>697148.23</v>
      </c>
      <c r="H41" s="58">
        <f>IF([1]Паспорт!P42&gt;0,[1]Паспорт!P42,H40)</f>
        <v>34.33</v>
      </c>
      <c r="I41" s="59"/>
      <c r="J41" s="60"/>
    </row>
    <row r="42" spans="2:11" ht="15.75" x14ac:dyDescent="0.25">
      <c r="B42" s="61">
        <v>28</v>
      </c>
      <c r="C42" s="55">
        <f>Лист1!S31</f>
        <v>13168.79</v>
      </c>
      <c r="D42" s="55">
        <f>Лист1!B65</f>
        <v>591022.13</v>
      </c>
      <c r="E42" s="55">
        <f>Лист1!H65</f>
        <v>16920.8</v>
      </c>
      <c r="F42" s="56">
        <f>Лист1!N65</f>
        <v>23301.8</v>
      </c>
      <c r="G42" s="57">
        <f t="shared" si="0"/>
        <v>644413.52000000014</v>
      </c>
      <c r="H42" s="58">
        <f>IF([1]Паспорт!P43&gt;0,[1]Паспорт!P43,H41)</f>
        <v>34.33</v>
      </c>
      <c r="I42" s="59"/>
      <c r="J42" s="60"/>
    </row>
    <row r="43" spans="2:11" ht="12.75" customHeight="1" x14ac:dyDescent="0.25">
      <c r="B43" s="61">
        <v>29</v>
      </c>
      <c r="C43" s="55">
        <f>Лист1!S32</f>
        <v>15780.38</v>
      </c>
      <c r="D43" s="55">
        <f>Лист1!B66</f>
        <v>706028.63</v>
      </c>
      <c r="E43" s="55">
        <f>Лист1!H66</f>
        <v>18879.63</v>
      </c>
      <c r="F43" s="56">
        <f>Лист1!N66</f>
        <v>25395.62</v>
      </c>
      <c r="G43" s="57">
        <f t="shared" si="0"/>
        <v>766084.26</v>
      </c>
      <c r="H43" s="58">
        <f>IF([1]Паспорт!P44&gt;0,[1]Паспорт!P44,H42)</f>
        <v>34.42</v>
      </c>
      <c r="I43" s="59"/>
      <c r="J43" s="60"/>
    </row>
    <row r="44" spans="2:11" ht="12.75" customHeight="1" x14ac:dyDescent="0.25">
      <c r="B44" s="61">
        <v>30</v>
      </c>
      <c r="C44" s="55">
        <f>Лист1!S33</f>
        <v>16120.75</v>
      </c>
      <c r="D44" s="55">
        <f>Лист1!B67</f>
        <v>814448.69</v>
      </c>
      <c r="E44" s="55">
        <f>Лист1!H67</f>
        <v>20959.84</v>
      </c>
      <c r="F44" s="56">
        <f>Лист1!N67</f>
        <v>28359.59</v>
      </c>
      <c r="G44" s="57">
        <f t="shared" si="0"/>
        <v>879888.86999999988</v>
      </c>
      <c r="H44" s="58">
        <f>IF([1]Паспорт!P45&gt;0,[1]Паспорт!P45,H43)</f>
        <v>34.42</v>
      </c>
      <c r="I44" s="59"/>
      <c r="J44" s="60"/>
    </row>
    <row r="45" spans="2:11" ht="58.5" customHeight="1" x14ac:dyDescent="0.2">
      <c r="B45" s="61" t="s">
        <v>120</v>
      </c>
      <c r="C45" s="62">
        <f>SUM(C15:C44)</f>
        <v>439055.82000000007</v>
      </c>
      <c r="D45" s="62">
        <f>SUM(D15:D44)</f>
        <v>17611616.180000003</v>
      </c>
      <c r="E45" s="62">
        <f>SUM(E15:E44)</f>
        <v>478586.22</v>
      </c>
      <c r="F45" s="62">
        <f>SUM(F15:F44)</f>
        <v>648957.23</v>
      </c>
      <c r="G45" s="63">
        <f>SUM(G15:G44)</f>
        <v>19178215.450000003</v>
      </c>
      <c r="H45" s="64">
        <f>SUMPRODUCT(H15:H44,G15:G44)/SUM(G15:G44)</f>
        <v>34.523465785756947</v>
      </c>
      <c r="I45" s="65"/>
      <c r="J45" s="196"/>
      <c r="K45" s="196"/>
    </row>
    <row r="46" spans="2:11" ht="14.25" hidden="1" customHeight="1" x14ac:dyDescent="0.2">
      <c r="B46" s="66">
        <v>31</v>
      </c>
      <c r="C46" s="67"/>
      <c r="D46" s="68"/>
      <c r="E46" s="68"/>
      <c r="F46" s="68"/>
      <c r="G46" s="69"/>
      <c r="H46" s="68"/>
      <c r="I46" s="70"/>
      <c r="J46" s="29"/>
    </row>
    <row r="47" spans="2:11" ht="14.25" customHeight="1" x14ac:dyDescent="0.2">
      <c r="B47" s="71"/>
      <c r="C47" s="72"/>
      <c r="D47" s="73"/>
      <c r="E47" s="73"/>
      <c r="F47" s="73"/>
      <c r="G47" s="74"/>
      <c r="H47" s="73"/>
      <c r="I47" s="70"/>
      <c r="J47" s="29"/>
    </row>
    <row r="48" spans="2:11" ht="14.25" customHeight="1" x14ac:dyDescent="0.2">
      <c r="B48" s="71"/>
      <c r="C48" s="75"/>
      <c r="D48" s="76"/>
      <c r="E48" s="76"/>
      <c r="F48" s="76"/>
      <c r="G48" s="77"/>
      <c r="H48" s="76"/>
      <c r="I48" s="70"/>
      <c r="J48" s="29"/>
    </row>
    <row r="49" spans="1:10" x14ac:dyDescent="0.2">
      <c r="C49" s="197"/>
      <c r="D49" s="197"/>
      <c r="E49" s="197"/>
      <c r="F49" s="197"/>
      <c r="G49" s="197"/>
      <c r="H49" s="197"/>
      <c r="I49" s="78"/>
      <c r="J49" s="29"/>
    </row>
    <row r="50" spans="1:10" x14ac:dyDescent="0.2">
      <c r="A50" s="79" t="s">
        <v>126</v>
      </c>
      <c r="B50" s="79"/>
      <c r="C50" s="79"/>
      <c r="D50" s="79"/>
      <c r="E50" s="79"/>
      <c r="F50" s="79" t="s">
        <v>50</v>
      </c>
      <c r="G50" s="80"/>
      <c r="H50" s="81"/>
      <c r="I50" s="81"/>
      <c r="J50" s="82"/>
    </row>
    <row r="51" spans="1:10" x14ac:dyDescent="0.2">
      <c r="A51" s="83"/>
      <c r="B51" s="83" t="s">
        <v>127</v>
      </c>
      <c r="C51" s="83"/>
      <c r="D51" s="83"/>
      <c r="E51" s="83"/>
      <c r="F51" s="84" t="s">
        <v>128</v>
      </c>
      <c r="G51" s="85"/>
      <c r="H51" s="83" t="s">
        <v>7</v>
      </c>
      <c r="I51" s="86" t="s">
        <v>8</v>
      </c>
      <c r="J51" s="87"/>
    </row>
    <row r="52" spans="1:10" x14ac:dyDescent="0.2">
      <c r="A52" s="83"/>
      <c r="B52" s="83"/>
      <c r="C52" s="83"/>
      <c r="D52" s="83"/>
      <c r="E52" s="83"/>
      <c r="F52" s="84"/>
      <c r="G52" s="85"/>
      <c r="H52" s="83"/>
      <c r="I52" s="86"/>
      <c r="J52" s="87"/>
    </row>
    <row r="53" spans="1:10" x14ac:dyDescent="0.2">
      <c r="C53" s="83"/>
      <c r="D53" s="83"/>
      <c r="I53" s="88"/>
    </row>
    <row r="54" spans="1:10" ht="18" customHeight="1" x14ac:dyDescent="0.2">
      <c r="A54" s="79" t="s">
        <v>58</v>
      </c>
      <c r="B54" s="79"/>
      <c r="C54" s="79"/>
      <c r="D54" s="79"/>
      <c r="E54" s="79"/>
      <c r="F54" s="79" t="s">
        <v>52</v>
      </c>
      <c r="G54" s="80"/>
      <c r="H54" s="81"/>
      <c r="I54" s="81"/>
      <c r="J54" s="82"/>
    </row>
    <row r="55" spans="1:10" x14ac:dyDescent="0.2">
      <c r="A55" s="83"/>
      <c r="B55" s="83" t="s">
        <v>129</v>
      </c>
      <c r="C55" s="83"/>
      <c r="D55" s="83"/>
      <c r="E55" s="83"/>
      <c r="F55" s="84" t="s">
        <v>128</v>
      </c>
      <c r="G55" s="85"/>
      <c r="H55" s="83" t="s">
        <v>7</v>
      </c>
      <c r="I55" s="86" t="s">
        <v>8</v>
      </c>
      <c r="J55" s="87"/>
    </row>
  </sheetData>
  <mergeCells count="14">
    <mergeCell ref="F12:F14"/>
    <mergeCell ref="J15:K22"/>
    <mergeCell ref="J45:K45"/>
    <mergeCell ref="C49:H49"/>
    <mergeCell ref="B7:H7"/>
    <mergeCell ref="B8:H8"/>
    <mergeCell ref="B9:H9"/>
    <mergeCell ref="B11:B14"/>
    <mergeCell ref="C11:F11"/>
    <mergeCell ref="G11:G14"/>
    <mergeCell ref="H11:H14"/>
    <mergeCell ref="C12:C14"/>
    <mergeCell ref="D12:D14"/>
    <mergeCell ref="E12:E14"/>
  </mergeCells>
  <pageMargins left="0.51181102362204722" right="0.51181102362204722" top="0.35433070866141736" bottom="0.35433070866141736" header="0.31496062992125984" footer="0.31496062992125984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B28" workbookViewId="0">
      <selection activeCell="N53" sqref="N53"/>
    </sheetView>
  </sheetViews>
  <sheetFormatPr defaultRowHeight="12.75" x14ac:dyDescent="0.2"/>
  <cols>
    <col min="1" max="16384" width="9.140625" style="29"/>
  </cols>
  <sheetData>
    <row r="1" spans="1:19" ht="15.75" x14ac:dyDescent="0.25">
      <c r="A1" s="210" t="s">
        <v>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 x14ac:dyDescent="0.2">
      <c r="A2" s="29" t="s">
        <v>60</v>
      </c>
      <c r="G2" s="29" t="s">
        <v>61</v>
      </c>
      <c r="M2" s="29" t="s">
        <v>62</v>
      </c>
    </row>
    <row r="3" spans="1:19" x14ac:dyDescent="0.2">
      <c r="A3" s="29" t="s">
        <v>63</v>
      </c>
      <c r="B3" s="29" t="s">
        <v>64</v>
      </c>
      <c r="C3" s="29" t="s">
        <v>65</v>
      </c>
      <c r="D3" s="29" t="s">
        <v>66</v>
      </c>
      <c r="E3" s="29" t="s">
        <v>67</v>
      </c>
      <c r="F3" s="29" t="s">
        <v>68</v>
      </c>
      <c r="G3" s="29" t="s">
        <v>63</v>
      </c>
      <c r="H3" s="29" t="s">
        <v>64</v>
      </c>
      <c r="I3" s="29" t="s">
        <v>65</v>
      </c>
      <c r="J3" s="29" t="s">
        <v>66</v>
      </c>
      <c r="K3" s="29" t="s">
        <v>67</v>
      </c>
      <c r="L3" s="29" t="s">
        <v>68</v>
      </c>
      <c r="M3" s="29" t="s">
        <v>63</v>
      </c>
      <c r="N3" s="29" t="s">
        <v>64</v>
      </c>
      <c r="O3" s="29" t="s">
        <v>65</v>
      </c>
      <c r="P3" s="29" t="s">
        <v>66</v>
      </c>
      <c r="Q3" s="29" t="s">
        <v>67</v>
      </c>
      <c r="R3" s="29" t="s">
        <v>68</v>
      </c>
    </row>
    <row r="4" spans="1:19" x14ac:dyDescent="0.2">
      <c r="A4" s="29">
        <v>1</v>
      </c>
      <c r="B4" s="29">
        <v>9839.07</v>
      </c>
      <c r="C4" s="29">
        <v>295.53100000000001</v>
      </c>
      <c r="D4" s="29">
        <v>3.42</v>
      </c>
      <c r="E4" s="29">
        <v>-4.2300000000000004</v>
      </c>
      <c r="F4" s="29" t="s">
        <v>69</v>
      </c>
      <c r="G4" s="29">
        <v>1</v>
      </c>
      <c r="H4" s="29">
        <v>576.34</v>
      </c>
      <c r="I4" s="29">
        <v>88.061999999999998</v>
      </c>
      <c r="J4" s="29">
        <v>24.79</v>
      </c>
      <c r="K4" s="29">
        <v>1</v>
      </c>
      <c r="L4" s="29" t="s">
        <v>69</v>
      </c>
      <c r="M4" s="29">
        <v>1</v>
      </c>
      <c r="N4" s="29">
        <v>247.95</v>
      </c>
      <c r="O4" s="29">
        <v>4.3230000000000004</v>
      </c>
      <c r="P4" s="29">
        <v>21.69</v>
      </c>
      <c r="Q4" s="29">
        <v>1.97</v>
      </c>
      <c r="R4" s="29" t="s">
        <v>69</v>
      </c>
      <c r="S4" s="30">
        <f t="shared" ref="S4:S33" si="0">B4+H4+N4</f>
        <v>10663.36</v>
      </c>
    </row>
    <row r="5" spans="1:19" x14ac:dyDescent="0.2">
      <c r="A5" s="29">
        <v>2</v>
      </c>
      <c r="B5" s="29">
        <v>13309.69</v>
      </c>
      <c r="C5" s="29">
        <v>481.774</v>
      </c>
      <c r="D5" s="29">
        <v>3.75</v>
      </c>
      <c r="E5" s="29">
        <v>-3.08</v>
      </c>
      <c r="F5" s="29" t="s">
        <v>70</v>
      </c>
      <c r="G5" s="29">
        <v>2</v>
      </c>
      <c r="H5" s="29">
        <v>0</v>
      </c>
      <c r="I5" s="29">
        <v>0</v>
      </c>
      <c r="J5" s="29">
        <v>28.66</v>
      </c>
      <c r="K5" s="29">
        <v>3.93</v>
      </c>
      <c r="M5" s="29">
        <v>2</v>
      </c>
      <c r="N5" s="29">
        <v>1934.08</v>
      </c>
      <c r="O5" s="29">
        <v>30.187000000000001</v>
      </c>
      <c r="P5" s="29">
        <v>24.47</v>
      </c>
      <c r="Q5" s="29">
        <v>3.57</v>
      </c>
      <c r="R5" s="29" t="s">
        <v>70</v>
      </c>
      <c r="S5" s="30">
        <f t="shared" si="0"/>
        <v>15243.77</v>
      </c>
    </row>
    <row r="6" spans="1:19" x14ac:dyDescent="0.2">
      <c r="A6" s="29">
        <v>3</v>
      </c>
      <c r="B6" s="29">
        <v>12190.35</v>
      </c>
      <c r="C6" s="29">
        <v>401.07299999999998</v>
      </c>
      <c r="D6" s="29">
        <v>3.76</v>
      </c>
      <c r="E6" s="29">
        <v>-1.37</v>
      </c>
      <c r="F6" s="29" t="s">
        <v>71</v>
      </c>
      <c r="G6" s="29">
        <v>3</v>
      </c>
      <c r="H6" s="29">
        <v>0</v>
      </c>
      <c r="I6" s="29">
        <v>0</v>
      </c>
      <c r="J6" s="29">
        <v>28.6</v>
      </c>
      <c r="K6" s="29">
        <v>6.09</v>
      </c>
      <c r="L6" s="29" t="s">
        <v>71</v>
      </c>
      <c r="M6" s="29">
        <v>3</v>
      </c>
      <c r="N6" s="29">
        <v>0</v>
      </c>
      <c r="O6" s="29">
        <v>0</v>
      </c>
      <c r="P6" s="29">
        <v>23.99</v>
      </c>
      <c r="Q6" s="29">
        <v>5.8</v>
      </c>
      <c r="R6" s="29" t="s">
        <v>71</v>
      </c>
      <c r="S6" s="30">
        <f t="shared" si="0"/>
        <v>12190.35</v>
      </c>
    </row>
    <row r="7" spans="1:19" x14ac:dyDescent="0.2">
      <c r="A7" s="29">
        <v>4</v>
      </c>
      <c r="B7" s="29">
        <v>13267.48</v>
      </c>
      <c r="C7" s="29">
        <v>499.209</v>
      </c>
      <c r="D7" s="29">
        <v>3.79</v>
      </c>
      <c r="E7" s="29">
        <v>-3.17</v>
      </c>
      <c r="G7" s="29">
        <v>4</v>
      </c>
      <c r="H7" s="29">
        <v>0</v>
      </c>
      <c r="I7" s="29">
        <v>0</v>
      </c>
      <c r="J7" s="29">
        <v>28.44</v>
      </c>
      <c r="K7" s="29">
        <v>4.49</v>
      </c>
      <c r="M7" s="29">
        <v>4</v>
      </c>
      <c r="N7" s="29">
        <v>2207.4899999999998</v>
      </c>
      <c r="O7" s="29">
        <v>34.567999999999998</v>
      </c>
      <c r="P7" s="29">
        <v>23.9</v>
      </c>
      <c r="Q7" s="29">
        <v>3.78</v>
      </c>
      <c r="R7" s="29" t="s">
        <v>70</v>
      </c>
      <c r="S7" s="30">
        <f t="shared" si="0"/>
        <v>15474.97</v>
      </c>
    </row>
    <row r="8" spans="1:19" x14ac:dyDescent="0.2">
      <c r="A8" s="29">
        <v>5</v>
      </c>
      <c r="B8" s="29">
        <v>15976.58</v>
      </c>
      <c r="C8" s="29">
        <v>694.57299999999998</v>
      </c>
      <c r="D8" s="29">
        <v>3.8</v>
      </c>
      <c r="E8" s="29">
        <v>-5.26</v>
      </c>
      <c r="G8" s="29">
        <v>5</v>
      </c>
      <c r="H8" s="29">
        <v>0</v>
      </c>
      <c r="I8" s="29">
        <v>0</v>
      </c>
      <c r="J8" s="29">
        <v>28.24</v>
      </c>
      <c r="K8" s="29">
        <v>3.5</v>
      </c>
      <c r="M8" s="29">
        <v>5</v>
      </c>
      <c r="N8" s="29">
        <v>0</v>
      </c>
      <c r="O8" s="29">
        <v>0</v>
      </c>
      <c r="P8" s="29">
        <v>23.52</v>
      </c>
      <c r="Q8" s="29">
        <v>3.06</v>
      </c>
      <c r="S8" s="30">
        <f t="shared" si="0"/>
        <v>15976.58</v>
      </c>
    </row>
    <row r="9" spans="1:19" x14ac:dyDescent="0.2">
      <c r="A9" s="29">
        <v>6</v>
      </c>
      <c r="B9" s="29">
        <v>15542.22</v>
      </c>
      <c r="C9" s="29">
        <v>724.04100000000005</v>
      </c>
      <c r="D9" s="29">
        <v>3.79</v>
      </c>
      <c r="E9" s="29">
        <v>0.9</v>
      </c>
      <c r="G9" s="29">
        <v>6</v>
      </c>
      <c r="H9" s="29">
        <v>0</v>
      </c>
      <c r="I9" s="29">
        <v>0</v>
      </c>
      <c r="J9" s="29">
        <v>28.18</v>
      </c>
      <c r="K9" s="29">
        <v>9.23</v>
      </c>
      <c r="M9" s="29">
        <v>6</v>
      </c>
      <c r="N9" s="29">
        <v>0</v>
      </c>
      <c r="O9" s="29">
        <v>0</v>
      </c>
      <c r="P9" s="29">
        <v>23.11</v>
      </c>
      <c r="Q9" s="29">
        <v>9.14</v>
      </c>
      <c r="S9" s="30">
        <f t="shared" si="0"/>
        <v>15542.22</v>
      </c>
    </row>
    <row r="10" spans="1:19" x14ac:dyDescent="0.2">
      <c r="A10" s="29">
        <v>7</v>
      </c>
      <c r="B10" s="29">
        <v>9232.75</v>
      </c>
      <c r="C10" s="29">
        <v>255.363</v>
      </c>
      <c r="D10" s="29">
        <v>3.75</v>
      </c>
      <c r="E10" s="29">
        <v>7.52</v>
      </c>
      <c r="F10" s="29" t="s">
        <v>71</v>
      </c>
      <c r="G10" s="29">
        <v>7</v>
      </c>
      <c r="H10" s="29">
        <v>0</v>
      </c>
      <c r="I10" s="29">
        <v>0</v>
      </c>
      <c r="J10" s="29">
        <v>28.17</v>
      </c>
      <c r="K10" s="29">
        <v>14.39</v>
      </c>
      <c r="L10" s="29" t="s">
        <v>71</v>
      </c>
      <c r="M10" s="29">
        <v>7</v>
      </c>
      <c r="N10" s="29">
        <v>0</v>
      </c>
      <c r="O10" s="29">
        <v>0</v>
      </c>
      <c r="P10" s="29">
        <v>22.72</v>
      </c>
      <c r="Q10" s="29">
        <v>14.06</v>
      </c>
      <c r="R10" s="29" t="s">
        <v>71</v>
      </c>
      <c r="S10" s="30">
        <f t="shared" si="0"/>
        <v>9232.75</v>
      </c>
    </row>
    <row r="11" spans="1:19" x14ac:dyDescent="0.2">
      <c r="A11" s="29">
        <v>8</v>
      </c>
      <c r="B11" s="29">
        <v>7992.21</v>
      </c>
      <c r="C11" s="29">
        <v>180.22</v>
      </c>
      <c r="D11" s="29">
        <v>3.72</v>
      </c>
      <c r="E11" s="29">
        <v>6.11</v>
      </c>
      <c r="F11" s="29" t="s">
        <v>71</v>
      </c>
      <c r="G11" s="29">
        <v>8</v>
      </c>
      <c r="H11" s="29">
        <v>0</v>
      </c>
      <c r="I11" s="29">
        <v>0</v>
      </c>
      <c r="J11" s="29">
        <v>28.02</v>
      </c>
      <c r="K11" s="29">
        <v>11.23</v>
      </c>
      <c r="L11" s="29" t="s">
        <v>71</v>
      </c>
      <c r="M11" s="29">
        <v>8</v>
      </c>
      <c r="N11" s="29">
        <v>0</v>
      </c>
      <c r="O11" s="29">
        <v>0</v>
      </c>
      <c r="P11" s="29">
        <v>22.24</v>
      </c>
      <c r="Q11" s="29">
        <v>11.07</v>
      </c>
      <c r="R11" s="29" t="s">
        <v>71</v>
      </c>
      <c r="S11" s="30">
        <f t="shared" si="0"/>
        <v>7992.21</v>
      </c>
    </row>
    <row r="12" spans="1:19" x14ac:dyDescent="0.2">
      <c r="A12" s="29">
        <v>9</v>
      </c>
      <c r="B12" s="29">
        <v>9243.8799999999992</v>
      </c>
      <c r="C12" s="29">
        <v>240.72499999999999</v>
      </c>
      <c r="D12" s="29">
        <v>3.78</v>
      </c>
      <c r="E12" s="29">
        <v>7.44</v>
      </c>
      <c r="F12" s="29" t="s">
        <v>70</v>
      </c>
      <c r="G12" s="29">
        <v>9</v>
      </c>
      <c r="H12" s="29">
        <v>405.32</v>
      </c>
      <c r="I12" s="29">
        <v>19.863</v>
      </c>
      <c r="J12" s="29">
        <v>30.17</v>
      </c>
      <c r="K12" s="29">
        <v>13.16</v>
      </c>
      <c r="L12" s="29" t="s">
        <v>70</v>
      </c>
      <c r="M12" s="29">
        <v>9</v>
      </c>
      <c r="N12" s="29">
        <v>112.03</v>
      </c>
      <c r="O12" s="29">
        <v>1.883</v>
      </c>
      <c r="P12" s="29">
        <v>24.18</v>
      </c>
      <c r="Q12" s="29">
        <v>13.05</v>
      </c>
      <c r="R12" s="29" t="s">
        <v>70</v>
      </c>
      <c r="S12" s="30">
        <f t="shared" si="0"/>
        <v>9761.23</v>
      </c>
    </row>
    <row r="13" spans="1:19" x14ac:dyDescent="0.2">
      <c r="A13" s="29">
        <v>10</v>
      </c>
      <c r="B13" s="29">
        <v>10577.55</v>
      </c>
      <c r="C13" s="29">
        <v>308.33</v>
      </c>
      <c r="D13" s="29">
        <v>3.83</v>
      </c>
      <c r="E13" s="29">
        <v>3.1</v>
      </c>
      <c r="F13" s="29" t="s">
        <v>71</v>
      </c>
      <c r="G13" s="29">
        <v>10</v>
      </c>
      <c r="H13" s="29">
        <v>1601.83</v>
      </c>
      <c r="I13" s="29">
        <v>140.23400000000001</v>
      </c>
      <c r="J13" s="29">
        <v>30.88</v>
      </c>
      <c r="K13" s="29">
        <v>8.25</v>
      </c>
      <c r="L13" s="29" t="s">
        <v>69</v>
      </c>
      <c r="M13" s="29">
        <v>10</v>
      </c>
      <c r="N13" s="29">
        <v>157.78</v>
      </c>
      <c r="O13" s="29">
        <v>0.88800000000000001</v>
      </c>
      <c r="P13" s="29">
        <v>24.31</v>
      </c>
      <c r="Q13" s="29">
        <v>8.31</v>
      </c>
      <c r="R13" s="29" t="s">
        <v>69</v>
      </c>
      <c r="S13" s="30">
        <f t="shared" si="0"/>
        <v>12337.16</v>
      </c>
    </row>
    <row r="14" spans="1:19" x14ac:dyDescent="0.2">
      <c r="A14" s="29">
        <v>11</v>
      </c>
      <c r="B14" s="29">
        <v>11944.45</v>
      </c>
      <c r="C14" s="29">
        <v>406.464</v>
      </c>
      <c r="D14" s="29">
        <v>3.76</v>
      </c>
      <c r="E14" s="29">
        <v>-2.83</v>
      </c>
      <c r="F14" s="29" t="s">
        <v>70</v>
      </c>
      <c r="G14" s="29">
        <v>11</v>
      </c>
      <c r="H14" s="29">
        <v>0</v>
      </c>
      <c r="I14" s="29">
        <v>0</v>
      </c>
      <c r="J14" s="29">
        <v>30.75</v>
      </c>
      <c r="K14" s="29">
        <v>2.92</v>
      </c>
      <c r="M14" s="29">
        <v>11</v>
      </c>
      <c r="N14" s="29">
        <v>0</v>
      </c>
      <c r="O14" s="29">
        <v>0</v>
      </c>
      <c r="P14" s="29">
        <v>23.72</v>
      </c>
      <c r="Q14" s="29">
        <v>2.5</v>
      </c>
      <c r="S14" s="30">
        <f t="shared" si="0"/>
        <v>11944.45</v>
      </c>
    </row>
    <row r="15" spans="1:19" x14ac:dyDescent="0.2">
      <c r="A15" s="29">
        <v>12</v>
      </c>
      <c r="B15" s="29">
        <v>13314.26</v>
      </c>
      <c r="C15" s="29">
        <v>522.30700000000002</v>
      </c>
      <c r="D15" s="29">
        <v>3.76</v>
      </c>
      <c r="E15" s="29">
        <v>-2.78</v>
      </c>
      <c r="G15" s="29">
        <v>12</v>
      </c>
      <c r="H15" s="29">
        <v>0</v>
      </c>
      <c r="I15" s="29">
        <v>0</v>
      </c>
      <c r="J15" s="29">
        <v>30.65</v>
      </c>
      <c r="K15" s="29">
        <v>4.3899999999999997</v>
      </c>
      <c r="M15" s="29">
        <v>12</v>
      </c>
      <c r="N15" s="29">
        <v>0</v>
      </c>
      <c r="O15" s="29">
        <v>0</v>
      </c>
      <c r="P15" s="29">
        <v>23.32</v>
      </c>
      <c r="Q15" s="29">
        <v>3.94</v>
      </c>
      <c r="S15" s="30">
        <f t="shared" si="0"/>
        <v>13314.26</v>
      </c>
    </row>
    <row r="16" spans="1:19" x14ac:dyDescent="0.2">
      <c r="A16" s="29">
        <v>13</v>
      </c>
      <c r="B16" s="29">
        <v>11718.59</v>
      </c>
      <c r="C16" s="29">
        <v>377.49700000000001</v>
      </c>
      <c r="D16" s="29">
        <v>3.73</v>
      </c>
      <c r="E16" s="29">
        <v>-0.38</v>
      </c>
      <c r="G16" s="29">
        <v>13</v>
      </c>
      <c r="H16" s="29">
        <v>0</v>
      </c>
      <c r="I16" s="29">
        <v>0</v>
      </c>
      <c r="J16" s="29">
        <v>30.58</v>
      </c>
      <c r="K16" s="29">
        <v>5.99</v>
      </c>
      <c r="M16" s="29">
        <v>13</v>
      </c>
      <c r="N16" s="29">
        <v>0</v>
      </c>
      <c r="O16" s="29">
        <v>0</v>
      </c>
      <c r="P16" s="29">
        <v>22.92</v>
      </c>
      <c r="Q16" s="29">
        <v>5.94</v>
      </c>
      <c r="S16" s="30">
        <f t="shared" si="0"/>
        <v>11718.59</v>
      </c>
    </row>
    <row r="17" spans="1:19" x14ac:dyDescent="0.2">
      <c r="A17" s="29">
        <v>14</v>
      </c>
      <c r="B17" s="29">
        <v>11039.27</v>
      </c>
      <c r="C17" s="29">
        <v>324.22500000000002</v>
      </c>
      <c r="D17" s="29">
        <v>3.76</v>
      </c>
      <c r="E17" s="29">
        <v>-2.59</v>
      </c>
      <c r="F17" s="29" t="s">
        <v>71</v>
      </c>
      <c r="G17" s="29">
        <v>14</v>
      </c>
      <c r="H17" s="29">
        <v>3870.81</v>
      </c>
      <c r="I17" s="29">
        <v>428.94900000000001</v>
      </c>
      <c r="J17" s="29">
        <v>30.89</v>
      </c>
      <c r="K17" s="29">
        <v>2.4500000000000002</v>
      </c>
      <c r="L17" s="29" t="s">
        <v>69</v>
      </c>
      <c r="M17" s="29">
        <v>14</v>
      </c>
      <c r="N17" s="29">
        <v>0</v>
      </c>
      <c r="O17" s="29">
        <v>0</v>
      </c>
      <c r="P17" s="29">
        <v>22.45</v>
      </c>
      <c r="Q17" s="29">
        <v>2.82</v>
      </c>
      <c r="R17" s="29" t="s">
        <v>71</v>
      </c>
      <c r="S17" s="30">
        <f t="shared" si="0"/>
        <v>14910.08</v>
      </c>
    </row>
    <row r="18" spans="1:19" x14ac:dyDescent="0.2">
      <c r="A18" s="29">
        <v>15</v>
      </c>
      <c r="B18" s="29">
        <v>14410.97</v>
      </c>
      <c r="C18" s="29">
        <v>561.75099999999998</v>
      </c>
      <c r="D18" s="29">
        <v>3.81</v>
      </c>
      <c r="E18" s="29">
        <v>-5.44</v>
      </c>
      <c r="F18" s="29" t="s">
        <v>71</v>
      </c>
      <c r="G18" s="29">
        <v>15</v>
      </c>
      <c r="H18" s="29">
        <v>0</v>
      </c>
      <c r="I18" s="29">
        <v>0</v>
      </c>
      <c r="J18" s="29">
        <v>31.09</v>
      </c>
      <c r="K18" s="29">
        <v>1.51</v>
      </c>
      <c r="L18" s="29" t="s">
        <v>71</v>
      </c>
      <c r="M18" s="29">
        <v>15</v>
      </c>
      <c r="N18" s="29">
        <v>0</v>
      </c>
      <c r="O18" s="29">
        <v>0</v>
      </c>
      <c r="P18" s="29">
        <v>22.03</v>
      </c>
      <c r="Q18" s="29">
        <v>1.45</v>
      </c>
      <c r="R18" s="29" t="s">
        <v>71</v>
      </c>
      <c r="S18" s="30">
        <f t="shared" si="0"/>
        <v>14410.97</v>
      </c>
    </row>
    <row r="19" spans="1:19" x14ac:dyDescent="0.2">
      <c r="A19" s="29">
        <v>16</v>
      </c>
      <c r="B19" s="29">
        <v>15110.58</v>
      </c>
      <c r="C19" s="29">
        <v>597.846</v>
      </c>
      <c r="D19" s="29">
        <v>3.82</v>
      </c>
      <c r="E19" s="29">
        <v>-6.41</v>
      </c>
      <c r="G19" s="29">
        <v>16</v>
      </c>
      <c r="H19" s="29">
        <v>0</v>
      </c>
      <c r="I19" s="29">
        <v>0</v>
      </c>
      <c r="J19" s="29">
        <v>31</v>
      </c>
      <c r="K19" s="29">
        <v>1.61</v>
      </c>
      <c r="M19" s="29">
        <v>16</v>
      </c>
      <c r="N19" s="29">
        <v>0</v>
      </c>
      <c r="O19" s="29">
        <v>0</v>
      </c>
      <c r="P19" s="29">
        <v>21.64</v>
      </c>
      <c r="Q19" s="29">
        <v>1.55</v>
      </c>
      <c r="S19" s="30">
        <f t="shared" si="0"/>
        <v>15110.58</v>
      </c>
    </row>
    <row r="20" spans="1:19" x14ac:dyDescent="0.2">
      <c r="A20" s="29">
        <v>17</v>
      </c>
      <c r="B20" s="29">
        <v>15107.88</v>
      </c>
      <c r="C20" s="29" t="s">
        <v>72</v>
      </c>
      <c r="D20" s="29" t="s">
        <v>73</v>
      </c>
      <c r="E20" s="29" t="s">
        <v>74</v>
      </c>
      <c r="F20" s="29" t="s">
        <v>68</v>
      </c>
      <c r="G20" s="29">
        <v>17</v>
      </c>
      <c r="H20" s="29">
        <v>0</v>
      </c>
      <c r="I20" s="29">
        <v>0</v>
      </c>
      <c r="J20" s="29" t="s">
        <v>75</v>
      </c>
      <c r="K20" s="29" t="s">
        <v>76</v>
      </c>
      <c r="L20" s="29" t="s">
        <v>68</v>
      </c>
      <c r="M20" s="29">
        <v>17</v>
      </c>
      <c r="N20" s="29">
        <v>0</v>
      </c>
      <c r="O20" s="29">
        <v>0</v>
      </c>
      <c r="P20" s="29" t="s">
        <v>77</v>
      </c>
      <c r="Q20" s="29" t="s">
        <v>78</v>
      </c>
      <c r="R20" s="29" t="s">
        <v>68</v>
      </c>
      <c r="S20" s="30">
        <f t="shared" si="0"/>
        <v>15107.88</v>
      </c>
    </row>
    <row r="21" spans="1:19" x14ac:dyDescent="0.2">
      <c r="A21" s="29">
        <v>18</v>
      </c>
      <c r="B21" s="29">
        <v>16899.68</v>
      </c>
      <c r="C21" s="29">
        <v>754.46</v>
      </c>
      <c r="D21" s="29">
        <v>3.82</v>
      </c>
      <c r="E21" s="29">
        <v>-8.64</v>
      </c>
      <c r="G21" s="29">
        <v>18</v>
      </c>
      <c r="H21" s="29">
        <v>0</v>
      </c>
      <c r="I21" s="29">
        <v>0</v>
      </c>
      <c r="J21" s="29">
        <v>30.77</v>
      </c>
      <c r="K21" s="29">
        <v>0.06</v>
      </c>
      <c r="M21" s="29">
        <v>18</v>
      </c>
      <c r="N21" s="29">
        <v>0</v>
      </c>
      <c r="O21" s="29">
        <v>0</v>
      </c>
      <c r="P21" s="29">
        <v>20.87</v>
      </c>
      <c r="Q21" s="29">
        <v>0.03</v>
      </c>
      <c r="S21" s="30">
        <f t="shared" si="0"/>
        <v>16899.68</v>
      </c>
    </row>
    <row r="22" spans="1:19" x14ac:dyDescent="0.2">
      <c r="A22" s="29">
        <v>19</v>
      </c>
      <c r="B22" s="29">
        <v>19584.990000000002</v>
      </c>
      <c r="C22" s="29">
        <v>1020.263</v>
      </c>
      <c r="D22" s="29">
        <v>3.8</v>
      </c>
      <c r="E22" s="29">
        <v>-10.42</v>
      </c>
      <c r="G22" s="29">
        <v>19</v>
      </c>
      <c r="H22" s="29">
        <v>0</v>
      </c>
      <c r="I22" s="29">
        <v>0</v>
      </c>
      <c r="J22" s="29">
        <v>30.64</v>
      </c>
      <c r="K22" s="29">
        <v>-0.57999999999999996</v>
      </c>
      <c r="M22" s="29">
        <v>19</v>
      </c>
      <c r="N22" s="29">
        <v>0</v>
      </c>
      <c r="O22" s="29">
        <v>0</v>
      </c>
      <c r="P22" s="29">
        <v>20.5</v>
      </c>
      <c r="Q22" s="29">
        <v>-0.56999999999999995</v>
      </c>
      <c r="S22" s="30">
        <f t="shared" si="0"/>
        <v>19584.990000000002</v>
      </c>
    </row>
    <row r="23" spans="1:19" x14ac:dyDescent="0.2">
      <c r="A23" s="29">
        <v>20</v>
      </c>
      <c r="B23" s="29">
        <v>20902.259999999998</v>
      </c>
      <c r="C23" s="29">
        <v>1187.54</v>
      </c>
      <c r="D23" s="29">
        <v>3.79</v>
      </c>
      <c r="E23" s="29">
        <v>-9.02</v>
      </c>
      <c r="G23" s="29">
        <v>20</v>
      </c>
      <c r="H23" s="29">
        <v>0</v>
      </c>
      <c r="I23" s="29">
        <v>0</v>
      </c>
      <c r="J23" s="29">
        <v>30.56</v>
      </c>
      <c r="K23" s="29">
        <v>0.68</v>
      </c>
      <c r="M23" s="29">
        <v>20</v>
      </c>
      <c r="N23" s="29">
        <v>0</v>
      </c>
      <c r="O23" s="29">
        <v>0</v>
      </c>
      <c r="P23" s="29">
        <v>20.170000000000002</v>
      </c>
      <c r="Q23" s="29">
        <v>0.68</v>
      </c>
      <c r="S23" s="30">
        <f t="shared" si="0"/>
        <v>20902.259999999998</v>
      </c>
    </row>
    <row r="24" spans="1:19" x14ac:dyDescent="0.2">
      <c r="A24" s="29">
        <v>21</v>
      </c>
      <c r="B24" s="29">
        <v>16269.04</v>
      </c>
      <c r="C24" s="29">
        <v>708.96500000000003</v>
      </c>
      <c r="D24" s="29">
        <v>3.81</v>
      </c>
      <c r="E24" s="29">
        <v>-8.24</v>
      </c>
      <c r="F24" s="29" t="s">
        <v>71</v>
      </c>
      <c r="G24" s="29">
        <v>21</v>
      </c>
      <c r="H24" s="29">
        <v>0</v>
      </c>
      <c r="I24" s="29">
        <v>0</v>
      </c>
      <c r="J24" s="29">
        <v>30.43</v>
      </c>
      <c r="K24" s="29">
        <v>0.37</v>
      </c>
      <c r="L24" s="29" t="s">
        <v>71</v>
      </c>
      <c r="M24" s="29">
        <v>21</v>
      </c>
      <c r="N24" s="29">
        <v>0</v>
      </c>
      <c r="O24" s="29">
        <v>0</v>
      </c>
      <c r="P24" s="29">
        <v>19.82</v>
      </c>
      <c r="Q24" s="29">
        <v>0.16</v>
      </c>
      <c r="R24" s="29" t="s">
        <v>71</v>
      </c>
      <c r="S24" s="30">
        <f t="shared" si="0"/>
        <v>16269.04</v>
      </c>
    </row>
    <row r="25" spans="1:19" x14ac:dyDescent="0.2">
      <c r="A25" s="29">
        <v>22</v>
      </c>
      <c r="B25" s="29">
        <v>16387.09</v>
      </c>
      <c r="C25" s="29">
        <v>701.32399999999996</v>
      </c>
      <c r="D25" s="29">
        <v>3.83</v>
      </c>
      <c r="E25" s="29">
        <v>-10.02</v>
      </c>
      <c r="F25" s="29" t="s">
        <v>71</v>
      </c>
      <c r="G25" s="29">
        <v>22</v>
      </c>
      <c r="H25" s="29">
        <v>0</v>
      </c>
      <c r="I25" s="29">
        <v>0</v>
      </c>
      <c r="J25" s="29">
        <v>30.27</v>
      </c>
      <c r="K25" s="29">
        <v>-1.95</v>
      </c>
      <c r="L25" s="29" t="s">
        <v>71</v>
      </c>
      <c r="M25" s="29">
        <v>22</v>
      </c>
      <c r="N25" s="29">
        <v>0</v>
      </c>
      <c r="O25" s="29">
        <v>0</v>
      </c>
      <c r="P25" s="29">
        <v>19.46</v>
      </c>
      <c r="Q25" s="29">
        <v>-2.1800000000000002</v>
      </c>
      <c r="R25" s="29" t="s">
        <v>71</v>
      </c>
      <c r="S25" s="30">
        <f t="shared" si="0"/>
        <v>16387.09</v>
      </c>
    </row>
    <row r="26" spans="1:19" x14ac:dyDescent="0.2">
      <c r="A26" s="29">
        <v>23</v>
      </c>
      <c r="B26" s="29">
        <v>17389.53</v>
      </c>
      <c r="C26" s="29">
        <v>801.15300000000002</v>
      </c>
      <c r="D26" s="29">
        <v>3.82</v>
      </c>
      <c r="E26" s="29">
        <v>-10.199999999999999</v>
      </c>
      <c r="G26" s="29">
        <v>23</v>
      </c>
      <c r="H26" s="29">
        <v>0</v>
      </c>
      <c r="I26" s="29">
        <v>0</v>
      </c>
      <c r="J26" s="29">
        <v>30.15</v>
      </c>
      <c r="K26" s="29">
        <v>-1.79</v>
      </c>
      <c r="M26" s="29">
        <v>23</v>
      </c>
      <c r="N26" s="29">
        <v>0</v>
      </c>
      <c r="O26" s="29">
        <v>0</v>
      </c>
      <c r="P26" s="29">
        <v>19.149999999999999</v>
      </c>
      <c r="Q26" s="29">
        <v>-2.0699999999999998</v>
      </c>
      <c r="S26" s="30">
        <f t="shared" si="0"/>
        <v>17389.53</v>
      </c>
    </row>
    <row r="27" spans="1:19" x14ac:dyDescent="0.2">
      <c r="A27" s="29">
        <v>24</v>
      </c>
      <c r="B27" s="29">
        <v>15624.03</v>
      </c>
      <c r="C27" s="29">
        <v>631.15099999999995</v>
      </c>
      <c r="D27" s="29">
        <v>3.8</v>
      </c>
      <c r="E27" s="29">
        <v>-9.68</v>
      </c>
      <c r="F27" s="29" t="s">
        <v>71</v>
      </c>
      <c r="G27" s="29">
        <v>24</v>
      </c>
      <c r="H27" s="29">
        <v>0</v>
      </c>
      <c r="I27" s="29">
        <v>0</v>
      </c>
      <c r="J27" s="29">
        <v>30.03</v>
      </c>
      <c r="K27" s="29">
        <v>-2.67</v>
      </c>
      <c r="L27" s="29" t="s">
        <v>71</v>
      </c>
      <c r="M27" s="29">
        <v>24</v>
      </c>
      <c r="N27" s="29">
        <v>0</v>
      </c>
      <c r="O27" s="29">
        <v>0</v>
      </c>
      <c r="P27" s="29">
        <v>18.82</v>
      </c>
      <c r="Q27" s="29">
        <v>-2.67</v>
      </c>
      <c r="R27" s="29" t="s">
        <v>71</v>
      </c>
      <c r="S27" s="30">
        <f t="shared" si="0"/>
        <v>15624.03</v>
      </c>
    </row>
    <row r="28" spans="1:19" x14ac:dyDescent="0.2">
      <c r="A28" s="29">
        <v>25</v>
      </c>
      <c r="B28" s="29">
        <v>16385.27</v>
      </c>
      <c r="C28" s="29">
        <v>711.81500000000005</v>
      </c>
      <c r="D28" s="29">
        <v>3.76</v>
      </c>
      <c r="E28" s="29">
        <v>-8.83</v>
      </c>
      <c r="G28" s="29">
        <v>25</v>
      </c>
      <c r="H28" s="29">
        <v>0</v>
      </c>
      <c r="I28" s="29">
        <v>0</v>
      </c>
      <c r="J28" s="29">
        <v>29.96</v>
      </c>
      <c r="K28" s="29">
        <v>-0.16</v>
      </c>
      <c r="M28" s="29">
        <v>25</v>
      </c>
      <c r="N28" s="29">
        <v>0</v>
      </c>
      <c r="O28" s="29">
        <v>0</v>
      </c>
      <c r="P28" s="29">
        <v>18.55</v>
      </c>
      <c r="Q28" s="29">
        <v>-0.25</v>
      </c>
      <c r="S28" s="30">
        <f t="shared" si="0"/>
        <v>16385.27</v>
      </c>
    </row>
    <row r="29" spans="1:19" x14ac:dyDescent="0.2">
      <c r="A29" s="29">
        <v>26</v>
      </c>
      <c r="B29" s="29">
        <v>16061.71</v>
      </c>
      <c r="C29" s="29">
        <v>694.51800000000003</v>
      </c>
      <c r="D29" s="29">
        <v>3.75</v>
      </c>
      <c r="E29" s="29">
        <v>-8.89</v>
      </c>
      <c r="G29" s="29">
        <v>26</v>
      </c>
      <c r="H29" s="29">
        <v>0</v>
      </c>
      <c r="I29" s="29">
        <v>0</v>
      </c>
      <c r="J29" s="29">
        <v>29.87</v>
      </c>
      <c r="K29" s="29">
        <v>0.13</v>
      </c>
      <c r="M29" s="29">
        <v>26</v>
      </c>
      <c r="N29" s="29">
        <v>0</v>
      </c>
      <c r="O29" s="29">
        <v>0</v>
      </c>
      <c r="P29" s="29">
        <v>18.260000000000002</v>
      </c>
      <c r="Q29" s="29">
        <v>-0.17</v>
      </c>
      <c r="S29" s="30">
        <f t="shared" si="0"/>
        <v>16061.71</v>
      </c>
    </row>
    <row r="30" spans="1:19" x14ac:dyDescent="0.2">
      <c r="A30" s="29">
        <v>27</v>
      </c>
      <c r="B30" s="29">
        <v>17550.89</v>
      </c>
      <c r="C30" s="29">
        <v>873.08299999999997</v>
      </c>
      <c r="D30" s="29">
        <v>3.75</v>
      </c>
      <c r="E30" s="29">
        <v>-4.09</v>
      </c>
      <c r="G30" s="29">
        <v>27</v>
      </c>
      <c r="H30" s="29">
        <v>0</v>
      </c>
      <c r="I30" s="29">
        <v>0</v>
      </c>
      <c r="J30" s="29">
        <v>29.88</v>
      </c>
      <c r="K30" s="29">
        <v>5.56</v>
      </c>
      <c r="M30" s="29">
        <v>27</v>
      </c>
      <c r="N30" s="29">
        <v>0</v>
      </c>
      <c r="O30" s="29">
        <v>0</v>
      </c>
      <c r="P30" s="29">
        <v>18.059999999999999</v>
      </c>
      <c r="Q30" s="29">
        <v>5.4</v>
      </c>
      <c r="S30" s="30">
        <f t="shared" si="0"/>
        <v>17550.89</v>
      </c>
    </row>
    <row r="31" spans="1:19" x14ac:dyDescent="0.2">
      <c r="A31" s="29">
        <v>28</v>
      </c>
      <c r="B31" s="29">
        <v>13168.79</v>
      </c>
      <c r="C31" s="29">
        <v>454.24900000000002</v>
      </c>
      <c r="D31" s="29">
        <v>3.74</v>
      </c>
      <c r="E31" s="29">
        <v>-6.22</v>
      </c>
      <c r="F31" s="29" t="s">
        <v>71</v>
      </c>
      <c r="G31" s="29">
        <v>28</v>
      </c>
      <c r="H31" s="29">
        <v>0</v>
      </c>
      <c r="I31" s="29">
        <v>0</v>
      </c>
      <c r="J31" s="29">
        <v>29.69</v>
      </c>
      <c r="K31" s="29">
        <v>1.03</v>
      </c>
      <c r="L31" s="29" t="s">
        <v>71</v>
      </c>
      <c r="M31" s="29">
        <v>28</v>
      </c>
      <c r="N31" s="29">
        <v>0</v>
      </c>
      <c r="O31" s="29">
        <v>0</v>
      </c>
      <c r="P31" s="29">
        <v>17.71</v>
      </c>
      <c r="Q31" s="29">
        <v>0.52</v>
      </c>
      <c r="R31" s="29" t="s">
        <v>71</v>
      </c>
      <c r="S31" s="30">
        <f t="shared" si="0"/>
        <v>13168.79</v>
      </c>
    </row>
    <row r="32" spans="1:19" x14ac:dyDescent="0.2">
      <c r="A32" s="29">
        <v>29</v>
      </c>
      <c r="B32" s="29">
        <v>15780.38</v>
      </c>
      <c r="C32" s="29">
        <v>670.42600000000004</v>
      </c>
      <c r="D32" s="29">
        <v>3.76</v>
      </c>
      <c r="E32" s="29">
        <v>-9.2100000000000009</v>
      </c>
      <c r="F32" s="29" t="s">
        <v>71</v>
      </c>
      <c r="G32" s="29">
        <v>29</v>
      </c>
      <c r="H32" s="29">
        <v>0</v>
      </c>
      <c r="I32" s="29">
        <v>0</v>
      </c>
      <c r="J32" s="29">
        <v>29.56</v>
      </c>
      <c r="K32" s="29">
        <v>-1.25</v>
      </c>
      <c r="L32" s="29" t="s">
        <v>71</v>
      </c>
      <c r="M32" s="29">
        <v>29</v>
      </c>
      <c r="N32" s="29">
        <v>0</v>
      </c>
      <c r="O32" s="29">
        <v>0</v>
      </c>
      <c r="P32" s="29">
        <v>17.420000000000002</v>
      </c>
      <c r="Q32" s="29">
        <v>-1.67</v>
      </c>
      <c r="R32" s="29" t="s">
        <v>71</v>
      </c>
      <c r="S32" s="30">
        <f t="shared" si="0"/>
        <v>15780.38</v>
      </c>
    </row>
    <row r="33" spans="1:19" x14ac:dyDescent="0.2">
      <c r="A33" s="29">
        <v>30</v>
      </c>
      <c r="B33" s="29">
        <v>15781.66</v>
      </c>
      <c r="C33" s="29">
        <v>638.12</v>
      </c>
      <c r="D33" s="29">
        <v>3.79</v>
      </c>
      <c r="E33" s="29">
        <v>-12.81</v>
      </c>
      <c r="G33" s="29">
        <v>30</v>
      </c>
      <c r="H33" s="29">
        <v>0</v>
      </c>
      <c r="I33" s="29">
        <v>0</v>
      </c>
      <c r="J33" s="29">
        <v>29.34</v>
      </c>
      <c r="K33" s="29">
        <v>-7.01</v>
      </c>
      <c r="M33" s="29">
        <v>30</v>
      </c>
      <c r="N33" s="29">
        <v>339.09</v>
      </c>
      <c r="O33" s="29">
        <v>10.231999999999999</v>
      </c>
      <c r="P33" s="29">
        <v>23.94</v>
      </c>
      <c r="Q33" s="29">
        <v>-7.39</v>
      </c>
      <c r="R33" s="29" t="s">
        <v>70</v>
      </c>
      <c r="S33" s="30">
        <f t="shared" si="0"/>
        <v>16120.75</v>
      </c>
    </row>
    <row r="34" spans="1:19" x14ac:dyDescent="0.2">
      <c r="A34" s="29" t="s">
        <v>79</v>
      </c>
      <c r="B34" s="29" t="s">
        <v>80</v>
      </c>
      <c r="C34" s="29" t="s">
        <v>81</v>
      </c>
      <c r="D34" s="29" t="s">
        <v>82</v>
      </c>
      <c r="E34" s="29" t="s">
        <v>83</v>
      </c>
      <c r="F34" s="29" t="s">
        <v>68</v>
      </c>
      <c r="G34" s="29" t="s">
        <v>79</v>
      </c>
      <c r="H34" s="29" t="s">
        <v>84</v>
      </c>
      <c r="I34" s="29">
        <v>169.27699999999999</v>
      </c>
      <c r="J34" s="29" t="s">
        <v>85</v>
      </c>
      <c r="K34" s="29" t="s">
        <v>86</v>
      </c>
      <c r="L34" s="29" t="s">
        <v>68</v>
      </c>
      <c r="M34" s="29" t="s">
        <v>79</v>
      </c>
      <c r="N34" s="29" t="s">
        <v>87</v>
      </c>
      <c r="O34" s="29">
        <v>24.995999999999999</v>
      </c>
      <c r="P34" s="29" t="s">
        <v>88</v>
      </c>
      <c r="Q34" s="29" t="s">
        <v>89</v>
      </c>
      <c r="R34" s="29" t="s">
        <v>68</v>
      </c>
      <c r="S34" s="30" t="e">
        <f>B34+H34+N34</f>
        <v>#VALUE!</v>
      </c>
    </row>
    <row r="35" spans="1:19" x14ac:dyDescent="0.2">
      <c r="A35" s="211" t="s">
        <v>90</v>
      </c>
      <c r="B35" s="211"/>
      <c r="C35" s="211"/>
      <c r="D35" s="211"/>
      <c r="E35" s="211"/>
      <c r="F35" s="211"/>
    </row>
    <row r="36" spans="1:19" x14ac:dyDescent="0.2">
      <c r="A36" s="29" t="s">
        <v>60</v>
      </c>
      <c r="G36" s="31" t="s">
        <v>91</v>
      </c>
      <c r="H36" s="31"/>
      <c r="I36" s="31"/>
      <c r="J36" s="31"/>
      <c r="K36" s="31"/>
      <c r="L36" s="31"/>
      <c r="M36" s="29" t="s">
        <v>92</v>
      </c>
    </row>
    <row r="37" spans="1:19" x14ac:dyDescent="0.2">
      <c r="A37" s="29" t="s">
        <v>63</v>
      </c>
      <c r="B37" s="29" t="s">
        <v>64</v>
      </c>
      <c r="C37" s="29" t="s">
        <v>65</v>
      </c>
      <c r="D37" s="29" t="s">
        <v>66</v>
      </c>
      <c r="E37" s="29" t="s">
        <v>67</v>
      </c>
      <c r="F37" s="29" t="s">
        <v>68</v>
      </c>
      <c r="G37" s="31" t="s">
        <v>63</v>
      </c>
      <c r="H37" s="31" t="s">
        <v>64</v>
      </c>
      <c r="I37" s="31" t="s">
        <v>65</v>
      </c>
      <c r="J37" s="31" t="s">
        <v>66</v>
      </c>
      <c r="K37" s="31" t="s">
        <v>67</v>
      </c>
      <c r="L37" s="31" t="s">
        <v>68</v>
      </c>
      <c r="M37" s="29" t="s">
        <v>63</v>
      </c>
      <c r="N37" s="29" t="s">
        <v>64</v>
      </c>
      <c r="O37" s="29" t="s">
        <v>65</v>
      </c>
      <c r="P37" s="29" t="s">
        <v>66</v>
      </c>
      <c r="Q37" s="29" t="s">
        <v>67</v>
      </c>
      <c r="R37" s="29" t="s">
        <v>68</v>
      </c>
    </row>
    <row r="38" spans="1:19" x14ac:dyDescent="0.2">
      <c r="A38" s="29">
        <v>1</v>
      </c>
      <c r="B38" s="29">
        <v>587190</v>
      </c>
      <c r="C38" s="29">
        <v>497.44400000000002</v>
      </c>
      <c r="D38" s="29">
        <v>3.32</v>
      </c>
      <c r="E38" s="29">
        <v>-9.43</v>
      </c>
      <c r="F38" s="29" t="s">
        <v>71</v>
      </c>
      <c r="G38" s="31">
        <v>1</v>
      </c>
      <c r="H38" s="31">
        <v>14086.95</v>
      </c>
      <c r="I38" s="31">
        <v>648.77099999999996</v>
      </c>
      <c r="J38" s="31">
        <v>3.18</v>
      </c>
      <c r="K38" s="31">
        <v>2.02</v>
      </c>
      <c r="L38" s="31" t="s">
        <v>71</v>
      </c>
      <c r="M38" s="29">
        <v>1</v>
      </c>
      <c r="N38" s="29">
        <v>19127.55</v>
      </c>
      <c r="O38" s="29">
        <v>968.35799999999995</v>
      </c>
      <c r="P38" s="29">
        <v>3.04</v>
      </c>
      <c r="Q38" s="29">
        <v>2.72</v>
      </c>
      <c r="R38" s="29" t="s">
        <v>69</v>
      </c>
    </row>
    <row r="39" spans="1:19" x14ac:dyDescent="0.2">
      <c r="A39" s="29">
        <v>2</v>
      </c>
      <c r="B39" s="29">
        <v>583803.25</v>
      </c>
      <c r="C39" s="29">
        <v>493.017</v>
      </c>
      <c r="D39" s="29">
        <v>3.32</v>
      </c>
      <c r="E39" s="29">
        <v>-8.9700000000000006</v>
      </c>
      <c r="G39" s="31">
        <v>2</v>
      </c>
      <c r="H39" s="31">
        <v>15709.22</v>
      </c>
      <c r="I39" s="31">
        <v>806.00099999999998</v>
      </c>
      <c r="J39" s="31">
        <v>3.21</v>
      </c>
      <c r="K39" s="31">
        <v>2.52</v>
      </c>
      <c r="L39" s="31"/>
      <c r="M39" s="29">
        <v>2</v>
      </c>
      <c r="N39" s="29">
        <v>20626.14</v>
      </c>
      <c r="O39" s="29">
        <v>1146.568</v>
      </c>
      <c r="P39" s="29">
        <v>3.01</v>
      </c>
      <c r="Q39" s="29">
        <v>3.67</v>
      </c>
    </row>
    <row r="40" spans="1:19" x14ac:dyDescent="0.2">
      <c r="A40" s="29">
        <v>3</v>
      </c>
      <c r="B40" s="29">
        <v>502666.25</v>
      </c>
      <c r="C40" s="29">
        <v>363.42399999999998</v>
      </c>
      <c r="D40" s="29">
        <v>3.35</v>
      </c>
      <c r="E40" s="29">
        <v>-8.85</v>
      </c>
      <c r="F40" s="29" t="s">
        <v>71</v>
      </c>
      <c r="G40" s="31">
        <v>3</v>
      </c>
      <c r="H40" s="31">
        <v>13830.86</v>
      </c>
      <c r="I40" s="31">
        <v>617.07500000000005</v>
      </c>
      <c r="J40" s="31">
        <v>3.24</v>
      </c>
      <c r="K40" s="31">
        <v>4.2300000000000004</v>
      </c>
      <c r="L40" s="31" t="s">
        <v>71</v>
      </c>
      <c r="M40" s="29">
        <v>3</v>
      </c>
      <c r="N40" s="29">
        <v>18805.73</v>
      </c>
      <c r="O40" s="29">
        <v>937.53899999999999</v>
      </c>
      <c r="P40" s="29">
        <v>3.06</v>
      </c>
      <c r="Q40" s="29">
        <v>4.07</v>
      </c>
      <c r="R40" s="29" t="s">
        <v>69</v>
      </c>
    </row>
    <row r="41" spans="1:19" x14ac:dyDescent="0.2">
      <c r="A41" s="29">
        <v>4</v>
      </c>
      <c r="B41" s="29">
        <v>486749.25</v>
      </c>
      <c r="C41" s="29">
        <v>340.255</v>
      </c>
      <c r="D41" s="29">
        <v>3.33</v>
      </c>
      <c r="E41" s="29">
        <v>-9.4499999999999993</v>
      </c>
      <c r="G41" s="31">
        <v>4</v>
      </c>
      <c r="H41" s="31">
        <v>15037.95</v>
      </c>
      <c r="I41" s="31">
        <v>728.923</v>
      </c>
      <c r="J41" s="31">
        <v>3.25</v>
      </c>
      <c r="K41" s="31">
        <v>3.7</v>
      </c>
      <c r="L41" s="31"/>
      <c r="M41" s="29">
        <v>4</v>
      </c>
      <c r="N41" s="29">
        <v>18610.38</v>
      </c>
      <c r="O41" s="29">
        <v>920.17499999999995</v>
      </c>
      <c r="P41" s="29">
        <v>3.05</v>
      </c>
      <c r="Q41" s="29">
        <v>3.8</v>
      </c>
      <c r="R41" s="29" t="s">
        <v>70</v>
      </c>
    </row>
    <row r="42" spans="1:19" x14ac:dyDescent="0.2">
      <c r="A42" s="29">
        <v>5</v>
      </c>
      <c r="B42" s="29">
        <v>502327.31</v>
      </c>
      <c r="C42" s="29">
        <v>362.42099999999999</v>
      </c>
      <c r="D42" s="29">
        <v>3.32</v>
      </c>
      <c r="E42" s="29">
        <v>-9.69</v>
      </c>
      <c r="G42" s="31">
        <v>5</v>
      </c>
      <c r="H42" s="31">
        <v>13761.53</v>
      </c>
      <c r="I42" s="31">
        <v>619.62599999999998</v>
      </c>
      <c r="J42" s="31">
        <v>3.27</v>
      </c>
      <c r="K42" s="31">
        <v>4.67</v>
      </c>
      <c r="L42" s="31"/>
      <c r="M42" s="29">
        <v>5</v>
      </c>
      <c r="N42" s="29">
        <v>17975.55</v>
      </c>
      <c r="O42" s="29">
        <v>857.41300000000001</v>
      </c>
      <c r="P42" s="29">
        <v>3.05</v>
      </c>
      <c r="Q42" s="29">
        <v>3.37</v>
      </c>
    </row>
    <row r="43" spans="1:19" x14ac:dyDescent="0.2">
      <c r="A43" s="29">
        <v>6</v>
      </c>
      <c r="B43" s="29">
        <v>472141.47</v>
      </c>
      <c r="C43" s="29">
        <v>321.50299999999999</v>
      </c>
      <c r="D43" s="29">
        <v>3.34</v>
      </c>
      <c r="E43" s="29">
        <v>-8.08</v>
      </c>
      <c r="G43" s="31">
        <v>6</v>
      </c>
      <c r="H43" s="31">
        <v>14195.5</v>
      </c>
      <c r="I43" s="31">
        <v>665.36199999999997</v>
      </c>
      <c r="J43" s="31">
        <v>3.25</v>
      </c>
      <c r="K43" s="31">
        <v>6.28</v>
      </c>
      <c r="L43" s="31"/>
      <c r="M43" s="29">
        <v>6</v>
      </c>
      <c r="N43" s="29">
        <v>18875.28</v>
      </c>
      <c r="O43" s="29">
        <v>960.78300000000002</v>
      </c>
      <c r="P43" s="29">
        <v>3.04</v>
      </c>
      <c r="Q43" s="29">
        <v>6.03</v>
      </c>
    </row>
    <row r="44" spans="1:19" x14ac:dyDescent="0.2">
      <c r="A44" s="29">
        <v>7</v>
      </c>
      <c r="B44" s="29">
        <v>305701.34000000003</v>
      </c>
      <c r="C44" s="29">
        <v>142.721</v>
      </c>
      <c r="D44" s="29">
        <v>3.3</v>
      </c>
      <c r="E44" s="29">
        <v>-5.85</v>
      </c>
      <c r="F44" s="29" t="s">
        <v>71</v>
      </c>
      <c r="G44" s="31">
        <v>7</v>
      </c>
      <c r="H44" s="31">
        <v>11031.02</v>
      </c>
      <c r="I44" s="31">
        <v>427.286</v>
      </c>
      <c r="J44" s="31">
        <v>3.27</v>
      </c>
      <c r="K44" s="31">
        <v>10.01</v>
      </c>
      <c r="L44" s="31" t="s">
        <v>71</v>
      </c>
      <c r="M44" s="29">
        <v>7</v>
      </c>
      <c r="N44" s="29">
        <v>13894.16</v>
      </c>
      <c r="O44" s="29">
        <v>515.024</v>
      </c>
      <c r="P44" s="29">
        <v>3.1</v>
      </c>
      <c r="Q44" s="29">
        <v>9.06</v>
      </c>
      <c r="R44" s="29" t="s">
        <v>69</v>
      </c>
    </row>
    <row r="45" spans="1:19" x14ac:dyDescent="0.2">
      <c r="A45" s="29">
        <v>8</v>
      </c>
      <c r="B45" s="29">
        <v>335559.22</v>
      </c>
      <c r="C45" s="29">
        <v>162.86000000000001</v>
      </c>
      <c r="D45" s="29">
        <v>3.3</v>
      </c>
      <c r="E45" s="29">
        <v>-7.72</v>
      </c>
      <c r="F45" s="29" t="s">
        <v>71</v>
      </c>
      <c r="G45" s="31">
        <v>8</v>
      </c>
      <c r="H45" s="31">
        <v>11623.25</v>
      </c>
      <c r="I45" s="31">
        <v>447.5</v>
      </c>
      <c r="J45" s="31">
        <v>3.21</v>
      </c>
      <c r="K45" s="31">
        <v>6.33</v>
      </c>
      <c r="L45" s="31" t="s">
        <v>71</v>
      </c>
      <c r="M45" s="29">
        <v>8</v>
      </c>
      <c r="N45" s="29">
        <v>14775.4</v>
      </c>
      <c r="O45" s="29">
        <v>590.41</v>
      </c>
      <c r="P45" s="29">
        <v>3.03</v>
      </c>
      <c r="Q45" s="29">
        <v>6.57</v>
      </c>
      <c r="R45" s="29" t="s">
        <v>69</v>
      </c>
    </row>
    <row r="46" spans="1:19" x14ac:dyDescent="0.2">
      <c r="A46" s="29">
        <v>9</v>
      </c>
      <c r="B46" s="29">
        <v>326491.25</v>
      </c>
      <c r="C46" s="29">
        <v>155.88999999999999</v>
      </c>
      <c r="D46" s="29">
        <v>3.3</v>
      </c>
      <c r="E46" s="29">
        <v>-6.25</v>
      </c>
      <c r="G46" s="31">
        <v>9</v>
      </c>
      <c r="H46" s="31">
        <v>10449.23</v>
      </c>
      <c r="I46" s="31">
        <v>361.03100000000001</v>
      </c>
      <c r="J46" s="31">
        <v>3.21</v>
      </c>
      <c r="K46" s="31">
        <v>8.33</v>
      </c>
      <c r="L46" s="31"/>
      <c r="M46" s="29">
        <v>9</v>
      </c>
      <c r="N46" s="29">
        <v>13702.59</v>
      </c>
      <c r="O46" s="29">
        <v>499.01</v>
      </c>
      <c r="P46" s="29">
        <v>3.07</v>
      </c>
      <c r="Q46" s="29">
        <v>8.34</v>
      </c>
      <c r="R46" s="29" t="s">
        <v>70</v>
      </c>
    </row>
    <row r="47" spans="1:19" x14ac:dyDescent="0.2">
      <c r="A47" s="29">
        <v>10</v>
      </c>
      <c r="B47" s="29">
        <v>358160.78</v>
      </c>
      <c r="C47" s="29">
        <v>189.36199999999999</v>
      </c>
      <c r="D47" s="29">
        <v>3.27</v>
      </c>
      <c r="E47" s="29">
        <v>-7.29</v>
      </c>
      <c r="F47" s="29" t="s">
        <v>71</v>
      </c>
      <c r="G47" s="31">
        <v>10</v>
      </c>
      <c r="H47" s="31">
        <v>10285.379999999999</v>
      </c>
      <c r="I47" s="31">
        <v>361.25900000000001</v>
      </c>
      <c r="J47" s="31">
        <v>3.13</v>
      </c>
      <c r="K47" s="31">
        <v>4.57</v>
      </c>
      <c r="L47" s="31" t="s">
        <v>71</v>
      </c>
      <c r="M47" s="29">
        <v>10</v>
      </c>
      <c r="N47" s="29">
        <v>14067.25</v>
      </c>
      <c r="O47" s="29">
        <v>527.15</v>
      </c>
      <c r="P47" s="29">
        <v>3.05</v>
      </c>
      <c r="Q47" s="29">
        <v>5.59</v>
      </c>
      <c r="R47" s="29" t="s">
        <v>69</v>
      </c>
    </row>
    <row r="48" spans="1:19" x14ac:dyDescent="0.2">
      <c r="A48" s="29">
        <v>11</v>
      </c>
      <c r="B48" s="29">
        <v>438584.66</v>
      </c>
      <c r="C48" s="29">
        <v>282.96199999999999</v>
      </c>
      <c r="D48" s="29">
        <v>3.29</v>
      </c>
      <c r="E48" s="29">
        <v>-9.02</v>
      </c>
      <c r="G48" s="31">
        <v>11</v>
      </c>
      <c r="H48" s="31">
        <v>13365.57</v>
      </c>
      <c r="I48" s="31">
        <v>582.27800000000002</v>
      </c>
      <c r="J48" s="31">
        <v>3.26</v>
      </c>
      <c r="K48" s="31">
        <v>0.88</v>
      </c>
      <c r="L48" s="31"/>
      <c r="M48" s="29">
        <v>11</v>
      </c>
      <c r="N48" s="29">
        <v>17804.21</v>
      </c>
      <c r="O48" s="29">
        <v>838.11300000000006</v>
      </c>
      <c r="P48" s="29">
        <v>3.08</v>
      </c>
      <c r="Q48" s="29">
        <v>3.24</v>
      </c>
      <c r="R48" s="29" t="s">
        <v>70</v>
      </c>
    </row>
    <row r="49" spans="1:18" x14ac:dyDescent="0.2">
      <c r="A49" s="29">
        <v>12</v>
      </c>
      <c r="B49" s="29">
        <v>541430.38</v>
      </c>
      <c r="C49" s="29">
        <v>415.721</v>
      </c>
      <c r="D49" s="29">
        <v>3.38</v>
      </c>
      <c r="E49" s="29">
        <v>-9.1199999999999992</v>
      </c>
      <c r="G49" s="31">
        <v>12</v>
      </c>
      <c r="H49" s="31">
        <v>13093.3</v>
      </c>
      <c r="I49" s="31">
        <v>553.14</v>
      </c>
      <c r="J49" s="31">
        <v>3.26</v>
      </c>
      <c r="K49" s="31">
        <v>4.8600000000000003</v>
      </c>
      <c r="L49" s="31"/>
      <c r="M49" s="29">
        <v>12</v>
      </c>
      <c r="N49" s="29">
        <v>18531.64</v>
      </c>
      <c r="O49" s="29">
        <v>889.99300000000005</v>
      </c>
      <c r="P49" s="29">
        <v>3.13</v>
      </c>
      <c r="Q49" s="29">
        <v>3.75</v>
      </c>
      <c r="R49" s="29" t="s">
        <v>70</v>
      </c>
    </row>
    <row r="50" spans="1:18" x14ac:dyDescent="0.2">
      <c r="A50" s="29">
        <v>13</v>
      </c>
      <c r="B50" s="29">
        <v>550914</v>
      </c>
      <c r="C50" s="29">
        <v>430.875</v>
      </c>
      <c r="D50" s="29">
        <v>3.38</v>
      </c>
      <c r="E50" s="29">
        <v>-8.93</v>
      </c>
      <c r="G50" s="31">
        <v>13</v>
      </c>
      <c r="H50" s="31">
        <v>14332.17</v>
      </c>
      <c r="I50" s="31">
        <v>675.274</v>
      </c>
      <c r="J50" s="31">
        <v>3.19</v>
      </c>
      <c r="K50" s="31">
        <v>3.41</v>
      </c>
      <c r="L50" s="31"/>
      <c r="M50" s="29">
        <v>13</v>
      </c>
      <c r="N50" s="29">
        <v>20410.82</v>
      </c>
      <c r="O50" s="29">
        <v>1103.6410000000001</v>
      </c>
      <c r="P50" s="29">
        <v>3.08</v>
      </c>
      <c r="Q50" s="29">
        <v>4.07</v>
      </c>
    </row>
    <row r="51" spans="1:18" x14ac:dyDescent="0.2">
      <c r="A51" s="29">
        <v>14</v>
      </c>
      <c r="B51" s="29">
        <v>607549.06000000006</v>
      </c>
      <c r="C51" s="29">
        <v>525.70600000000002</v>
      </c>
      <c r="D51" s="29">
        <v>3.37</v>
      </c>
      <c r="E51" s="29">
        <v>-10.039999999999999</v>
      </c>
      <c r="F51" s="29" t="s">
        <v>71</v>
      </c>
      <c r="G51" s="31">
        <v>14</v>
      </c>
      <c r="H51" s="31">
        <v>14278.67</v>
      </c>
      <c r="I51" s="31">
        <v>671.53200000000004</v>
      </c>
      <c r="J51" s="31">
        <v>3.15</v>
      </c>
      <c r="K51" s="31">
        <v>1.78</v>
      </c>
      <c r="L51" s="31" t="s">
        <v>71</v>
      </c>
      <c r="M51" s="29">
        <v>14</v>
      </c>
      <c r="N51" s="29">
        <v>20326.330000000002</v>
      </c>
      <c r="O51" s="29">
        <v>1085.6320000000001</v>
      </c>
      <c r="P51" s="29">
        <v>3.07</v>
      </c>
      <c r="Q51" s="29">
        <v>2.84</v>
      </c>
      <c r="R51" s="29" t="s">
        <v>71</v>
      </c>
    </row>
    <row r="52" spans="1:18" x14ac:dyDescent="0.2">
      <c r="A52" s="29">
        <v>15</v>
      </c>
      <c r="B52" s="29">
        <v>676362.94</v>
      </c>
      <c r="C52" s="29">
        <v>652.92499999999995</v>
      </c>
      <c r="D52" s="29">
        <v>3.37</v>
      </c>
      <c r="E52" s="29">
        <v>-10.02</v>
      </c>
      <c r="F52" s="29" t="s">
        <v>71</v>
      </c>
      <c r="G52" s="31">
        <v>15</v>
      </c>
      <c r="H52" s="31">
        <v>15666.85</v>
      </c>
      <c r="I52" s="31" t="s">
        <v>93</v>
      </c>
      <c r="J52" s="31" t="s">
        <v>94</v>
      </c>
      <c r="K52" s="31" t="s">
        <v>95</v>
      </c>
      <c r="L52" s="31" t="s">
        <v>68</v>
      </c>
      <c r="M52" s="29">
        <v>15</v>
      </c>
      <c r="N52" s="29">
        <v>21886.28</v>
      </c>
      <c r="O52" s="29" t="s">
        <v>96</v>
      </c>
      <c r="P52" s="29" t="s">
        <v>97</v>
      </c>
      <c r="Q52" s="29" t="s">
        <v>98</v>
      </c>
      <c r="R52" s="29" t="s">
        <v>68</v>
      </c>
    </row>
    <row r="53" spans="1:18" x14ac:dyDescent="0.2">
      <c r="A53" s="29">
        <v>16</v>
      </c>
      <c r="B53" s="29">
        <v>716877.81</v>
      </c>
      <c r="C53" s="29" t="s">
        <v>99</v>
      </c>
      <c r="D53" s="29" t="s">
        <v>100</v>
      </c>
      <c r="E53" s="29" t="s">
        <v>101</v>
      </c>
      <c r="F53" s="29" t="s">
        <v>102</v>
      </c>
      <c r="G53" s="31">
        <v>16</v>
      </c>
      <c r="H53" s="31">
        <v>16143.24</v>
      </c>
      <c r="I53" s="31">
        <v>819.11800000000005</v>
      </c>
      <c r="J53" s="31">
        <v>3.33</v>
      </c>
      <c r="K53" s="31">
        <v>0.87</v>
      </c>
      <c r="L53" s="31"/>
      <c r="M53" s="29">
        <v>16</v>
      </c>
      <c r="N53" s="29">
        <v>22480.37</v>
      </c>
      <c r="O53" s="29">
        <v>1336.69</v>
      </c>
      <c r="P53" s="29">
        <v>3.07</v>
      </c>
      <c r="Q53" s="29">
        <v>3</v>
      </c>
    </row>
    <row r="54" spans="1:18" x14ac:dyDescent="0.2">
      <c r="A54" s="29">
        <v>17</v>
      </c>
      <c r="B54" s="29">
        <v>685325.25</v>
      </c>
      <c r="C54" s="29">
        <v>658.66399999999999</v>
      </c>
      <c r="D54" s="29">
        <v>3.41</v>
      </c>
      <c r="E54" s="29">
        <v>-10.5</v>
      </c>
      <c r="F54" s="29" t="s">
        <v>71</v>
      </c>
      <c r="G54" s="31">
        <v>17</v>
      </c>
      <c r="H54" s="31">
        <v>16518.61</v>
      </c>
      <c r="I54" s="31">
        <v>863.04499999999996</v>
      </c>
      <c r="J54" s="31">
        <v>3.28</v>
      </c>
      <c r="K54" s="31">
        <v>0.74</v>
      </c>
      <c r="L54" s="31" t="s">
        <v>71</v>
      </c>
      <c r="M54" s="29">
        <v>17</v>
      </c>
      <c r="N54" s="29">
        <v>22819.82</v>
      </c>
      <c r="O54" s="29">
        <v>1371.242</v>
      </c>
      <c r="P54" s="29">
        <v>3.06</v>
      </c>
      <c r="Q54" s="29">
        <v>2.72</v>
      </c>
      <c r="R54" s="29" t="s">
        <v>71</v>
      </c>
    </row>
    <row r="55" spans="1:18" x14ac:dyDescent="0.2">
      <c r="A55" s="29">
        <v>18</v>
      </c>
      <c r="B55" s="29">
        <v>660928.31000000006</v>
      </c>
      <c r="C55" s="29">
        <v>611.92899999999997</v>
      </c>
      <c r="D55" s="29">
        <v>3.4</v>
      </c>
      <c r="E55" s="29">
        <v>-10.94</v>
      </c>
      <c r="G55" s="31">
        <v>18</v>
      </c>
      <c r="H55" s="31">
        <v>16937.240000000002</v>
      </c>
      <c r="I55" s="31">
        <v>910.53599999999994</v>
      </c>
      <c r="J55" s="31">
        <v>3.25</v>
      </c>
      <c r="K55" s="31">
        <v>-0.8</v>
      </c>
      <c r="L55" s="31" t="s">
        <v>70</v>
      </c>
      <c r="M55" s="29">
        <v>18</v>
      </c>
      <c r="N55" s="29">
        <v>23593.56</v>
      </c>
      <c r="O55" s="29">
        <v>1477.0039999999999</v>
      </c>
      <c r="P55" s="29">
        <v>3.05</v>
      </c>
      <c r="Q55" s="29">
        <v>2.4300000000000002</v>
      </c>
    </row>
    <row r="56" spans="1:18" x14ac:dyDescent="0.2">
      <c r="A56" s="29">
        <v>19</v>
      </c>
      <c r="B56" s="29">
        <v>670896.81000000006</v>
      </c>
      <c r="C56" s="29">
        <v>626.99900000000002</v>
      </c>
      <c r="D56" s="29">
        <v>3.41</v>
      </c>
      <c r="E56" s="29">
        <v>-11.51</v>
      </c>
      <c r="G56" s="31">
        <v>19</v>
      </c>
      <c r="H56" s="31">
        <v>17732.43</v>
      </c>
      <c r="I56" s="31">
        <v>1011.664</v>
      </c>
      <c r="J56" s="31">
        <v>3.21</v>
      </c>
      <c r="K56" s="31">
        <v>-1.1399999999999999</v>
      </c>
      <c r="L56" s="31"/>
      <c r="M56" s="29">
        <v>19</v>
      </c>
      <c r="N56" s="29">
        <v>24736</v>
      </c>
      <c r="O56" s="29">
        <v>1635.1379999999999</v>
      </c>
      <c r="P56" s="29">
        <v>3.02</v>
      </c>
      <c r="Q56" s="29">
        <v>1.69</v>
      </c>
    </row>
    <row r="57" spans="1:18" x14ac:dyDescent="0.2">
      <c r="A57" s="29">
        <v>20</v>
      </c>
      <c r="B57" s="29">
        <v>680208</v>
      </c>
      <c r="C57" s="29">
        <v>647.87400000000002</v>
      </c>
      <c r="D57" s="29">
        <v>3.39</v>
      </c>
      <c r="E57" s="29">
        <v>-11.79</v>
      </c>
      <c r="G57" s="31">
        <v>20</v>
      </c>
      <c r="H57" s="31">
        <v>18662.310000000001</v>
      </c>
      <c r="I57" s="31">
        <v>1099.7809999999999</v>
      </c>
      <c r="J57" s="31">
        <v>3.27</v>
      </c>
      <c r="K57" s="31">
        <v>-1.18</v>
      </c>
      <c r="L57" s="31"/>
      <c r="M57" s="29">
        <v>20</v>
      </c>
      <c r="N57" s="29">
        <v>25760.99</v>
      </c>
      <c r="O57" s="29">
        <v>1784.1030000000001</v>
      </c>
      <c r="P57" s="29">
        <v>3.01</v>
      </c>
      <c r="Q57" s="29">
        <v>1.95</v>
      </c>
    </row>
    <row r="58" spans="1:18" x14ac:dyDescent="0.2">
      <c r="A58" s="29">
        <v>21</v>
      </c>
      <c r="B58" s="29">
        <v>673386</v>
      </c>
      <c r="C58" s="29">
        <v>632.995</v>
      </c>
      <c r="D58" s="29">
        <v>3.4</v>
      </c>
      <c r="E58" s="29">
        <v>-11.79</v>
      </c>
      <c r="F58" s="29" t="s">
        <v>71</v>
      </c>
      <c r="G58" s="31">
        <v>21</v>
      </c>
      <c r="H58" s="31">
        <v>18420.73</v>
      </c>
      <c r="I58" s="31">
        <v>1087.095</v>
      </c>
      <c r="J58" s="31">
        <v>3.25</v>
      </c>
      <c r="K58" s="31">
        <v>-1.1399999999999999</v>
      </c>
      <c r="L58" s="31" t="s">
        <v>71</v>
      </c>
      <c r="M58" s="29">
        <v>21</v>
      </c>
      <c r="N58" s="29">
        <v>25017.3</v>
      </c>
      <c r="O58" s="29">
        <v>1663.0719999999999</v>
      </c>
      <c r="P58" s="29">
        <v>3.04</v>
      </c>
      <c r="Q58" s="29">
        <v>1.77</v>
      </c>
      <c r="R58" s="29" t="s">
        <v>71</v>
      </c>
    </row>
    <row r="59" spans="1:18" x14ac:dyDescent="0.2">
      <c r="A59" s="29">
        <v>22</v>
      </c>
      <c r="B59" s="29">
        <v>678143.63</v>
      </c>
      <c r="C59" s="29">
        <v>652.303</v>
      </c>
      <c r="D59" s="29">
        <v>3.38</v>
      </c>
      <c r="E59" s="29">
        <v>-11.77</v>
      </c>
      <c r="F59" s="29" t="s">
        <v>71</v>
      </c>
      <c r="G59" s="31">
        <v>22</v>
      </c>
      <c r="H59" s="31">
        <v>19499.990000000002</v>
      </c>
      <c r="I59" s="31">
        <v>1197.329</v>
      </c>
      <c r="J59" s="31">
        <v>3.3</v>
      </c>
      <c r="K59" s="31">
        <v>-1.54</v>
      </c>
      <c r="L59" s="31" t="s">
        <v>71</v>
      </c>
      <c r="M59" s="29">
        <v>22</v>
      </c>
      <c r="N59" s="29">
        <v>26159.81</v>
      </c>
      <c r="O59" s="29">
        <v>1830.2190000000001</v>
      </c>
      <c r="P59" s="29">
        <v>3.03</v>
      </c>
      <c r="Q59" s="29">
        <v>1.62</v>
      </c>
      <c r="R59" s="29" t="s">
        <v>71</v>
      </c>
    </row>
    <row r="60" spans="1:18" x14ac:dyDescent="0.2">
      <c r="A60" s="29">
        <v>23</v>
      </c>
      <c r="B60" s="29">
        <v>710482.25</v>
      </c>
      <c r="C60" s="29">
        <v>711.01499999999999</v>
      </c>
      <c r="D60" s="29">
        <v>3.37</v>
      </c>
      <c r="E60" s="29">
        <v>-11.82</v>
      </c>
      <c r="G60" s="31">
        <v>23</v>
      </c>
      <c r="H60" s="31">
        <v>19756.37</v>
      </c>
      <c r="I60" s="31">
        <v>1231.614</v>
      </c>
      <c r="J60" s="31">
        <v>3.31</v>
      </c>
      <c r="K60" s="31">
        <v>-0.45</v>
      </c>
      <c r="L60" s="31"/>
      <c r="M60" s="29">
        <v>23</v>
      </c>
      <c r="N60" s="29">
        <v>26375.21</v>
      </c>
      <c r="O60" s="29">
        <v>1857.607</v>
      </c>
      <c r="P60" s="29">
        <v>3.05</v>
      </c>
      <c r="Q60" s="29">
        <v>2.2999999999999998</v>
      </c>
      <c r="R60" s="29" t="s">
        <v>70</v>
      </c>
    </row>
    <row r="61" spans="1:18" x14ac:dyDescent="0.2">
      <c r="A61" s="29">
        <v>24</v>
      </c>
      <c r="B61" s="29">
        <v>710524.94</v>
      </c>
      <c r="C61" s="29">
        <v>718.13199999999995</v>
      </c>
      <c r="D61" s="29">
        <v>3.36</v>
      </c>
      <c r="E61" s="29">
        <v>-12.08</v>
      </c>
      <c r="F61" s="29" t="s">
        <v>71</v>
      </c>
      <c r="G61" s="31">
        <v>24</v>
      </c>
      <c r="H61" s="31">
        <v>20335.59</v>
      </c>
      <c r="I61" s="31">
        <v>1255.248</v>
      </c>
      <c r="J61" s="31">
        <v>3.46</v>
      </c>
      <c r="K61" s="31">
        <v>0.19</v>
      </c>
      <c r="L61" s="31" t="s">
        <v>71</v>
      </c>
      <c r="M61" s="29">
        <v>24</v>
      </c>
      <c r="N61" s="29">
        <v>27842.93</v>
      </c>
      <c r="O61" s="29">
        <v>2088.7939999999999</v>
      </c>
      <c r="P61" s="29">
        <v>3.04</v>
      </c>
      <c r="Q61" s="29">
        <v>2.41</v>
      </c>
      <c r="R61" s="29" t="s">
        <v>71</v>
      </c>
    </row>
    <row r="62" spans="1:18" x14ac:dyDescent="0.2">
      <c r="A62" s="29">
        <v>25</v>
      </c>
      <c r="B62" s="29">
        <v>701487.44</v>
      </c>
      <c r="C62" s="29">
        <v>692.99699999999996</v>
      </c>
      <c r="D62" s="29">
        <v>3.38</v>
      </c>
      <c r="E62" s="29">
        <v>-12.56</v>
      </c>
      <c r="G62" s="31">
        <v>25</v>
      </c>
      <c r="H62" s="31">
        <v>20004.240000000002</v>
      </c>
      <c r="I62" s="31">
        <v>1217.489</v>
      </c>
      <c r="J62" s="31">
        <v>3.45</v>
      </c>
      <c r="K62" s="31">
        <v>1.1599999999999999</v>
      </c>
      <c r="L62" s="31"/>
      <c r="M62" s="29">
        <v>25</v>
      </c>
      <c r="N62" s="29">
        <v>26748.67</v>
      </c>
      <c r="O62" s="29">
        <v>1899.712</v>
      </c>
      <c r="P62" s="29">
        <v>3.07</v>
      </c>
      <c r="Q62" s="29">
        <v>2.5499999999999998</v>
      </c>
    </row>
    <row r="63" spans="1:18" x14ac:dyDescent="0.2">
      <c r="A63" s="29">
        <v>26</v>
      </c>
      <c r="B63" s="29">
        <v>699878.5</v>
      </c>
      <c r="C63" s="29">
        <v>685.76199999999994</v>
      </c>
      <c r="D63" s="29">
        <v>3.39</v>
      </c>
      <c r="E63" s="29">
        <v>-13.22</v>
      </c>
      <c r="G63" s="31">
        <v>26</v>
      </c>
      <c r="H63" s="31">
        <v>18849.79</v>
      </c>
      <c r="I63" s="31">
        <v>1107.2670000000001</v>
      </c>
      <c r="J63" s="31">
        <v>3.35</v>
      </c>
      <c r="K63" s="31">
        <v>1.63</v>
      </c>
      <c r="L63" s="31"/>
      <c r="M63" s="29">
        <v>26</v>
      </c>
      <c r="N63" s="29">
        <v>25913.5</v>
      </c>
      <c r="O63" s="29">
        <v>1773.89</v>
      </c>
      <c r="P63" s="29">
        <v>3.07</v>
      </c>
      <c r="Q63" s="29">
        <v>2.19</v>
      </c>
    </row>
    <row r="64" spans="1:18" x14ac:dyDescent="0.2">
      <c r="A64" s="29">
        <v>27</v>
      </c>
      <c r="B64" s="29">
        <v>636346.63</v>
      </c>
      <c r="C64" s="29">
        <v>566.72799999999995</v>
      </c>
      <c r="D64" s="29">
        <v>3.4</v>
      </c>
      <c r="E64" s="29">
        <v>-12.2</v>
      </c>
      <c r="G64" s="31">
        <v>27</v>
      </c>
      <c r="H64" s="31">
        <v>18217.96</v>
      </c>
      <c r="I64" s="31">
        <v>1026.162</v>
      </c>
      <c r="J64" s="31">
        <v>3.41</v>
      </c>
      <c r="K64" s="31">
        <v>3.95</v>
      </c>
      <c r="L64" s="31"/>
      <c r="M64" s="29">
        <v>27</v>
      </c>
      <c r="N64" s="29">
        <v>25032.75</v>
      </c>
      <c r="O64" s="29">
        <v>1665.961</v>
      </c>
      <c r="P64" s="29">
        <v>3.09</v>
      </c>
      <c r="Q64" s="29">
        <v>4.08</v>
      </c>
    </row>
    <row r="65" spans="1:18" x14ac:dyDescent="0.2">
      <c r="A65" s="29">
        <v>28</v>
      </c>
      <c r="B65" s="29">
        <v>591022.13</v>
      </c>
      <c r="C65" s="29">
        <v>486.46899999999999</v>
      </c>
      <c r="D65" s="29">
        <v>3.38</v>
      </c>
      <c r="E65" s="29">
        <v>-13.26</v>
      </c>
      <c r="F65" s="29" t="s">
        <v>71</v>
      </c>
      <c r="G65" s="31">
        <v>28</v>
      </c>
      <c r="H65" s="31">
        <v>16920.8</v>
      </c>
      <c r="I65" s="31">
        <v>880.03599999999994</v>
      </c>
      <c r="J65" s="31">
        <v>3.37</v>
      </c>
      <c r="K65" s="31">
        <v>2.2799999999999998</v>
      </c>
      <c r="L65" s="31" t="s">
        <v>71</v>
      </c>
      <c r="M65" s="29">
        <v>28</v>
      </c>
      <c r="N65" s="29">
        <v>23301.8</v>
      </c>
      <c r="O65" s="29">
        <v>1406.163</v>
      </c>
      <c r="P65" s="29">
        <v>3.1</v>
      </c>
      <c r="Q65" s="29">
        <v>2.13</v>
      </c>
      <c r="R65" s="29" t="s">
        <v>69</v>
      </c>
    </row>
    <row r="66" spans="1:18" x14ac:dyDescent="0.2">
      <c r="A66" s="29">
        <v>29</v>
      </c>
      <c r="B66" s="29">
        <v>706028.63</v>
      </c>
      <c r="C66" s="29">
        <v>712.22299999999996</v>
      </c>
      <c r="D66" s="29">
        <v>3.36</v>
      </c>
      <c r="E66" s="29">
        <v>-13.57</v>
      </c>
      <c r="F66" s="29" t="s">
        <v>71</v>
      </c>
      <c r="G66" s="31">
        <v>29</v>
      </c>
      <c r="H66" s="31">
        <v>18879.63</v>
      </c>
      <c r="I66" s="31">
        <v>1121.231</v>
      </c>
      <c r="J66" s="31">
        <v>3.34</v>
      </c>
      <c r="K66" s="31">
        <v>0.22</v>
      </c>
      <c r="L66" s="31" t="s">
        <v>71</v>
      </c>
      <c r="M66" s="29">
        <v>29</v>
      </c>
      <c r="N66" s="29">
        <v>25395.62</v>
      </c>
      <c r="O66" s="29">
        <v>1733.4079999999999</v>
      </c>
      <c r="P66" s="29">
        <v>3.04</v>
      </c>
      <c r="Q66" s="29">
        <v>1.66</v>
      </c>
      <c r="R66" s="29" t="s">
        <v>71</v>
      </c>
    </row>
    <row r="67" spans="1:18" x14ac:dyDescent="0.2">
      <c r="A67" s="29">
        <v>30</v>
      </c>
      <c r="B67" s="29">
        <v>814448.69</v>
      </c>
      <c r="C67" s="29">
        <v>947.04300000000001</v>
      </c>
      <c r="D67" s="29">
        <v>3.37</v>
      </c>
      <c r="E67" s="29">
        <v>-13.64</v>
      </c>
      <c r="G67" s="31">
        <v>30</v>
      </c>
      <c r="H67" s="31">
        <v>20959.84</v>
      </c>
      <c r="I67" s="31">
        <v>1441.221</v>
      </c>
      <c r="J67" s="31">
        <v>3.38</v>
      </c>
      <c r="K67" s="31">
        <v>12.17</v>
      </c>
      <c r="L67" s="31"/>
      <c r="M67" s="29">
        <v>30</v>
      </c>
      <c r="N67" s="29">
        <v>28359.59</v>
      </c>
      <c r="O67" s="29">
        <v>2217.154</v>
      </c>
      <c r="P67" s="29">
        <v>3</v>
      </c>
      <c r="Q67" s="29">
        <v>1.59</v>
      </c>
    </row>
    <row r="68" spans="1:18" x14ac:dyDescent="0.2">
      <c r="A68" s="29" t="s">
        <v>79</v>
      </c>
      <c r="B68" s="29" t="s">
        <v>103</v>
      </c>
      <c r="C68" s="29" t="s">
        <v>104</v>
      </c>
      <c r="D68" s="29" t="s">
        <v>105</v>
      </c>
      <c r="E68" s="29" t="s">
        <v>106</v>
      </c>
      <c r="F68" s="29" t="s">
        <v>68</v>
      </c>
      <c r="G68" s="31" t="s">
        <v>79</v>
      </c>
      <c r="H68" s="31" t="s">
        <v>107</v>
      </c>
      <c r="I68" s="31" t="s">
        <v>108</v>
      </c>
      <c r="J68" s="31" t="s">
        <v>109</v>
      </c>
      <c r="K68" s="31" t="s">
        <v>110</v>
      </c>
      <c r="L68" s="31" t="s">
        <v>68</v>
      </c>
      <c r="M68" s="29" t="s">
        <v>79</v>
      </c>
      <c r="N68" s="29" t="s">
        <v>111</v>
      </c>
      <c r="O68" s="29" t="s">
        <v>112</v>
      </c>
      <c r="P68" s="29" t="s">
        <v>97</v>
      </c>
      <c r="Q68" s="29" t="s">
        <v>113</v>
      </c>
      <c r="R68" s="29" t="s">
        <v>68</v>
      </c>
    </row>
  </sheetData>
  <mergeCells count="2">
    <mergeCell ref="A1:S1"/>
    <mergeCell ref="A35:F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 (2)</vt:lpstr>
      <vt:lpstr>Додаток</vt:lpstr>
      <vt:lpstr>Лист1</vt:lpstr>
      <vt:lpstr>Додаток!_Hlk21234135</vt:lpstr>
      <vt:lpstr>Додаток!Область_печати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Огородник Юлiя Вiкторiвна</cp:lastModifiedBy>
  <cp:lastPrinted>2016-12-07T14:53:45Z</cp:lastPrinted>
  <dcterms:created xsi:type="dcterms:W3CDTF">2016-10-07T07:24:19Z</dcterms:created>
  <dcterms:modified xsi:type="dcterms:W3CDTF">2016-12-07T14:54:37Z</dcterms:modified>
</cp:coreProperties>
</file>