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Додаток" sheetId="5" r:id="rId2"/>
    <sheet name="Лист1" sheetId="6" r:id="rId3"/>
  </sheets>
  <externalReferences>
    <externalReference r:id="rId4"/>
  </externalReferences>
  <definedNames>
    <definedName name="_Hlk21234135" localSheetId="1">Додаток!$C$17</definedName>
    <definedName name="OLE_LINK2" localSheetId="1">Додаток!#REF!</definedName>
    <definedName name="OLE_LINK3" localSheetId="1">Додаток!#REF!</definedName>
    <definedName name="OLE_LINK5" localSheetId="1">Додаток!#REF!</definedName>
    <definedName name="_xlnm.Print_Area" localSheetId="1">Додаток!$A$1:$I$56</definedName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15" i="5"/>
  <c r="AQ33" i="6"/>
  <c r="AR33" i="6" s="1"/>
  <c r="AQ32" i="6"/>
  <c r="AR32" i="6" s="1"/>
  <c r="AQ31" i="6"/>
  <c r="AR31" i="6" s="1"/>
  <c r="AQ30" i="6"/>
  <c r="AR30" i="6" s="1"/>
  <c r="AQ29" i="6"/>
  <c r="AR29" i="6" s="1"/>
  <c r="AQ28" i="6"/>
  <c r="AR28" i="6" s="1"/>
  <c r="AQ27" i="6"/>
  <c r="AR27" i="6" s="1"/>
  <c r="AQ26" i="6"/>
  <c r="AR26" i="6" s="1"/>
  <c r="AQ25" i="6"/>
  <c r="AR25" i="6" s="1"/>
  <c r="AQ24" i="6"/>
  <c r="AR24" i="6" s="1"/>
  <c r="AQ23" i="6"/>
  <c r="AR23" i="6" s="1"/>
  <c r="AQ22" i="6"/>
  <c r="AR22" i="6" s="1"/>
  <c r="AQ21" i="6"/>
  <c r="AR21" i="6" s="1"/>
  <c r="AQ20" i="6"/>
  <c r="AR20" i="6" s="1"/>
  <c r="AQ19" i="6"/>
  <c r="AR19" i="6" s="1"/>
  <c r="AQ18" i="6"/>
  <c r="AR18" i="6" s="1"/>
  <c r="AQ17" i="6"/>
  <c r="AR17" i="6" s="1"/>
  <c r="AQ16" i="6"/>
  <c r="AR16" i="6" s="1"/>
  <c r="AQ15" i="6"/>
  <c r="AR15" i="6" s="1"/>
  <c r="AQ14" i="6"/>
  <c r="AR14" i="6" s="1"/>
  <c r="AQ13" i="6"/>
  <c r="AR13" i="6" s="1"/>
  <c r="AQ12" i="6"/>
  <c r="AR12" i="6" s="1"/>
  <c r="AQ11" i="6"/>
  <c r="AR11" i="6" s="1"/>
  <c r="AQ10" i="6"/>
  <c r="AR10" i="6" s="1"/>
  <c r="AQ9" i="6"/>
  <c r="AR9" i="6" s="1"/>
  <c r="AQ8" i="6"/>
  <c r="AR8" i="6" s="1"/>
  <c r="AQ7" i="6"/>
  <c r="AR7" i="6" s="1"/>
  <c r="AQ6" i="6"/>
  <c r="AR6" i="6" s="1"/>
  <c r="AQ5" i="6"/>
  <c r="AR5" i="6" s="1"/>
  <c r="AQ4" i="6"/>
  <c r="AR4" i="6" s="1"/>
  <c r="AQ3" i="6"/>
  <c r="AR3" i="6" s="1"/>
  <c r="G44" i="5"/>
  <c r="G43" i="5"/>
  <c r="G42" i="5"/>
  <c r="G41" i="5"/>
  <c r="G40" i="5"/>
  <c r="G37" i="5"/>
  <c r="G38" i="5" s="1"/>
  <c r="G39" i="5" s="1"/>
  <c r="G36" i="5"/>
  <c r="G35" i="5"/>
  <c r="G34" i="5"/>
  <c r="G33" i="5"/>
  <c r="G30" i="5"/>
  <c r="G31" i="5" s="1"/>
  <c r="G32" i="5" s="1"/>
  <c r="G29" i="5"/>
  <c r="G28" i="5"/>
  <c r="G27" i="5"/>
  <c r="G26" i="5"/>
  <c r="G23" i="5"/>
  <c r="G24" i="5" s="1"/>
  <c r="G25" i="5" s="1"/>
  <c r="G22" i="5"/>
  <c r="G21" i="5"/>
  <c r="G20" i="5"/>
  <c r="G19" i="5"/>
  <c r="G16" i="5"/>
  <c r="G17" i="5" s="1"/>
  <c r="G18" i="5" s="1"/>
  <c r="G15" i="5"/>
  <c r="E45" i="5"/>
  <c r="D45" i="5"/>
  <c r="C44" i="5" l="1"/>
  <c r="F44" i="5" s="1"/>
  <c r="AC40" i="4" s="1"/>
  <c r="C42" i="5"/>
  <c r="F42" i="5" s="1"/>
  <c r="AC38" i="4" s="1"/>
  <c r="C40" i="5"/>
  <c r="F40" i="5" s="1"/>
  <c r="AC36" i="4" s="1"/>
  <c r="C38" i="5"/>
  <c r="F38" i="5" s="1"/>
  <c r="AC34" i="4" s="1"/>
  <c r="C36" i="5"/>
  <c r="F36" i="5" s="1"/>
  <c r="AC32" i="4" s="1"/>
  <c r="C34" i="5"/>
  <c r="F34" i="5" s="1"/>
  <c r="AC30" i="4" s="1"/>
  <c r="C32" i="5"/>
  <c r="F32" i="5" s="1"/>
  <c r="AC28" i="4" s="1"/>
  <c r="C30" i="5"/>
  <c r="F30" i="5" s="1"/>
  <c r="AC26" i="4" s="1"/>
  <c r="C28" i="5"/>
  <c r="F28" i="5" s="1"/>
  <c r="AC24" i="4" s="1"/>
  <c r="C26" i="5"/>
  <c r="F26" i="5" s="1"/>
  <c r="AC22" i="4" s="1"/>
  <c r="C24" i="5"/>
  <c r="F24" i="5" s="1"/>
  <c r="AC20" i="4" s="1"/>
  <c r="C22" i="5"/>
  <c r="F22" i="5" s="1"/>
  <c r="AC18" i="4" s="1"/>
  <c r="C20" i="5"/>
  <c r="F20" i="5" s="1"/>
  <c r="AC16" i="4" s="1"/>
  <c r="C18" i="5"/>
  <c r="F18" i="5" s="1"/>
  <c r="AC14" i="4" s="1"/>
  <c r="C16" i="5"/>
  <c r="F16" i="5" s="1"/>
  <c r="AC12" i="4" s="1"/>
  <c r="C15" i="5"/>
  <c r="C43" i="5"/>
  <c r="F43" i="5" s="1"/>
  <c r="AC39" i="4" s="1"/>
  <c r="C41" i="5"/>
  <c r="F41" i="5" s="1"/>
  <c r="AC37" i="4" s="1"/>
  <c r="C39" i="5"/>
  <c r="F39" i="5" s="1"/>
  <c r="AC35" i="4" s="1"/>
  <c r="C37" i="5"/>
  <c r="F37" i="5" s="1"/>
  <c r="AC33" i="4" s="1"/>
  <c r="C35" i="5"/>
  <c r="F35" i="5" s="1"/>
  <c r="AC31" i="4" s="1"/>
  <c r="C33" i="5"/>
  <c r="F33" i="5" s="1"/>
  <c r="AC29" i="4" s="1"/>
  <c r="C31" i="5"/>
  <c r="F31" i="5" s="1"/>
  <c r="AC27" i="4" s="1"/>
  <c r="C29" i="5"/>
  <c r="F29" i="5" s="1"/>
  <c r="AC25" i="4" s="1"/>
  <c r="C27" i="5"/>
  <c r="F27" i="5" s="1"/>
  <c r="AC23" i="4" s="1"/>
  <c r="C25" i="5"/>
  <c r="F25" i="5" s="1"/>
  <c r="AC21" i="4" s="1"/>
  <c r="C23" i="5"/>
  <c r="F23" i="5" s="1"/>
  <c r="AC19" i="4" s="1"/>
  <c r="C21" i="5"/>
  <c r="F21" i="5" s="1"/>
  <c r="AC17" i="4" s="1"/>
  <c r="C19" i="5"/>
  <c r="F19" i="5" s="1"/>
  <c r="AC15" i="4" s="1"/>
  <c r="C17" i="5"/>
  <c r="F17" i="5" s="1"/>
  <c r="AC13" i="4" s="1"/>
  <c r="F15" i="5"/>
  <c r="AC11" i="4" s="1"/>
  <c r="P42" i="4" l="1"/>
  <c r="C45" i="5"/>
  <c r="G45" i="5"/>
  <c r="F45" i="5"/>
  <c r="W11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T11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Q11" i="4"/>
  <c r="AD11" i="4" l="1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Q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T42" i="4" l="1"/>
  <c r="S42" i="4"/>
  <c r="R42" i="4"/>
  <c r="O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D25" i="4"/>
  <c r="AE25" i="4" s="1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<sst xmlns="http://schemas.openxmlformats.org/spreadsheetml/2006/main" count="349" uniqueCount="120">
  <si>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</si>
  <si>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</si>
  <si>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</si>
  <si>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</si>
  <si>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</si>
  <si>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</si>
  <si>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</si>
  <si>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</si>
  <si>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</si>
  <si>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</si>
  <si>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</si>
  <si>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</si>
  <si>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</si>
  <si>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</si>
  <si>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</si>
  <si>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</si>
  <si>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</si>
  <si>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</si>
  <si>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</si>
  <si>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</si>
  <si>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</si>
  <si>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</si>
  <si>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</si>
  <si>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</si>
  <si>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</si>
  <si>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</si>
  <si>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</si>
  <si>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</si>
  <si>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</si>
  <si>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</si>
  <si>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</si>
  <si>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</si>
  <si>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</si>
  <si>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</si>
  <si>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</si>
  <si>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</si>
  <si>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</si>
  <si>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</si>
  <si>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</si>
  <si>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</si>
  <si>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</si>
  <si>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</si>
  <si>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</si>
  <si>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</si>
  <si>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</si>
  <si>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</si>
  <si>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</si>
  <si>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Запорізький п/м  Запорізького ЛВУМГ</t>
  </si>
  <si>
    <t>Дереновський О.Б.</t>
  </si>
  <si>
    <t xml:space="preserve">Огородник Ю.В. </t>
  </si>
  <si>
    <t>Учуєв Г.М.</t>
  </si>
  <si>
    <t>відсутні</t>
  </si>
  <si>
    <t>Газопроводи  ШДО, ШДКРІ, газопровід -відвід до  ГРС-1 м.Запоріжжя (1-а, 2-а нитки)   за період з 01.11.2016  по 30.11.2016 р.</t>
  </si>
  <si>
    <r>
      <t xml:space="preserve">Свідоцтво </t>
    </r>
    <r>
      <rPr>
        <b/>
        <sz val="12"/>
        <rFont val="Times New Roman"/>
        <family val="1"/>
        <charset val="204"/>
      </rPr>
      <t xml:space="preserve">№ АВ-14-15 </t>
    </r>
    <r>
      <rPr>
        <sz val="12"/>
        <rFont val="Times New Roman"/>
        <family val="1"/>
        <charset val="204"/>
      </rPr>
      <t xml:space="preserve"> чинне до </t>
    </r>
    <r>
      <rPr>
        <b/>
        <sz val="12"/>
        <rFont val="Times New Roman"/>
        <family val="1"/>
        <charset val="204"/>
      </rPr>
      <t xml:space="preserve"> 10.09.2020 р.</t>
    </r>
  </si>
  <si>
    <t>Завідувач  лабораторії</t>
  </si>
  <si>
    <t xml:space="preserve">Начальник    Запорізького    ЛВУМГ </t>
  </si>
  <si>
    <t>Начальник служби ГВ та М</t>
  </si>
  <si>
    <t>Філія УМГ"Харківтрансгаз"</t>
  </si>
  <si>
    <t xml:space="preserve">Запорізький ПМ Запорізького ЛВУМГ </t>
  </si>
  <si>
    <t>Додаток до Паспорту фізико-хімічних показників природного газу</t>
  </si>
  <si>
    <t xml:space="preserve">переданого Запорізьким ЛВУМГ та прийнятого ПАТ "Запоріжгаз" </t>
  </si>
  <si>
    <r>
      <t xml:space="preserve">по </t>
    </r>
    <r>
      <rPr>
        <b/>
        <sz val="10"/>
        <rFont val="Arial Cyr"/>
        <charset val="204"/>
      </rPr>
      <t>ГРС-1 м.Запоріжжя</t>
    </r>
    <r>
      <rPr>
        <sz val="11"/>
        <color theme="1"/>
        <rFont val="Calibri"/>
        <family val="2"/>
        <charset val="204"/>
        <scheme val="minor"/>
      </rPr>
      <t>, ГРС-с.Тернівка Вільнянського р-ну, ГРС-с.Сергіївка</t>
    </r>
  </si>
  <si>
    <t xml:space="preserve">Обсяг газу, переданого за добу,  м3 </t>
  </si>
  <si>
    <t>Загальний обсяг газу, м3</t>
  </si>
  <si>
    <t>Теплота згоряння нижча, (за поточну добу та середньозважене значення за місяць) МДж/м3</t>
  </si>
  <si>
    <t>ГРС-1м.Запоріжжя</t>
  </si>
  <si>
    <t>ГРС-с.Тернівка Вільнянського р-ну</t>
  </si>
  <si>
    <t>ГРС-с.Сергіївка</t>
  </si>
  <si>
    <t xml:space="preserve">Начальник  Запорізького    ЛВУМГ  </t>
  </si>
  <si>
    <t>Керівник підрозділу підприємства</t>
  </si>
  <si>
    <t xml:space="preserve">  прізвище</t>
  </si>
  <si>
    <t>Керівник служби, відповідальної за облік газу</t>
  </si>
  <si>
    <t>Данные по объекту Быт-1 (осн.) за 11/16.</t>
  </si>
  <si>
    <t>Данные по объекту Быт-2 (осн.) за 11/16.</t>
  </si>
  <si>
    <t>Данные по объекту Запорожсталь (осн.) за 11/16.</t>
  </si>
  <si>
    <t>Данные по объекту Турбодетандер (осн.) за 11/16.</t>
  </si>
  <si>
    <t>Данные по объекту ПерПерепад (осн.) за 11/16.</t>
  </si>
  <si>
    <t>Данные по объекту Чапаевский (осн.) за 11/16.</t>
  </si>
  <si>
    <t>Данные по объекту Терновка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</si>
  <si>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</si>
  <si>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</si>
  <si>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</si>
  <si>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</si>
  <si>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</si>
  <si>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</si>
  <si>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</si>
  <si>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AB</t>
  </si>
  <si>
    <t>0,000*</t>
  </si>
  <si>
    <t>0,002*</t>
  </si>
  <si>
    <t>1,27*</t>
  </si>
  <si>
    <t>4,02*</t>
  </si>
  <si>
    <t>1590,180*</t>
  </si>
  <si>
    <t>43,52*</t>
  </si>
  <si>
    <t>16,38*</t>
  </si>
  <si>
    <t>571,150*</t>
  </si>
  <si>
    <t>20,93*</t>
  </si>
  <si>
    <t>A</t>
  </si>
  <si>
    <t>62,578*</t>
  </si>
  <si>
    <t>Итого</t>
  </si>
  <si>
    <t>2195053,68*</t>
  </si>
  <si>
    <t>79,005*</t>
  </si>
  <si>
    <t>42,54*</t>
  </si>
  <si>
    <t>14,20*</t>
  </si>
  <si>
    <t>6315199,24*</t>
  </si>
  <si>
    <t>1468,101*</t>
  </si>
  <si>
    <t>43,41*</t>
  </si>
  <si>
    <t>14,21*</t>
  </si>
  <si>
    <t>4225014,91*</t>
  </si>
  <si>
    <t>389,643*</t>
  </si>
  <si>
    <t>43,47*</t>
  </si>
  <si>
    <t>20,22*</t>
  </si>
  <si>
    <t>23222009,13*</t>
  </si>
  <si>
    <t>1483,663*</t>
  </si>
  <si>
    <t xml:space="preserve">з  газопроводу-відводу   ШДО,ШДКРІ  за період з   01.11.2016   по   30.11.2016 </t>
  </si>
  <si>
    <t>Температура вимірювання/згоряння  при  20/25ºС</t>
  </si>
  <si>
    <r>
      <rPr>
        <sz val="13"/>
        <color theme="1"/>
        <rFont val="Calibri"/>
        <family val="2"/>
        <charset val="204"/>
      </rPr>
      <t xml:space="preserve">&lt; </t>
    </r>
    <r>
      <rPr>
        <sz val="13"/>
        <color theme="1"/>
        <rFont val="Times New Roman"/>
        <family val="1"/>
        <charset val="204"/>
      </rPr>
      <t>0,1</t>
    </r>
  </si>
  <si>
    <t xml:space="preserve"> по ГРС 1 м.Запоріжжя, ГРС с.Тернівка Вільнянського р-ну, ГРС с.Сергіївка,</t>
  </si>
  <si>
    <t>маршрут № 608</t>
  </si>
  <si>
    <t xml:space="preserve"> ПАТ "Запоріжгаз", ПРаТ "Енерготехнології"</t>
  </si>
  <si>
    <t xml:space="preserve">переданого Запорізьким ЛВУМГ  та прийнятого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</si>
</sst>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4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indexed="17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9"/>
      <color rgb="FFE13FC2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5" tint="-0.249977111117893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1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0" fontId="0" fillId="0" borderId="48" xfId="0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/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/>
    <xf numFmtId="0" fontId="2" fillId="0" borderId="48" xfId="0" applyFont="1" applyBorder="1" applyProtection="1">
      <protection locked="0"/>
    </xf>
    <xf numFmtId="0" fontId="13" fillId="0" borderId="48" xfId="0" applyFont="1" applyBorder="1" applyProtection="1">
      <protection locked="0"/>
    </xf>
    <xf numFmtId="0" fontId="17" fillId="0" borderId="0" xfId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0" fontId="22" fillId="0" borderId="0" xfId="1" applyFont="1"/>
    <xf numFmtId="0" fontId="23" fillId="0" borderId="0" xfId="1" applyFont="1"/>
    <xf numFmtId="0" fontId="24" fillId="0" borderId="0" xfId="1" applyFont="1"/>
    <xf numFmtId="0" fontId="25" fillId="0" borderId="0" xfId="1" applyFont="1" applyAlignme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17" fillId="0" borderId="0" xfId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8" fillId="0" borderId="0" xfId="1" applyFont="1" applyBorder="1" applyAlignment="1">
      <alignment horizontal="center"/>
    </xf>
    <xf numFmtId="0" fontId="29" fillId="0" borderId="48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/>
    </xf>
    <xf numFmtId="0" fontId="30" fillId="0" borderId="0" xfId="1" applyFont="1" applyBorder="1" applyAlignment="1">
      <alignment horizontal="center" vertical="center" textRotation="90" wrapText="1"/>
    </xf>
    <xf numFmtId="0" fontId="22" fillId="0" borderId="0" xfId="1" applyFont="1" applyBorder="1" applyAlignment="1">
      <alignment horizontal="center" vertical="center" textRotation="90" wrapText="1"/>
    </xf>
    <xf numFmtId="0" fontId="32" fillId="0" borderId="1" xfId="1" applyNumberFormat="1" applyFont="1" applyBorder="1" applyAlignment="1">
      <alignment horizontal="center" vertical="center"/>
    </xf>
    <xf numFmtId="2" fontId="17" fillId="0" borderId="1" xfId="1" applyNumberFormat="1" applyBorder="1"/>
    <xf numFmtId="1" fontId="16" fillId="0" borderId="55" xfId="1" applyNumberFormat="1" applyFont="1" applyBorder="1" applyAlignment="1">
      <alignment horizontal="center" wrapText="1"/>
    </xf>
    <xf numFmtId="2" fontId="33" fillId="0" borderId="56" xfId="1" applyNumberFormat="1" applyFont="1" applyBorder="1" applyAlignment="1">
      <alignment horizontal="center" wrapText="1"/>
    </xf>
    <xf numFmtId="2" fontId="34" fillId="0" borderId="0" xfId="1" applyNumberFormat="1" applyFont="1" applyBorder="1" applyAlignment="1">
      <alignment horizontal="center" wrapText="1"/>
    </xf>
    <xf numFmtId="2" fontId="16" fillId="0" borderId="0" xfId="1" applyNumberFormat="1" applyFont="1" applyBorder="1" applyAlignment="1">
      <alignment horizontal="center" wrapText="1"/>
    </xf>
    <xf numFmtId="2" fontId="35" fillId="0" borderId="0" xfId="1" applyNumberFormat="1" applyFont="1" applyBorder="1" applyAlignment="1">
      <alignment horizontal="center" wrapText="1"/>
    </xf>
    <xf numFmtId="2" fontId="17" fillId="0" borderId="0" xfId="1" applyNumberFormat="1"/>
    <xf numFmtId="0" fontId="33" fillId="0" borderId="1" xfId="1" applyNumberFormat="1" applyFont="1" applyBorder="1" applyAlignment="1">
      <alignment horizontal="center" vertical="center" wrapText="1"/>
    </xf>
    <xf numFmtId="1" fontId="36" fillId="0" borderId="1" xfId="1" applyNumberFormat="1" applyFont="1" applyBorder="1" applyAlignment="1">
      <alignment horizontal="center" vertical="center" wrapText="1"/>
    </xf>
    <xf numFmtId="1" fontId="16" fillId="0" borderId="55" xfId="1" applyNumberFormat="1" applyFont="1" applyBorder="1" applyAlignment="1">
      <alignment horizontal="center" vertical="center" wrapText="1"/>
    </xf>
    <xf numFmtId="2" fontId="37" fillId="0" borderId="56" xfId="1" applyNumberFormat="1" applyFont="1" applyBorder="1" applyAlignment="1">
      <alignment horizontal="center" vertical="center" wrapText="1"/>
    </xf>
    <xf numFmtId="2" fontId="38" fillId="0" borderId="0" xfId="1" applyNumberFormat="1" applyFont="1" applyBorder="1" applyAlignment="1">
      <alignment horizontal="center" vertical="center" wrapText="1"/>
    </xf>
    <xf numFmtId="2" fontId="39" fillId="0" borderId="0" xfId="1" applyNumberFormat="1" applyFont="1" applyBorder="1" applyAlignment="1">
      <alignment horizontal="center" vertical="center" wrapText="1"/>
    </xf>
    <xf numFmtId="0" fontId="40" fillId="0" borderId="1" xfId="1" applyNumberFormat="1" applyFont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top" wrapText="1"/>
    </xf>
    <xf numFmtId="165" fontId="33" fillId="0" borderId="1" xfId="1" applyNumberFormat="1" applyFont="1" applyBorder="1" applyAlignment="1">
      <alignment horizontal="center" wrapText="1"/>
    </xf>
    <xf numFmtId="165" fontId="33" fillId="0" borderId="0" xfId="1" applyNumberFormat="1" applyFont="1" applyBorder="1" applyAlignment="1">
      <alignment horizontal="center" wrapText="1"/>
    </xf>
    <xf numFmtId="166" fontId="33" fillId="0" borderId="0" xfId="1" applyNumberFormat="1" applyFont="1" applyBorder="1" applyAlignment="1">
      <alignment horizontal="center" wrapText="1"/>
    </xf>
    <xf numFmtId="0" fontId="40" fillId="0" borderId="0" xfId="1" applyNumberFormat="1" applyFont="1" applyBorder="1" applyAlignment="1">
      <alignment horizontal="center" vertical="center" wrapText="1"/>
    </xf>
    <xf numFmtId="0" fontId="33" fillId="0" borderId="49" xfId="1" applyNumberFormat="1" applyFont="1" applyBorder="1" applyAlignment="1">
      <alignment horizontal="center" vertical="top" wrapText="1"/>
    </xf>
    <xf numFmtId="165" fontId="33" fillId="0" borderId="49" xfId="1" applyNumberFormat="1" applyFont="1" applyBorder="1" applyAlignment="1">
      <alignment horizontal="center" wrapText="1"/>
    </xf>
    <xf numFmtId="0" fontId="33" fillId="0" borderId="0" xfId="1" applyNumberFormat="1" applyFont="1" applyBorder="1" applyAlignment="1">
      <alignment horizontal="center" vertical="top" wrapText="1"/>
    </xf>
    <xf numFmtId="0" fontId="17" fillId="0" borderId="0" xfId="1" applyBorder="1" applyAlignment="1">
      <alignment wrapText="1"/>
    </xf>
    <xf numFmtId="0" fontId="41" fillId="0" borderId="48" xfId="1" applyFont="1" applyBorder="1"/>
    <xf numFmtId="0" fontId="41" fillId="0" borderId="48" xfId="1" applyFont="1" applyBorder="1" applyAlignment="1">
      <alignment horizontal="center"/>
    </xf>
    <xf numFmtId="0" fontId="17" fillId="0" borderId="48" xfId="1" applyBorder="1"/>
    <xf numFmtId="0" fontId="17" fillId="0" borderId="0" xfId="1" applyBorder="1"/>
    <xf numFmtId="0" fontId="41" fillId="0" borderId="0" xfId="1" applyFont="1"/>
    <xf numFmtId="0" fontId="41" fillId="0" borderId="0" xfId="1" applyFont="1" applyAlignment="1">
      <alignment vertical="center"/>
    </xf>
    <xf numFmtId="0" fontId="41" fillId="0" borderId="0" xfId="1" applyFont="1" applyAlignment="1">
      <alignment horizontal="center"/>
    </xf>
    <xf numFmtId="0" fontId="41" fillId="0" borderId="0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1" fontId="17" fillId="0" borderId="0" xfId="1" applyNumberFormat="1"/>
    <xf numFmtId="165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vertical="center"/>
      <protection locked="0"/>
    </xf>
    <xf numFmtId="0" fontId="11" fillId="0" borderId="48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43" fillId="0" borderId="1" xfId="0" applyNumberFormat="1" applyFont="1" applyBorder="1" applyAlignment="1">
      <alignment horizontal="center"/>
    </xf>
    <xf numFmtId="164" fontId="43" fillId="0" borderId="1" xfId="0" applyNumberFormat="1" applyFont="1" applyBorder="1" applyAlignment="1">
      <alignment horizontal="center" wrapText="1"/>
    </xf>
    <xf numFmtId="164" fontId="43" fillId="0" borderId="47" xfId="0" applyNumberFormat="1" applyFont="1" applyBorder="1" applyAlignment="1">
      <alignment horizontal="center" wrapText="1"/>
    </xf>
    <xf numFmtId="164" fontId="43" fillId="0" borderId="28" xfId="0" applyNumberFormat="1" applyFont="1" applyBorder="1" applyAlignment="1">
      <alignment horizontal="center" vertical="top" wrapText="1"/>
    </xf>
    <xf numFmtId="0" fontId="14" fillId="0" borderId="0" xfId="0" applyFont="1" applyAlignment="1" applyProtection="1">
      <alignment horizontal="center" vertical="center"/>
      <protection locked="0"/>
    </xf>
    <xf numFmtId="2" fontId="43" fillId="0" borderId="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43" fillId="0" borderId="1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Border="1" applyAlignment="1" applyProtection="1">
      <alignment horizontal="center" vertical="center" wrapText="1"/>
      <protection locked="0"/>
    </xf>
    <xf numFmtId="166" fontId="4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2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Protection="1"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47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2" fontId="45" fillId="0" borderId="1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3" xfId="0" applyFont="1" applyBorder="1" applyAlignment="1" applyProtection="1">
      <alignment horizontal="center" vertical="center" wrapText="1"/>
      <protection locked="0"/>
    </xf>
    <xf numFmtId="2" fontId="45" fillId="0" borderId="1" xfId="0" applyNumberFormat="1" applyFont="1" applyBorder="1" applyAlignment="1">
      <alignment horizontal="center" wrapText="1"/>
    </xf>
    <xf numFmtId="2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64" fontId="43" fillId="0" borderId="1" xfId="0" applyNumberFormat="1" applyFont="1" applyBorder="1" applyAlignment="1">
      <alignment horizontal="center" vertical="center"/>
    </xf>
    <xf numFmtId="164" fontId="43" fillId="0" borderId="1" xfId="0" applyNumberFormat="1" applyFont="1" applyBorder="1" applyAlignment="1">
      <alignment horizontal="center" vertical="center" wrapText="1"/>
    </xf>
    <xf numFmtId="164" fontId="43" fillId="0" borderId="47" xfId="0" applyNumberFormat="1" applyFont="1" applyBorder="1" applyAlignment="1">
      <alignment horizontal="center" vertical="center" wrapText="1"/>
    </xf>
    <xf numFmtId="164" fontId="43" fillId="0" borderId="28" xfId="0" applyNumberFormat="1" applyFont="1" applyBorder="1" applyAlignment="1">
      <alignment horizontal="center" vertical="center" wrapText="1"/>
    </xf>
    <xf numFmtId="2" fontId="43" fillId="0" borderId="1" xfId="0" applyNumberFormat="1" applyFont="1" applyBorder="1" applyAlignment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 wrapText="1"/>
    </xf>
    <xf numFmtId="164" fontId="43" fillId="0" borderId="28" xfId="0" applyNumberFormat="1" applyFont="1" applyBorder="1" applyAlignment="1">
      <alignment horizontal="center" wrapText="1"/>
    </xf>
    <xf numFmtId="164" fontId="43" fillId="0" borderId="1" xfId="0" applyNumberFormat="1" applyFont="1" applyBorder="1" applyAlignment="1">
      <alignment horizontal="center" vertical="top" wrapText="1"/>
    </xf>
    <xf numFmtId="0" fontId="45" fillId="0" borderId="1" xfId="0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2" fontId="13" fillId="0" borderId="44" xfId="0" applyNumberFormat="1" applyFont="1" applyBorder="1" applyAlignment="1" applyProtection="1">
      <alignment horizontal="center" vertical="center" wrapText="1"/>
      <protection locked="0"/>
    </xf>
    <xf numFmtId="0" fontId="46" fillId="0" borderId="48" xfId="0" applyFont="1" applyBorder="1" applyProtection="1"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42" fillId="0" borderId="0" xfId="0" applyNumberFormat="1" applyFont="1" applyBorder="1" applyAlignment="1" applyProtection="1">
      <alignment horizontal="center" wrapText="1"/>
      <protection locked="0"/>
    </xf>
    <xf numFmtId="2" fontId="1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2" fontId="13" fillId="0" borderId="7" xfId="0" applyNumberFormat="1" applyFont="1" applyBorder="1" applyAlignment="1" applyProtection="1">
      <alignment horizontal="center" wrapText="1"/>
      <protection locked="0"/>
    </xf>
    <xf numFmtId="2" fontId="13" fillId="0" borderId="40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2" fontId="13" fillId="0" borderId="8" xfId="0" applyNumberFormat="1" applyFont="1" applyBorder="1" applyAlignment="1" applyProtection="1">
      <alignment horizontal="center" wrapText="1"/>
      <protection locked="0"/>
    </xf>
    <xf numFmtId="2" fontId="13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center" vertical="center" textRotation="90" wrapText="1"/>
    </xf>
    <xf numFmtId="0" fontId="17" fillId="0" borderId="0" xfId="1" applyNumberFormat="1" applyAlignment="1">
      <alignment horizontal="center" wrapText="1"/>
    </xf>
    <xf numFmtId="0" fontId="17" fillId="0" borderId="0" xfId="1" applyAlignment="1">
      <alignment horizontal="center" vertical="center" wrapText="1"/>
    </xf>
    <xf numFmtId="0" fontId="17" fillId="0" borderId="0" xfId="1" applyBorder="1" applyAlignment="1">
      <alignment wrapText="1"/>
    </xf>
    <xf numFmtId="0" fontId="27" fillId="0" borderId="0" xfId="1" applyFont="1" applyAlignment="1">
      <alignment horizontal="center" vertical="center"/>
    </xf>
    <xf numFmtId="0" fontId="17" fillId="0" borderId="0" xfId="1" applyAlignment="1">
      <alignment horizontal="center" vertical="center"/>
    </xf>
    <xf numFmtId="0" fontId="18" fillId="0" borderId="42" xfId="1" applyFont="1" applyBorder="1" applyAlignment="1">
      <alignment horizontal="center" vertical="center" textRotation="90" wrapText="1"/>
    </xf>
    <xf numFmtId="0" fontId="18" fillId="0" borderId="52" xfId="1" applyFont="1" applyBorder="1" applyAlignment="1">
      <alignment horizontal="center" vertical="center" textRotation="90" wrapText="1"/>
    </xf>
    <xf numFmtId="0" fontId="31" fillId="0" borderId="2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50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textRotation="90" wrapText="1"/>
    </xf>
    <xf numFmtId="0" fontId="30" fillId="0" borderId="51" xfId="1" applyFont="1" applyBorder="1" applyAlignment="1">
      <alignment horizontal="center" vertical="center" textRotation="90" wrapText="1"/>
    </xf>
    <xf numFmtId="0" fontId="30" fillId="0" borderId="53" xfId="1" applyFont="1" applyBorder="1" applyAlignment="1">
      <alignment horizontal="center" vertical="center" textRotation="90" wrapText="1"/>
    </xf>
    <xf numFmtId="0" fontId="30" fillId="0" borderId="54" xfId="1" applyFont="1" applyBorder="1" applyAlignment="1">
      <alignment horizontal="center" vertical="center" textRotation="90" wrapText="1"/>
    </xf>
    <xf numFmtId="0" fontId="18" fillId="0" borderId="47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90;&#1088;&#1086;&#1083;&#1086;&#1075;&#1080;&#1103;/&#1051;&#1072;&#1073;&#1086;&#1088;&#1072;&#1090;&#1086;&#1088;&#1080;&#1103;/&#1057;&#1077;&#1088;&#1090;&#1080;&#1092;&#1080;&#1082;&#1072;&#1090;&#1099;/2016/111111/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одаток"/>
      <sheetName val="Лист1"/>
    </sheetNames>
    <sheetDataSet>
      <sheetData sheetId="0">
        <row r="16">
          <cell r="P16">
            <v>34.814</v>
          </cell>
        </row>
        <row r="17">
          <cell r="P17">
            <v>34.840000000000003</v>
          </cell>
        </row>
        <row r="20">
          <cell r="P20">
            <v>34.225999999999999</v>
          </cell>
        </row>
        <row r="21">
          <cell r="P21">
            <v>34.18</v>
          </cell>
        </row>
        <row r="22">
          <cell r="P22">
            <v>34.2806</v>
          </cell>
        </row>
        <row r="23">
          <cell r="P23">
            <v>34.26</v>
          </cell>
        </row>
        <row r="24">
          <cell r="P24">
            <v>34.2667</v>
          </cell>
        </row>
        <row r="27">
          <cell r="P27">
            <v>34.68</v>
          </cell>
        </row>
        <row r="28">
          <cell r="P28">
            <v>34.67</v>
          </cell>
        </row>
        <row r="29">
          <cell r="P29">
            <v>34.53</v>
          </cell>
        </row>
        <row r="30">
          <cell r="P30">
            <v>34.68</v>
          </cell>
        </row>
        <row r="31">
          <cell r="P31">
            <v>34.590000000000003</v>
          </cell>
        </row>
        <row r="34">
          <cell r="P34">
            <v>34.619999999999997</v>
          </cell>
        </row>
        <row r="35">
          <cell r="P35">
            <v>34.56</v>
          </cell>
        </row>
        <row r="36">
          <cell r="P36">
            <v>34.46</v>
          </cell>
        </row>
        <row r="37">
          <cell r="P37">
            <v>34.57</v>
          </cell>
        </row>
        <row r="38">
          <cell r="P38">
            <v>34.520000000000003</v>
          </cell>
        </row>
        <row r="41">
          <cell r="P41">
            <v>35.03</v>
          </cell>
        </row>
        <row r="42">
          <cell r="P42">
            <v>34.69</v>
          </cell>
        </row>
        <row r="43">
          <cell r="P43">
            <v>34.67</v>
          </cell>
        </row>
        <row r="44">
          <cell r="P44">
            <v>34.6</v>
          </cell>
        </row>
        <row r="45">
          <cell r="P45">
            <v>34.53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showZeros="0" tabSelected="1" view="pageBreakPreview" topLeftCell="C1" zoomScale="80" zoomScaleNormal="70" zoomScaleSheetLayoutView="80" workbookViewId="0">
      <selection activeCell="J9" sqref="J9:J10"/>
    </sheetView>
  </sheetViews>
  <sheetFormatPr defaultRowHeight="15" x14ac:dyDescent="0.25"/>
  <cols>
    <col min="1" max="1" width="4.85546875" style="1" customWidth="1"/>
    <col min="2" max="2" width="9.28515625" style="1" customWidth="1"/>
    <col min="3" max="3" width="8.140625" style="1" customWidth="1"/>
    <col min="4" max="4" width="8.28515625" style="1" customWidth="1"/>
    <col min="5" max="5" width="8" style="1" customWidth="1"/>
    <col min="6" max="6" width="8.140625" style="1" customWidth="1"/>
    <col min="7" max="8" width="8.28515625" style="1" customWidth="1"/>
    <col min="9" max="9" width="8" style="1" customWidth="1"/>
    <col min="10" max="10" width="7.85546875" style="1" customWidth="1"/>
    <col min="11" max="11" width="8.42578125" style="1" customWidth="1"/>
    <col min="12" max="12" width="8" style="1" customWidth="1"/>
    <col min="13" max="13" width="8.28515625" style="1" customWidth="1"/>
    <col min="14" max="14" width="10.140625" style="1" customWidth="1"/>
    <col min="15" max="15" width="6.140625" style="1" customWidth="1"/>
    <col min="16" max="16" width="7.85546875" style="1" customWidth="1"/>
    <col min="17" max="17" width="8.42578125" style="1" customWidth="1"/>
    <col min="18" max="18" width="6.140625" style="1" customWidth="1"/>
    <col min="19" max="19" width="8" style="1" customWidth="1"/>
    <col min="20" max="20" width="7.7109375" style="1" customWidth="1"/>
    <col min="21" max="21" width="6.140625" style="1" customWidth="1"/>
    <col min="22" max="22" width="8.140625" style="1" customWidth="1"/>
    <col min="23" max="23" width="7.85546875" style="1" customWidth="1"/>
    <col min="24" max="24" width="6.7109375" style="1" customWidth="1"/>
    <col min="25" max="25" width="7.85546875" style="1" customWidth="1"/>
    <col min="26" max="26" width="8.140625" style="1" customWidth="1"/>
    <col min="27" max="27" width="8.5703125" style="1" customWidth="1"/>
    <col min="28" max="28" width="10.42578125" style="1" customWidth="1"/>
    <col min="29" max="29" width="13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9.5" x14ac:dyDescent="0.3">
      <c r="A1" s="22" t="s">
        <v>20</v>
      </c>
      <c r="B1" s="23"/>
      <c r="C1" s="23"/>
      <c r="D1" s="23"/>
      <c r="E1" s="24"/>
      <c r="F1" s="24"/>
      <c r="M1" s="9" t="s">
        <v>4</v>
      </c>
      <c r="AB1" s="199" t="s">
        <v>117</v>
      </c>
      <c r="AC1" s="199"/>
    </row>
    <row r="2" spans="1:34" ht="18.75" x14ac:dyDescent="0.25">
      <c r="A2" s="22" t="s">
        <v>46</v>
      </c>
      <c r="B2" s="23"/>
      <c r="C2" s="20"/>
      <c r="D2" s="23"/>
      <c r="E2" s="24"/>
      <c r="F2" s="23"/>
      <c r="G2" s="2"/>
      <c r="H2" s="2"/>
      <c r="I2" s="2"/>
      <c r="J2" s="2"/>
      <c r="K2" s="198" t="s">
        <v>119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0"/>
    </row>
    <row r="3" spans="1:34" ht="17.25" customHeight="1" x14ac:dyDescent="0.25">
      <c r="A3" s="22" t="s">
        <v>47</v>
      </c>
      <c r="B3" s="24"/>
      <c r="C3" s="21"/>
      <c r="D3" s="24"/>
      <c r="E3" s="24"/>
      <c r="F3" s="23"/>
      <c r="G3" s="2"/>
      <c r="H3" s="2"/>
      <c r="I3" s="2"/>
      <c r="J3" s="2"/>
      <c r="K3" s="90"/>
      <c r="L3" s="90"/>
      <c r="M3" s="90"/>
      <c r="N3" s="198" t="s">
        <v>118</v>
      </c>
      <c r="O3" s="198"/>
      <c r="P3" s="198"/>
      <c r="Q3" s="198"/>
      <c r="R3" s="198"/>
      <c r="S3" s="198"/>
      <c r="T3" s="198"/>
      <c r="U3" s="90"/>
      <c r="V3" s="90"/>
      <c r="W3" s="90"/>
      <c r="X3" s="90"/>
      <c r="Z3" s="10"/>
      <c r="AA3" s="10"/>
      <c r="AB3" s="10"/>
      <c r="AC3" s="10"/>
    </row>
    <row r="4" spans="1:34" ht="16.5" x14ac:dyDescent="0.25">
      <c r="A4" s="25" t="s">
        <v>21</v>
      </c>
      <c r="B4" s="24"/>
      <c r="C4" s="24"/>
      <c r="D4" s="24"/>
      <c r="E4" s="24"/>
      <c r="F4" s="24"/>
      <c r="G4" s="2"/>
      <c r="H4" s="2"/>
      <c r="I4" s="2"/>
      <c r="K4" s="197" t="s">
        <v>116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0"/>
      <c r="Z4" s="10"/>
      <c r="AA4" s="10"/>
      <c r="AB4" s="10"/>
      <c r="AC4" s="10"/>
    </row>
    <row r="5" spans="1:34" ht="18.75" x14ac:dyDescent="0.25">
      <c r="A5" s="25" t="s">
        <v>53</v>
      </c>
      <c r="B5" s="24"/>
      <c r="C5" s="24"/>
      <c r="D5" s="24"/>
      <c r="E5" s="24"/>
      <c r="F5" s="23"/>
      <c r="G5" s="2"/>
      <c r="H5" s="2"/>
      <c r="I5" s="198" t="s">
        <v>52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</row>
    <row r="6" spans="1:34" ht="5.25" customHeight="1" thickBot="1" x14ac:dyDescent="0.3"/>
    <row r="7" spans="1:34" ht="26.25" customHeight="1" thickBot="1" x14ac:dyDescent="0.3">
      <c r="A7" s="200" t="s">
        <v>0</v>
      </c>
      <c r="B7" s="155" t="s">
        <v>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55" t="s">
        <v>28</v>
      </c>
      <c r="O7" s="161"/>
      <c r="P7" s="161"/>
      <c r="Q7" s="161"/>
      <c r="R7" s="161"/>
      <c r="S7" s="161"/>
      <c r="T7" s="161"/>
      <c r="U7" s="161"/>
      <c r="V7" s="161"/>
      <c r="W7" s="162"/>
      <c r="X7" s="190" t="s">
        <v>25</v>
      </c>
      <c r="Y7" s="192" t="s">
        <v>2</v>
      </c>
      <c r="Z7" s="186" t="s">
        <v>17</v>
      </c>
      <c r="AA7" s="186" t="s">
        <v>18</v>
      </c>
      <c r="AB7" s="184" t="s">
        <v>19</v>
      </c>
      <c r="AC7" s="200" t="s">
        <v>16</v>
      </c>
    </row>
    <row r="8" spans="1:34" ht="16.5" customHeight="1" thickBot="1" x14ac:dyDescent="0.3">
      <c r="A8" s="201"/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50" t="s">
        <v>26</v>
      </c>
      <c r="O8" s="194" t="s">
        <v>114</v>
      </c>
      <c r="P8" s="195"/>
      <c r="Q8" s="195"/>
      <c r="R8" s="195"/>
      <c r="S8" s="195"/>
      <c r="T8" s="195"/>
      <c r="U8" s="195"/>
      <c r="V8" s="195"/>
      <c r="W8" s="196"/>
      <c r="X8" s="191"/>
      <c r="Y8" s="193"/>
      <c r="Z8" s="187"/>
      <c r="AA8" s="187"/>
      <c r="AB8" s="185"/>
      <c r="AC8" s="202"/>
    </row>
    <row r="9" spans="1:34" ht="15" customHeight="1" x14ac:dyDescent="0.25">
      <c r="A9" s="201"/>
      <c r="B9" s="153" t="s">
        <v>31</v>
      </c>
      <c r="C9" s="148" t="s">
        <v>32</v>
      </c>
      <c r="D9" s="148" t="s">
        <v>33</v>
      </c>
      <c r="E9" s="148" t="s">
        <v>38</v>
      </c>
      <c r="F9" s="148" t="s">
        <v>39</v>
      </c>
      <c r="G9" s="148" t="s">
        <v>36</v>
      </c>
      <c r="H9" s="148" t="s">
        <v>40</v>
      </c>
      <c r="I9" s="148" t="s">
        <v>37</v>
      </c>
      <c r="J9" s="148" t="s">
        <v>35</v>
      </c>
      <c r="K9" s="148" t="s">
        <v>34</v>
      </c>
      <c r="L9" s="148" t="s">
        <v>41</v>
      </c>
      <c r="M9" s="167" t="s">
        <v>42</v>
      </c>
      <c r="N9" s="151"/>
      <c r="O9" s="180" t="s">
        <v>29</v>
      </c>
      <c r="P9" s="182" t="s">
        <v>10</v>
      </c>
      <c r="Q9" s="184" t="s">
        <v>11</v>
      </c>
      <c r="R9" s="153" t="s">
        <v>30</v>
      </c>
      <c r="S9" s="148" t="s">
        <v>12</v>
      </c>
      <c r="T9" s="167" t="s">
        <v>13</v>
      </c>
      <c r="U9" s="188" t="s">
        <v>27</v>
      </c>
      <c r="V9" s="148" t="s">
        <v>14</v>
      </c>
      <c r="W9" s="167" t="s">
        <v>15</v>
      </c>
      <c r="X9" s="191"/>
      <c r="Y9" s="193"/>
      <c r="Z9" s="187"/>
      <c r="AA9" s="187"/>
      <c r="AB9" s="185"/>
      <c r="AC9" s="202"/>
    </row>
    <row r="10" spans="1:34" ht="92.25" customHeight="1" x14ac:dyDescent="0.25">
      <c r="A10" s="201"/>
      <c r="B10" s="154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68"/>
      <c r="N10" s="152"/>
      <c r="O10" s="181"/>
      <c r="P10" s="183"/>
      <c r="Q10" s="185"/>
      <c r="R10" s="154"/>
      <c r="S10" s="149"/>
      <c r="T10" s="168"/>
      <c r="U10" s="189"/>
      <c r="V10" s="149"/>
      <c r="W10" s="168"/>
      <c r="X10" s="191"/>
      <c r="Y10" s="193"/>
      <c r="Z10" s="187"/>
      <c r="AA10" s="187"/>
      <c r="AB10" s="185"/>
      <c r="AC10" s="202"/>
    </row>
    <row r="11" spans="1:34" ht="17.25" x14ac:dyDescent="0.3">
      <c r="A11" s="14">
        <v>1</v>
      </c>
      <c r="B11" s="91">
        <v>94.949799999999996</v>
      </c>
      <c r="C11" s="92">
        <v>2.7305999999999999</v>
      </c>
      <c r="D11" s="92">
        <v>0.86990000000000001</v>
      </c>
      <c r="E11" s="92">
        <v>0.13059999999999999</v>
      </c>
      <c r="F11" s="92">
        <v>0.1459</v>
      </c>
      <c r="G11" s="92">
        <v>1.5E-3</v>
      </c>
      <c r="H11" s="92">
        <v>3.15E-2</v>
      </c>
      <c r="I11" s="92">
        <v>2.52E-2</v>
      </c>
      <c r="J11" s="92">
        <v>1.7399999999999999E-2</v>
      </c>
      <c r="K11" s="92">
        <v>8.5000000000000006E-3</v>
      </c>
      <c r="L11" s="92">
        <v>0.86009999999999998</v>
      </c>
      <c r="M11" s="93">
        <v>0.22900000000000001</v>
      </c>
      <c r="N11" s="94">
        <v>0.70820000000000005</v>
      </c>
      <c r="O11" s="95"/>
      <c r="P11" s="96">
        <v>34.524999999999999</v>
      </c>
      <c r="Q11" s="97">
        <f t="shared" ref="Q11:Q41" si="0">P11/3.6</f>
        <v>9.5902777777777768</v>
      </c>
      <c r="R11" s="19"/>
      <c r="S11" s="98">
        <v>38.255000000000003</v>
      </c>
      <c r="T11" s="99">
        <f t="shared" ref="T11:T41" si="1">S11/3.6</f>
        <v>10.62638888888889</v>
      </c>
      <c r="U11" s="100"/>
      <c r="V11" s="98">
        <v>49.889899999999997</v>
      </c>
      <c r="W11" s="99">
        <f t="shared" ref="W11:W41" si="2">V11/3.6</f>
        <v>13.858305555555555</v>
      </c>
      <c r="X11" s="101"/>
      <c r="Y11" s="101"/>
      <c r="Z11" s="102"/>
      <c r="AA11" s="102"/>
      <c r="AB11" s="103"/>
      <c r="AC11" s="104">
        <f>Додаток!F15/1000</f>
        <v>1747.79297</v>
      </c>
      <c r="AD11" s="11">
        <f t="shared" ref="AD11:AD24" si="3">SUM(B11:M11)+$K$42+$N$42</f>
        <v>99.999999999999972</v>
      </c>
      <c r="AE11" s="12" t="str">
        <f>IF(AD11=100,"ОК"," ")</f>
        <v>ОК</v>
      </c>
      <c r="AF11" s="7"/>
      <c r="AG11" s="7"/>
      <c r="AH11" s="7"/>
    </row>
    <row r="12" spans="1:34" ht="17.25" x14ac:dyDescent="0.3">
      <c r="A12" s="14">
        <v>2</v>
      </c>
      <c r="B12" s="91">
        <v>94.943899999999999</v>
      </c>
      <c r="C12" s="92">
        <v>2.7349999999999999</v>
      </c>
      <c r="D12" s="92">
        <v>0.87549999999999994</v>
      </c>
      <c r="E12" s="92">
        <v>0.1328</v>
      </c>
      <c r="F12" s="92">
        <v>0.1479</v>
      </c>
      <c r="G12" s="92">
        <v>1.5E-3</v>
      </c>
      <c r="H12" s="92">
        <v>3.1899999999999998E-2</v>
      </c>
      <c r="I12" s="92">
        <v>2.52E-2</v>
      </c>
      <c r="J12" s="92">
        <v>1.6899999999999998E-2</v>
      </c>
      <c r="K12" s="92">
        <v>7.7000000000000002E-3</v>
      </c>
      <c r="L12" s="92">
        <v>0.85009999999999997</v>
      </c>
      <c r="M12" s="93">
        <v>0.2316</v>
      </c>
      <c r="N12" s="94">
        <v>0.70830000000000004</v>
      </c>
      <c r="O12" s="105"/>
      <c r="P12" s="96">
        <v>34.534999999999997</v>
      </c>
      <c r="Q12" s="97">
        <f t="shared" si="0"/>
        <v>9.593055555555555</v>
      </c>
      <c r="R12" s="106"/>
      <c r="S12" s="98">
        <v>38.265999999999998</v>
      </c>
      <c r="T12" s="99">
        <f t="shared" si="1"/>
        <v>10.629444444444443</v>
      </c>
      <c r="U12" s="107"/>
      <c r="V12" s="98">
        <v>49.899000000000001</v>
      </c>
      <c r="W12" s="99">
        <f t="shared" si="2"/>
        <v>13.860833333333334</v>
      </c>
      <c r="X12" s="101">
        <v>-19.2</v>
      </c>
      <c r="Y12" s="101">
        <v>-14.7</v>
      </c>
      <c r="Z12" s="102"/>
      <c r="AA12" s="102"/>
      <c r="AB12" s="103"/>
      <c r="AC12" s="104">
        <f>Додаток!F16/1000</f>
        <v>1786.5567799999999</v>
      </c>
      <c r="AD12" s="11">
        <f t="shared" si="3"/>
        <v>100</v>
      </c>
      <c r="AE12" s="12" t="str">
        <f>IF(AD12=100,"ОК"," ")</f>
        <v>ОК</v>
      </c>
      <c r="AF12" s="7"/>
      <c r="AG12" s="7"/>
      <c r="AH12" s="7"/>
    </row>
    <row r="13" spans="1:34" ht="17.25" x14ac:dyDescent="0.25">
      <c r="A13" s="14">
        <v>3</v>
      </c>
      <c r="B13" s="91">
        <v>95.088099999999997</v>
      </c>
      <c r="C13" s="92">
        <v>2.6577000000000002</v>
      </c>
      <c r="D13" s="92">
        <v>0.85580000000000001</v>
      </c>
      <c r="E13" s="92">
        <v>0.12959999999999999</v>
      </c>
      <c r="F13" s="92">
        <v>0.14369999999999999</v>
      </c>
      <c r="G13" s="92">
        <v>1.8E-3</v>
      </c>
      <c r="H13" s="92">
        <v>3.09E-2</v>
      </c>
      <c r="I13" s="92">
        <v>2.4799999999999999E-2</v>
      </c>
      <c r="J13" s="92">
        <v>1.1900000000000001E-2</v>
      </c>
      <c r="K13" s="92">
        <v>7.0000000000000001E-3</v>
      </c>
      <c r="L13" s="92">
        <v>0.82869999999999999</v>
      </c>
      <c r="M13" s="93">
        <v>0.22</v>
      </c>
      <c r="N13" s="94">
        <v>0.70709999999999995</v>
      </c>
      <c r="O13" s="105"/>
      <c r="P13" s="96">
        <v>34.5</v>
      </c>
      <c r="Q13" s="97">
        <f t="shared" si="0"/>
        <v>9.5833333333333339</v>
      </c>
      <c r="R13" s="105"/>
      <c r="S13" s="98">
        <v>38.229999999999997</v>
      </c>
      <c r="T13" s="99">
        <f t="shared" si="1"/>
        <v>10.619444444444444</v>
      </c>
      <c r="U13" s="107"/>
      <c r="V13" s="98">
        <v>49.898000000000003</v>
      </c>
      <c r="W13" s="99">
        <f t="shared" si="2"/>
        <v>13.860555555555557</v>
      </c>
      <c r="X13" s="101"/>
      <c r="Y13" s="101"/>
      <c r="Z13" s="102" t="s">
        <v>115</v>
      </c>
      <c r="AA13" s="102">
        <v>3.7</v>
      </c>
      <c r="AB13" s="103"/>
      <c r="AC13" s="104">
        <f>Додаток!F17/1000</f>
        <v>1601.44715</v>
      </c>
      <c r="AD13" s="11">
        <f t="shared" si="3"/>
        <v>100</v>
      </c>
      <c r="AE13" s="12" t="str">
        <f>IF(AD13=100,"ОК"," ")</f>
        <v>ОК</v>
      </c>
      <c r="AF13" s="7"/>
      <c r="AG13" s="7"/>
      <c r="AH13" s="7"/>
    </row>
    <row r="14" spans="1:34" ht="16.5" x14ac:dyDescent="0.25">
      <c r="A14" s="14">
        <v>4</v>
      </c>
      <c r="B14" s="91">
        <v>95.007000000000005</v>
      </c>
      <c r="C14" s="92">
        <v>2.7031000000000001</v>
      </c>
      <c r="D14" s="92">
        <v>0.86260000000000003</v>
      </c>
      <c r="E14" s="92">
        <v>0.1305</v>
      </c>
      <c r="F14" s="92">
        <v>0.14410000000000001</v>
      </c>
      <c r="G14" s="92">
        <v>1.5E-3</v>
      </c>
      <c r="H14" s="91">
        <v>3.0599999999999999E-2</v>
      </c>
      <c r="I14" s="92">
        <v>2.4500000000000001E-2</v>
      </c>
      <c r="J14" s="92">
        <v>1.32E-2</v>
      </c>
      <c r="K14" s="92">
        <v>0.01</v>
      </c>
      <c r="L14" s="92">
        <v>0.8468</v>
      </c>
      <c r="M14" s="93">
        <v>0.22620000000000001</v>
      </c>
      <c r="N14" s="94">
        <v>0.7077</v>
      </c>
      <c r="O14" s="105"/>
      <c r="P14" s="96">
        <v>34.51</v>
      </c>
      <c r="Q14" s="97">
        <f t="shared" si="0"/>
        <v>9.5861111111111104</v>
      </c>
      <c r="R14" s="105"/>
      <c r="S14" s="98">
        <v>38.238999999999997</v>
      </c>
      <c r="T14" s="99">
        <f t="shared" si="1"/>
        <v>10.621944444444443</v>
      </c>
      <c r="U14" s="107"/>
      <c r="V14" s="98">
        <v>49.887999999999998</v>
      </c>
      <c r="W14" s="99">
        <f t="shared" si="2"/>
        <v>13.857777777777777</v>
      </c>
      <c r="X14" s="101"/>
      <c r="Y14" s="101"/>
      <c r="Z14" s="102"/>
      <c r="AA14" s="102"/>
      <c r="AB14" s="103"/>
      <c r="AC14" s="104">
        <f>Додаток!F18/1000</f>
        <v>1715.7071000000001</v>
      </c>
      <c r="AD14" s="11">
        <f t="shared" si="3"/>
        <v>100.00010000000002</v>
      </c>
      <c r="AE14" s="12" t="str">
        <f t="shared" ref="AE14:AE41" si="4">IF(AD14=100,"ОК"," ")</f>
        <v xml:space="preserve"> </v>
      </c>
      <c r="AF14" s="7"/>
      <c r="AG14" s="7"/>
      <c r="AH14" s="7"/>
    </row>
    <row r="15" spans="1:34" ht="16.5" x14ac:dyDescent="0.25">
      <c r="A15" s="14">
        <v>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10"/>
      <c r="O15" s="105"/>
      <c r="P15" s="111">
        <v>34.51</v>
      </c>
      <c r="Q15" s="112">
        <f t="shared" si="0"/>
        <v>9.5861111111111104</v>
      </c>
      <c r="R15" s="113"/>
      <c r="S15" s="114">
        <v>38.24</v>
      </c>
      <c r="T15" s="115">
        <f t="shared" si="1"/>
        <v>10.622222222222222</v>
      </c>
      <c r="U15" s="116"/>
      <c r="V15" s="114">
        <v>49.89</v>
      </c>
      <c r="W15" s="115">
        <f t="shared" si="2"/>
        <v>13.858333333333333</v>
      </c>
      <c r="X15" s="101"/>
      <c r="Y15" s="101"/>
      <c r="Z15" s="102"/>
      <c r="AA15" s="102"/>
      <c r="AB15" s="103"/>
      <c r="AC15" s="104">
        <f>Додаток!F19/1000</f>
        <v>1648.61949</v>
      </c>
      <c r="AD15" s="11">
        <f t="shared" si="3"/>
        <v>0</v>
      </c>
      <c r="AE15" s="12" t="str">
        <f t="shared" si="4"/>
        <v xml:space="preserve"> </v>
      </c>
      <c r="AF15" s="7"/>
      <c r="AG15" s="7"/>
      <c r="AH15" s="7"/>
    </row>
    <row r="16" spans="1:34" ht="16.5" x14ac:dyDescent="0.25">
      <c r="A16" s="14">
        <v>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10"/>
      <c r="O16" s="105"/>
      <c r="P16" s="111">
        <v>34.51</v>
      </c>
      <c r="Q16" s="112">
        <f t="shared" si="0"/>
        <v>9.5861111111111104</v>
      </c>
      <c r="R16" s="113"/>
      <c r="S16" s="114">
        <v>38.24</v>
      </c>
      <c r="T16" s="115">
        <f t="shared" si="1"/>
        <v>10.622222222222222</v>
      </c>
      <c r="U16" s="116"/>
      <c r="V16" s="114">
        <v>49.89</v>
      </c>
      <c r="W16" s="115">
        <f t="shared" si="2"/>
        <v>13.858333333333333</v>
      </c>
      <c r="X16" s="101"/>
      <c r="Y16" s="101"/>
      <c r="Z16" s="102"/>
      <c r="AA16" s="102"/>
      <c r="AB16" s="103"/>
      <c r="AC16" s="104">
        <f>Додаток!F20/1000</f>
        <v>1577.1785299999997</v>
      </c>
      <c r="AD16" s="11">
        <f t="shared" si="3"/>
        <v>0</v>
      </c>
      <c r="AE16" s="12" t="str">
        <f t="shared" si="4"/>
        <v xml:space="preserve"> </v>
      </c>
      <c r="AF16" s="7"/>
      <c r="AG16" s="7"/>
      <c r="AH16" s="7"/>
    </row>
    <row r="17" spans="1:34" s="84" customFormat="1" ht="16.5" x14ac:dyDescent="0.25">
      <c r="A17" s="14">
        <v>7</v>
      </c>
      <c r="B17" s="117">
        <v>95.131100000000004</v>
      </c>
      <c r="C17" s="118">
        <v>2.6316999999999999</v>
      </c>
      <c r="D17" s="118">
        <v>0.83550000000000002</v>
      </c>
      <c r="E17" s="118">
        <v>0.1237</v>
      </c>
      <c r="F17" s="118">
        <v>0.1381</v>
      </c>
      <c r="G17" s="118">
        <v>1.5E-3</v>
      </c>
      <c r="H17" s="118">
        <v>3.0300000000000001E-2</v>
      </c>
      <c r="I17" s="118">
        <v>2.3599999999999999E-2</v>
      </c>
      <c r="J17" s="118">
        <v>9.7000000000000003E-3</v>
      </c>
      <c r="K17" s="118">
        <v>9.5999999999999992E-3</v>
      </c>
      <c r="L17" s="118">
        <v>0.84509999999999996</v>
      </c>
      <c r="M17" s="119">
        <v>0.22020000000000001</v>
      </c>
      <c r="N17" s="120">
        <v>0.70650000000000002</v>
      </c>
      <c r="O17" s="105"/>
      <c r="P17" s="121">
        <v>34.464799999999997</v>
      </c>
      <c r="Q17" s="97">
        <f t="shared" si="0"/>
        <v>9.5735555555555543</v>
      </c>
      <c r="R17" s="105"/>
      <c r="S17" s="121">
        <v>38.19</v>
      </c>
      <c r="T17" s="99">
        <f t="shared" si="1"/>
        <v>10.608333333333333</v>
      </c>
      <c r="U17" s="107"/>
      <c r="V17" s="121">
        <v>49.866</v>
      </c>
      <c r="W17" s="99">
        <f t="shared" si="2"/>
        <v>13.851666666666667</v>
      </c>
      <c r="X17" s="122"/>
      <c r="Y17" s="122"/>
      <c r="Z17" s="102"/>
      <c r="AA17" s="102"/>
      <c r="AB17" s="118" t="s">
        <v>51</v>
      </c>
      <c r="AC17" s="104">
        <f>Додаток!F21/1000</f>
        <v>1473.9975699999998</v>
      </c>
      <c r="AD17" s="81">
        <f t="shared" si="3"/>
        <v>100.00009999999999</v>
      </c>
      <c r="AE17" s="82" t="str">
        <f t="shared" si="4"/>
        <v xml:space="preserve"> </v>
      </c>
      <c r="AF17" s="83"/>
      <c r="AG17" s="83"/>
      <c r="AH17" s="83"/>
    </row>
    <row r="18" spans="1:34" ht="16.5" x14ac:dyDescent="0.25">
      <c r="A18" s="14">
        <v>8</v>
      </c>
      <c r="B18" s="91">
        <v>94.656499999999994</v>
      </c>
      <c r="C18" s="92">
        <v>2.9502000000000002</v>
      </c>
      <c r="D18" s="92">
        <v>0.93930000000000002</v>
      </c>
      <c r="E18" s="92">
        <v>0.1406</v>
      </c>
      <c r="F18" s="92">
        <v>0.16239999999999999</v>
      </c>
      <c r="G18" s="92">
        <v>8.0000000000000004E-4</v>
      </c>
      <c r="H18" s="92">
        <v>3.3399999999999999E-2</v>
      </c>
      <c r="I18" s="92">
        <v>2.87E-2</v>
      </c>
      <c r="J18" s="92">
        <v>1.14E-2</v>
      </c>
      <c r="K18" s="92">
        <v>1.1599999999999999E-2</v>
      </c>
      <c r="L18" s="92">
        <v>0.81330000000000002</v>
      </c>
      <c r="M18" s="93">
        <v>0.25180000000000002</v>
      </c>
      <c r="N18" s="94">
        <v>0.7107</v>
      </c>
      <c r="O18" s="105"/>
      <c r="P18" s="96">
        <v>34.64</v>
      </c>
      <c r="Q18" s="97">
        <f t="shared" si="0"/>
        <v>9.6222222222222218</v>
      </c>
      <c r="R18" s="105"/>
      <c r="S18" s="98">
        <v>38.380000000000003</v>
      </c>
      <c r="T18" s="99">
        <f t="shared" si="1"/>
        <v>10.661111111111111</v>
      </c>
      <c r="U18" s="107"/>
      <c r="V18" s="98">
        <v>49.965000000000003</v>
      </c>
      <c r="W18" s="99">
        <f t="shared" si="2"/>
        <v>13.879166666666666</v>
      </c>
      <c r="X18" s="101"/>
      <c r="Y18" s="101"/>
      <c r="Z18" s="102"/>
      <c r="AA18" s="102"/>
      <c r="AB18" s="103"/>
      <c r="AC18" s="104">
        <f>Додаток!F22/1000</f>
        <v>1463.9979499999999</v>
      </c>
      <c r="AD18" s="11">
        <f t="shared" si="3"/>
        <v>100</v>
      </c>
      <c r="AE18" s="12" t="str">
        <f t="shared" si="4"/>
        <v>ОК</v>
      </c>
      <c r="AF18" s="7"/>
      <c r="AG18" s="7"/>
      <c r="AH18" s="7"/>
    </row>
    <row r="19" spans="1:34" ht="16.5" x14ac:dyDescent="0.25">
      <c r="A19" s="14">
        <v>9</v>
      </c>
      <c r="B19" s="91">
        <v>94.986599999999996</v>
      </c>
      <c r="C19" s="92">
        <v>2.7654999999999998</v>
      </c>
      <c r="D19" s="92">
        <v>0.87990000000000002</v>
      </c>
      <c r="E19" s="92">
        <v>0.13320000000000001</v>
      </c>
      <c r="F19" s="92">
        <v>0.14199999999999999</v>
      </c>
      <c r="G19" s="92">
        <v>1.2999999999999999E-3</v>
      </c>
      <c r="H19" s="92">
        <v>0.03</v>
      </c>
      <c r="I19" s="92">
        <v>2.3300000000000001E-2</v>
      </c>
      <c r="J19" s="92">
        <v>9.7999999999999997E-3</v>
      </c>
      <c r="K19" s="92">
        <v>9.4000000000000004E-3</v>
      </c>
      <c r="L19" s="92">
        <v>0.7883</v>
      </c>
      <c r="M19" s="93">
        <v>0.23050000000000001</v>
      </c>
      <c r="N19" s="94">
        <v>0.70779999999999998</v>
      </c>
      <c r="O19" s="105"/>
      <c r="P19" s="96">
        <v>34.548000000000002</v>
      </c>
      <c r="Q19" s="97">
        <f t="shared" si="0"/>
        <v>9.5966666666666676</v>
      </c>
      <c r="R19" s="105"/>
      <c r="S19" s="98">
        <v>38.28</v>
      </c>
      <c r="T19" s="99">
        <f t="shared" si="1"/>
        <v>10.633333333333333</v>
      </c>
      <c r="U19" s="107"/>
      <c r="V19" s="98">
        <v>49.935499999999998</v>
      </c>
      <c r="W19" s="99">
        <f t="shared" si="2"/>
        <v>13.870972222222221</v>
      </c>
      <c r="X19" s="101">
        <v>-19.3</v>
      </c>
      <c r="Y19" s="101">
        <v>-13.2</v>
      </c>
      <c r="Z19" s="102"/>
      <c r="AA19" s="102"/>
      <c r="AB19" s="103"/>
      <c r="AC19" s="104">
        <f>Додаток!F23/1000</f>
        <v>1616.7295699999997</v>
      </c>
      <c r="AD19" s="11">
        <f t="shared" si="3"/>
        <v>99.999800000000022</v>
      </c>
      <c r="AE19" s="12" t="str">
        <f t="shared" si="4"/>
        <v xml:space="preserve"> </v>
      </c>
      <c r="AF19" s="7"/>
      <c r="AG19" s="7"/>
      <c r="AH19" s="7"/>
    </row>
    <row r="20" spans="1:34" ht="16.5" x14ac:dyDescent="0.25">
      <c r="A20" s="14">
        <v>10</v>
      </c>
      <c r="B20" s="91">
        <v>95.433599999999998</v>
      </c>
      <c r="C20" s="92">
        <v>2.5341999999999998</v>
      </c>
      <c r="D20" s="92">
        <v>0.80230000000000001</v>
      </c>
      <c r="E20" s="92">
        <v>0.1234</v>
      </c>
      <c r="F20" s="92">
        <v>0.12379999999999999</v>
      </c>
      <c r="G20" s="92">
        <v>1E-3</v>
      </c>
      <c r="H20" s="92">
        <v>2.53E-2</v>
      </c>
      <c r="I20" s="92">
        <v>1.9300000000000001E-2</v>
      </c>
      <c r="J20" s="92">
        <v>7.7000000000000002E-3</v>
      </c>
      <c r="K20" s="92">
        <v>9.1000000000000004E-3</v>
      </c>
      <c r="L20" s="92">
        <v>0.71030000000000004</v>
      </c>
      <c r="M20" s="93">
        <v>0.2097</v>
      </c>
      <c r="N20" s="94">
        <v>0.70420000000000005</v>
      </c>
      <c r="O20" s="105"/>
      <c r="P20" s="96">
        <v>34.447000000000003</v>
      </c>
      <c r="Q20" s="97">
        <f t="shared" si="0"/>
        <v>9.5686111111111121</v>
      </c>
      <c r="R20" s="105"/>
      <c r="S20" s="98">
        <v>38.17</v>
      </c>
      <c r="T20" s="99">
        <f t="shared" si="1"/>
        <v>10.602777777777778</v>
      </c>
      <c r="U20" s="107"/>
      <c r="V20" s="98">
        <v>49.924799999999998</v>
      </c>
      <c r="W20" s="99">
        <f t="shared" si="2"/>
        <v>13.867999999999999</v>
      </c>
      <c r="X20" s="101"/>
      <c r="Y20" s="101"/>
      <c r="Z20" s="102"/>
      <c r="AA20" s="102"/>
      <c r="AB20" s="103"/>
      <c r="AC20" s="104">
        <f>Додаток!F24/1000</f>
        <v>1758.5753499999998</v>
      </c>
      <c r="AD20" s="11">
        <f t="shared" si="3"/>
        <v>99.999700000000018</v>
      </c>
      <c r="AE20" s="12" t="str">
        <f t="shared" si="4"/>
        <v xml:space="preserve"> </v>
      </c>
      <c r="AF20" s="7"/>
      <c r="AG20" s="7"/>
      <c r="AH20" s="7"/>
    </row>
    <row r="21" spans="1:34" ht="16.5" x14ac:dyDescent="0.25">
      <c r="A21" s="14">
        <v>11</v>
      </c>
      <c r="B21" s="91">
        <v>95.147099999999995</v>
      </c>
      <c r="C21" s="92">
        <v>2.7037</v>
      </c>
      <c r="D21" s="92">
        <v>0.85750000000000004</v>
      </c>
      <c r="E21" s="92">
        <v>0.1318</v>
      </c>
      <c r="F21" s="92">
        <v>0.1333</v>
      </c>
      <c r="G21" s="92">
        <v>1.1000000000000001E-3</v>
      </c>
      <c r="H21" s="92">
        <v>2.6800000000000001E-2</v>
      </c>
      <c r="I21" s="92">
        <v>2.01E-2</v>
      </c>
      <c r="J21" s="92">
        <v>7.7999999999999996E-3</v>
      </c>
      <c r="K21" s="92">
        <v>9.4000000000000004E-3</v>
      </c>
      <c r="L21" s="92">
        <v>0.73309999999999997</v>
      </c>
      <c r="M21" s="93">
        <v>0.22839999999999999</v>
      </c>
      <c r="N21" s="94">
        <v>0.70650000000000002</v>
      </c>
      <c r="O21" s="105"/>
      <c r="P21" s="96">
        <v>34.520000000000003</v>
      </c>
      <c r="Q21" s="97">
        <f t="shared" si="0"/>
        <v>9.5888888888888903</v>
      </c>
      <c r="R21" s="105"/>
      <c r="S21" s="98">
        <v>38.25</v>
      </c>
      <c r="T21" s="99">
        <f t="shared" si="1"/>
        <v>10.625</v>
      </c>
      <c r="U21" s="107"/>
      <c r="V21" s="98">
        <v>49.947000000000003</v>
      </c>
      <c r="W21" s="99">
        <f t="shared" si="2"/>
        <v>13.874166666666667</v>
      </c>
      <c r="X21" s="101"/>
      <c r="Y21" s="101"/>
      <c r="Z21" s="102"/>
      <c r="AA21" s="102"/>
      <c r="AB21" s="103"/>
      <c r="AC21" s="104">
        <f>Додаток!F25/1000</f>
        <v>1885.0553699999998</v>
      </c>
      <c r="AD21" s="11">
        <f t="shared" si="3"/>
        <v>100.00009999999997</v>
      </c>
      <c r="AE21" s="12" t="str">
        <f t="shared" si="4"/>
        <v xml:space="preserve"> </v>
      </c>
      <c r="AF21" s="7"/>
      <c r="AG21" s="7"/>
      <c r="AH21" s="7"/>
    </row>
    <row r="22" spans="1:34" ht="16.5" x14ac:dyDescent="0.25">
      <c r="A22" s="14">
        <v>12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4"/>
      <c r="O22" s="105"/>
      <c r="P22" s="111">
        <v>34.520000000000003</v>
      </c>
      <c r="Q22" s="112">
        <f t="shared" si="0"/>
        <v>9.5888888888888903</v>
      </c>
      <c r="R22" s="113"/>
      <c r="S22" s="114">
        <v>38.25</v>
      </c>
      <c r="T22" s="115">
        <f t="shared" si="1"/>
        <v>10.625</v>
      </c>
      <c r="U22" s="116"/>
      <c r="V22" s="114">
        <v>49.95</v>
      </c>
      <c r="W22" s="115">
        <f t="shared" si="2"/>
        <v>13.875</v>
      </c>
      <c r="X22" s="101"/>
      <c r="Y22" s="101"/>
      <c r="Z22" s="102"/>
      <c r="AA22" s="102"/>
      <c r="AB22" s="103"/>
      <c r="AC22" s="104">
        <f>Додаток!F26/1000</f>
        <v>1697.5326999999997</v>
      </c>
      <c r="AD22" s="11">
        <f t="shared" si="3"/>
        <v>0</v>
      </c>
      <c r="AE22" s="12" t="str">
        <f t="shared" si="4"/>
        <v xml:space="preserve"> </v>
      </c>
      <c r="AF22" s="7"/>
      <c r="AG22" s="7"/>
      <c r="AH22" s="7"/>
    </row>
    <row r="23" spans="1:34" ht="16.5" x14ac:dyDescent="0.25">
      <c r="A23" s="14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123"/>
      <c r="O23" s="105"/>
      <c r="P23" s="114">
        <v>34.520000000000003</v>
      </c>
      <c r="Q23" s="112">
        <f t="shared" si="0"/>
        <v>9.5888888888888903</v>
      </c>
      <c r="R23" s="113"/>
      <c r="S23" s="114">
        <v>38.25</v>
      </c>
      <c r="T23" s="115">
        <f t="shared" si="1"/>
        <v>10.625</v>
      </c>
      <c r="U23" s="116"/>
      <c r="V23" s="114">
        <v>49.95</v>
      </c>
      <c r="W23" s="115">
        <f t="shared" si="2"/>
        <v>13.875</v>
      </c>
      <c r="X23" s="101"/>
      <c r="Y23" s="101"/>
      <c r="Z23" s="102"/>
      <c r="AA23" s="102"/>
      <c r="AB23" s="103"/>
      <c r="AC23" s="104">
        <f>Додаток!F27/1000</f>
        <v>1685.6200499999998</v>
      </c>
      <c r="AD23" s="11">
        <f t="shared" si="3"/>
        <v>0</v>
      </c>
      <c r="AE23" s="12" t="str">
        <f t="shared" si="4"/>
        <v xml:space="preserve"> </v>
      </c>
      <c r="AF23" s="7"/>
      <c r="AG23" s="7"/>
      <c r="AH23" s="7"/>
    </row>
    <row r="24" spans="1:34" ht="16.5" x14ac:dyDescent="0.25">
      <c r="A24" s="14">
        <v>14</v>
      </c>
      <c r="B24" s="91">
        <v>95.215299999999999</v>
      </c>
      <c r="C24" s="92">
        <v>2.5827</v>
      </c>
      <c r="D24" s="92">
        <v>0.83169999999999999</v>
      </c>
      <c r="E24" s="92">
        <v>0.12429999999999999</v>
      </c>
      <c r="F24" s="92">
        <v>0.13919999999999999</v>
      </c>
      <c r="G24" s="92">
        <v>1.4E-3</v>
      </c>
      <c r="H24" s="92">
        <v>3.0499999999999999E-2</v>
      </c>
      <c r="I24" s="92">
        <v>2.47E-2</v>
      </c>
      <c r="J24" s="92">
        <v>1.15E-2</v>
      </c>
      <c r="K24" s="92">
        <v>9.7999999999999997E-3</v>
      </c>
      <c r="L24" s="92">
        <v>0.81179999999999997</v>
      </c>
      <c r="M24" s="93">
        <v>0.21709999999999999</v>
      </c>
      <c r="N24" s="123">
        <v>0.70609999999999995</v>
      </c>
      <c r="O24" s="105"/>
      <c r="P24" s="98">
        <v>34.466999999999999</v>
      </c>
      <c r="Q24" s="97">
        <f t="shared" si="0"/>
        <v>9.5741666666666667</v>
      </c>
      <c r="R24" s="105"/>
      <c r="S24" s="98">
        <v>38.192999999999998</v>
      </c>
      <c r="T24" s="99">
        <f t="shared" si="1"/>
        <v>10.609166666666665</v>
      </c>
      <c r="U24" s="107"/>
      <c r="V24" s="98">
        <v>49.884700000000002</v>
      </c>
      <c r="W24" s="99">
        <f t="shared" si="2"/>
        <v>13.856861111111112</v>
      </c>
      <c r="X24" s="101"/>
      <c r="Y24" s="101"/>
      <c r="Z24" s="102"/>
      <c r="AA24" s="102"/>
      <c r="AB24" s="103"/>
      <c r="AC24" s="104">
        <f>Додаток!F28/1000</f>
        <v>1967.2646100000002</v>
      </c>
      <c r="AD24" s="11">
        <f t="shared" si="3"/>
        <v>100.00000000000001</v>
      </c>
      <c r="AE24" s="12" t="str">
        <f t="shared" si="4"/>
        <v>ОК</v>
      </c>
      <c r="AF24" s="7"/>
      <c r="AG24" s="7"/>
      <c r="AH24" s="7"/>
    </row>
    <row r="25" spans="1:34" ht="16.5" x14ac:dyDescent="0.25">
      <c r="A25" s="14">
        <v>15</v>
      </c>
      <c r="B25" s="91">
        <v>95.251300000000001</v>
      </c>
      <c r="C25" s="92">
        <v>2.5552000000000001</v>
      </c>
      <c r="D25" s="92">
        <v>0.82389999999999997</v>
      </c>
      <c r="E25" s="92">
        <v>0.1255</v>
      </c>
      <c r="F25" s="92">
        <v>0.13969999999999999</v>
      </c>
      <c r="G25" s="92">
        <v>1.1999999999999999E-3</v>
      </c>
      <c r="H25" s="92">
        <v>2.9399999999999999E-2</v>
      </c>
      <c r="I25" s="92">
        <v>2.3199999999999998E-2</v>
      </c>
      <c r="J25" s="92">
        <v>1.0200000000000001E-2</v>
      </c>
      <c r="K25" s="92">
        <v>1.12E-2</v>
      </c>
      <c r="L25" s="92">
        <v>0.81359999999999999</v>
      </c>
      <c r="M25" s="93">
        <v>0.2155</v>
      </c>
      <c r="N25" s="123">
        <v>0.70569999999999999</v>
      </c>
      <c r="O25" s="105"/>
      <c r="P25" s="98">
        <v>34.450000000000003</v>
      </c>
      <c r="Q25" s="97">
        <f t="shared" si="0"/>
        <v>9.5694444444444446</v>
      </c>
      <c r="R25" s="105"/>
      <c r="S25" s="98">
        <v>38.177</v>
      </c>
      <c r="T25" s="99">
        <f t="shared" si="1"/>
        <v>10.604722222222222</v>
      </c>
      <c r="U25" s="107"/>
      <c r="V25" s="98">
        <v>49.875</v>
      </c>
      <c r="W25" s="99">
        <f t="shared" si="2"/>
        <v>13.854166666666666</v>
      </c>
      <c r="X25" s="101"/>
      <c r="Y25" s="101"/>
      <c r="Z25" s="102">
        <v>0.1</v>
      </c>
      <c r="AA25" s="102">
        <v>4.7</v>
      </c>
      <c r="AB25" s="103"/>
      <c r="AC25" s="104">
        <f>Додаток!F29/1000</f>
        <v>2197.4247700000001</v>
      </c>
      <c r="AD25" s="11">
        <f t="shared" ref="AD25" si="5">SUM(B25:M25)+$K$42+$N$42</f>
        <v>99.999899999999997</v>
      </c>
      <c r="AE25" s="12" t="str">
        <f t="shared" si="4"/>
        <v xml:space="preserve"> </v>
      </c>
      <c r="AF25" s="7"/>
      <c r="AG25" s="7"/>
      <c r="AH25" s="7"/>
    </row>
    <row r="26" spans="1:34" ht="16.5" x14ac:dyDescent="0.25">
      <c r="A26" s="14">
        <v>16</v>
      </c>
      <c r="B26" s="124">
        <v>95.532399999999996</v>
      </c>
      <c r="C26" s="92">
        <v>2.3992</v>
      </c>
      <c r="D26" s="92">
        <v>0.78129999999999999</v>
      </c>
      <c r="E26" s="92">
        <v>0.12379999999999999</v>
      </c>
      <c r="F26" s="92">
        <v>0.1328</v>
      </c>
      <c r="G26" s="92">
        <v>1.4E-3</v>
      </c>
      <c r="H26" s="92">
        <v>3.0200000000000001E-2</v>
      </c>
      <c r="I26" s="92">
        <v>2.35E-2</v>
      </c>
      <c r="J26" s="92">
        <v>1.44E-2</v>
      </c>
      <c r="K26" s="92">
        <v>1.01E-2</v>
      </c>
      <c r="L26" s="92">
        <v>0.75029999999999997</v>
      </c>
      <c r="M26" s="93">
        <v>0.20050000000000001</v>
      </c>
      <c r="N26" s="123">
        <v>0.70379999999999998</v>
      </c>
      <c r="O26" s="105"/>
      <c r="P26" s="98">
        <v>34.415999999999997</v>
      </c>
      <c r="Q26" s="97">
        <f t="shared" si="0"/>
        <v>9.5599999999999987</v>
      </c>
      <c r="R26" s="105"/>
      <c r="S26" s="102">
        <v>38.14</v>
      </c>
      <c r="T26" s="99">
        <f t="shared" si="1"/>
        <v>10.594444444444445</v>
      </c>
      <c r="U26" s="107"/>
      <c r="V26" s="102">
        <v>49.89</v>
      </c>
      <c r="W26" s="99">
        <f t="shared" si="2"/>
        <v>13.858333333333333</v>
      </c>
      <c r="X26" s="101">
        <v>-19.3</v>
      </c>
      <c r="Y26" s="101">
        <v>-14.1</v>
      </c>
      <c r="Z26" s="102"/>
      <c r="AA26" s="102"/>
      <c r="AB26" s="103"/>
      <c r="AC26" s="104">
        <f>Додаток!F30/1000</f>
        <v>2326.3331400000002</v>
      </c>
      <c r="AD26" s="11">
        <f t="shared" ref="AD26:AD41" si="6">SUM(B26:M26)+$K$42+$N$42</f>
        <v>99.999899999999982</v>
      </c>
      <c r="AE26" s="12" t="str">
        <f t="shared" si="4"/>
        <v xml:space="preserve"> </v>
      </c>
      <c r="AF26" s="7"/>
      <c r="AG26" s="7"/>
      <c r="AH26" s="7"/>
    </row>
    <row r="27" spans="1:34" ht="16.5" x14ac:dyDescent="0.25">
      <c r="A27" s="14">
        <v>17</v>
      </c>
      <c r="B27" s="108">
        <v>94.995599999999996</v>
      </c>
      <c r="C27" s="108">
        <v>2.6766999999999999</v>
      </c>
      <c r="D27" s="108">
        <v>0.86040000000000005</v>
      </c>
      <c r="E27" s="108">
        <v>0.12839999999999999</v>
      </c>
      <c r="F27" s="108">
        <v>0.14599999999999999</v>
      </c>
      <c r="G27" s="108">
        <v>1.4E-3</v>
      </c>
      <c r="H27" s="108">
        <v>3.2000000000000001E-2</v>
      </c>
      <c r="I27" s="108">
        <v>2.5399999999999999E-2</v>
      </c>
      <c r="J27" s="108">
        <v>1.83E-2</v>
      </c>
      <c r="K27" s="108">
        <v>9.4999999999999998E-3</v>
      </c>
      <c r="L27" s="108">
        <v>0.88249999999999995</v>
      </c>
      <c r="M27" s="108">
        <v>0.2238</v>
      </c>
      <c r="N27" s="110">
        <v>0.70779999999999998</v>
      </c>
      <c r="O27" s="105"/>
      <c r="P27" s="102">
        <v>34.5</v>
      </c>
      <c r="Q27" s="97">
        <f t="shared" si="0"/>
        <v>9.5833333333333339</v>
      </c>
      <c r="R27" s="105"/>
      <c r="S27" s="102">
        <v>38.228999999999999</v>
      </c>
      <c r="T27" s="99">
        <f t="shared" si="1"/>
        <v>10.619166666666667</v>
      </c>
      <c r="U27" s="107"/>
      <c r="V27" s="102">
        <v>49.87</v>
      </c>
      <c r="W27" s="99">
        <f t="shared" si="2"/>
        <v>13.852777777777776</v>
      </c>
      <c r="X27" s="107"/>
      <c r="Y27" s="102"/>
      <c r="Z27" s="102"/>
      <c r="AA27" s="102"/>
      <c r="AB27" s="103"/>
      <c r="AC27" s="104">
        <f>Додаток!F31/1000</f>
        <v>1983.1246899999999</v>
      </c>
      <c r="AD27" s="11">
        <f t="shared" si="6"/>
        <v>99.999999999999986</v>
      </c>
      <c r="AE27" s="12" t="str">
        <f t="shared" si="4"/>
        <v>ОК</v>
      </c>
      <c r="AF27" s="7"/>
      <c r="AG27" s="7"/>
      <c r="AH27" s="7"/>
    </row>
    <row r="28" spans="1:34" ht="16.5" x14ac:dyDescent="0.25">
      <c r="A28" s="14">
        <v>18</v>
      </c>
      <c r="B28" s="108">
        <v>95.017099999999999</v>
      </c>
      <c r="C28" s="108">
        <v>2.6469999999999998</v>
      </c>
      <c r="D28" s="108">
        <v>0.85019999999999996</v>
      </c>
      <c r="E28" s="108">
        <v>0.126</v>
      </c>
      <c r="F28" s="108">
        <v>0.14460000000000001</v>
      </c>
      <c r="G28" s="108">
        <v>1.2999999999999999E-3</v>
      </c>
      <c r="H28" s="108">
        <v>3.0700000000000002E-2</v>
      </c>
      <c r="I28" s="108">
        <v>2.5100000000000001E-2</v>
      </c>
      <c r="J28" s="108">
        <v>2.9399999999999999E-2</v>
      </c>
      <c r="K28" s="108">
        <v>9.4999999999999998E-3</v>
      </c>
      <c r="L28" s="108">
        <v>0.88239999999999996</v>
      </c>
      <c r="M28" s="108">
        <v>0.2366</v>
      </c>
      <c r="N28" s="110">
        <v>0.70789999999999997</v>
      </c>
      <c r="O28" s="105"/>
      <c r="P28" s="102">
        <v>34.49</v>
      </c>
      <c r="Q28" s="97">
        <f t="shared" si="0"/>
        <v>9.5805555555555557</v>
      </c>
      <c r="R28" s="105"/>
      <c r="S28" s="102">
        <v>38.22</v>
      </c>
      <c r="T28" s="99">
        <f t="shared" si="1"/>
        <v>10.616666666666665</v>
      </c>
      <c r="U28" s="107"/>
      <c r="V28" s="102">
        <v>49.85</v>
      </c>
      <c r="W28" s="99">
        <f t="shared" si="2"/>
        <v>13.847222222222221</v>
      </c>
      <c r="X28" s="107"/>
      <c r="Y28" s="102"/>
      <c r="Z28" s="102"/>
      <c r="AA28" s="102"/>
      <c r="AB28" s="103"/>
      <c r="AC28" s="104">
        <f>Додаток!F32/1000</f>
        <v>1848.06702</v>
      </c>
      <c r="AD28" s="11">
        <f t="shared" si="6"/>
        <v>99.999899999999997</v>
      </c>
      <c r="AE28" s="12" t="str">
        <f t="shared" si="4"/>
        <v xml:space="preserve"> </v>
      </c>
      <c r="AF28" s="7"/>
      <c r="AG28" s="7"/>
      <c r="AH28" s="7"/>
    </row>
    <row r="29" spans="1:34" ht="16.5" x14ac:dyDescent="0.25">
      <c r="A29" s="14">
        <v>19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10"/>
      <c r="O29" s="105"/>
      <c r="P29" s="125">
        <v>34.49</v>
      </c>
      <c r="Q29" s="112">
        <f t="shared" si="0"/>
        <v>9.5805555555555557</v>
      </c>
      <c r="R29" s="113"/>
      <c r="S29" s="125">
        <v>38.22</v>
      </c>
      <c r="T29" s="115">
        <f t="shared" si="1"/>
        <v>10.616666666666665</v>
      </c>
      <c r="U29" s="107"/>
      <c r="V29" s="125">
        <v>49.85</v>
      </c>
      <c r="W29" s="115">
        <f t="shared" si="2"/>
        <v>13.847222222222221</v>
      </c>
      <c r="X29" s="107"/>
      <c r="Y29" s="102"/>
      <c r="Z29" s="102"/>
      <c r="AA29" s="102"/>
      <c r="AB29" s="103"/>
      <c r="AC29" s="104">
        <f>Додаток!F33/1000</f>
        <v>1803.3690999999999</v>
      </c>
      <c r="AD29" s="11">
        <f t="shared" si="6"/>
        <v>0</v>
      </c>
      <c r="AE29" s="12" t="str">
        <f t="shared" si="4"/>
        <v xml:space="preserve"> </v>
      </c>
      <c r="AF29" s="7"/>
      <c r="AG29" s="7"/>
      <c r="AH29" s="7"/>
    </row>
    <row r="30" spans="1:34" ht="16.5" x14ac:dyDescent="0.25">
      <c r="A30" s="14">
        <v>20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10"/>
      <c r="O30" s="105"/>
      <c r="P30" s="125">
        <v>34.49</v>
      </c>
      <c r="Q30" s="112">
        <f t="shared" si="0"/>
        <v>9.5805555555555557</v>
      </c>
      <c r="R30" s="113"/>
      <c r="S30" s="125">
        <v>38.22</v>
      </c>
      <c r="T30" s="115">
        <f t="shared" si="1"/>
        <v>10.616666666666665</v>
      </c>
      <c r="U30" s="107"/>
      <c r="V30" s="125">
        <v>49.85</v>
      </c>
      <c r="W30" s="115">
        <f t="shared" si="2"/>
        <v>13.847222222222221</v>
      </c>
      <c r="X30" s="107"/>
      <c r="Y30" s="102"/>
      <c r="Z30" s="102"/>
      <c r="AA30" s="102"/>
      <c r="AB30" s="103"/>
      <c r="AC30" s="104">
        <f>Додаток!F34/1000</f>
        <v>1820.2720999999999</v>
      </c>
      <c r="AD30" s="11">
        <f t="shared" si="6"/>
        <v>0</v>
      </c>
      <c r="AE30" s="12" t="str">
        <f t="shared" si="4"/>
        <v xml:space="preserve"> </v>
      </c>
      <c r="AF30" s="7"/>
      <c r="AG30" s="7"/>
      <c r="AH30" s="7"/>
    </row>
    <row r="31" spans="1:34" ht="16.5" x14ac:dyDescent="0.25">
      <c r="A31" s="14">
        <v>21</v>
      </c>
      <c r="B31" s="108">
        <v>95.194400000000002</v>
      </c>
      <c r="C31" s="108">
        <v>2.5646</v>
      </c>
      <c r="D31" s="108">
        <v>0.82850000000000001</v>
      </c>
      <c r="E31" s="108">
        <v>0.12520000000000001</v>
      </c>
      <c r="F31" s="108">
        <v>0.1434</v>
      </c>
      <c r="G31" s="108">
        <v>1.4E-3</v>
      </c>
      <c r="H31" s="108">
        <v>3.2300000000000002E-2</v>
      </c>
      <c r="I31" s="108">
        <v>2.5499999999999998E-2</v>
      </c>
      <c r="J31" s="108">
        <v>1.0200000000000001E-2</v>
      </c>
      <c r="K31" s="108">
        <v>9.9000000000000008E-3</v>
      </c>
      <c r="L31" s="108">
        <v>0.85229999999999995</v>
      </c>
      <c r="M31" s="108">
        <v>0.21240000000000001</v>
      </c>
      <c r="N31" s="110">
        <v>0.70620000000000005</v>
      </c>
      <c r="O31" s="105"/>
      <c r="P31" s="102">
        <v>34.450000000000003</v>
      </c>
      <c r="Q31" s="97">
        <f t="shared" si="0"/>
        <v>9.5694444444444446</v>
      </c>
      <c r="R31" s="105"/>
      <c r="S31" s="102">
        <v>38.177999999999997</v>
      </c>
      <c r="T31" s="99">
        <f t="shared" si="1"/>
        <v>10.604999999999999</v>
      </c>
      <c r="U31" s="107"/>
      <c r="V31" s="102">
        <v>49.86</v>
      </c>
      <c r="W31" s="99">
        <f t="shared" si="2"/>
        <v>13.85</v>
      </c>
      <c r="X31" s="107"/>
      <c r="Y31" s="102"/>
      <c r="Z31" s="102"/>
      <c r="AA31" s="102"/>
      <c r="AB31" s="103"/>
      <c r="AC31" s="104">
        <f>Додаток!F35/1000</f>
        <v>1944.5884699999999</v>
      </c>
      <c r="AD31" s="11">
        <f t="shared" si="6"/>
        <v>100.00010000000002</v>
      </c>
      <c r="AE31" s="12" t="str">
        <f t="shared" si="4"/>
        <v xml:space="preserve"> </v>
      </c>
      <c r="AF31" s="7"/>
      <c r="AG31" s="7"/>
      <c r="AH31" s="7"/>
    </row>
    <row r="32" spans="1:34" s="87" customFormat="1" ht="18.75" customHeight="1" x14ac:dyDescent="0.25">
      <c r="A32" s="14">
        <v>22</v>
      </c>
      <c r="B32" s="108">
        <v>94.821899999999999</v>
      </c>
      <c r="C32" s="108">
        <v>2.806</v>
      </c>
      <c r="D32" s="108">
        <v>0.90390000000000004</v>
      </c>
      <c r="E32" s="108">
        <v>0.13689999999999999</v>
      </c>
      <c r="F32" s="108">
        <v>0.15570000000000001</v>
      </c>
      <c r="G32" s="108">
        <v>1.4E-3</v>
      </c>
      <c r="H32" s="108">
        <v>3.4599999999999999E-2</v>
      </c>
      <c r="I32" s="108">
        <v>2.6800000000000001E-2</v>
      </c>
      <c r="J32" s="108">
        <v>1.9300000000000001E-2</v>
      </c>
      <c r="K32" s="108">
        <v>9.2999999999999992E-3</v>
      </c>
      <c r="L32" s="108">
        <v>0.85240000000000005</v>
      </c>
      <c r="M32" s="108">
        <v>0.23200000000000001</v>
      </c>
      <c r="N32" s="110">
        <v>0.70950000000000002</v>
      </c>
      <c r="O32" s="105"/>
      <c r="P32" s="102">
        <v>34.58</v>
      </c>
      <c r="Q32" s="97">
        <f t="shared" si="0"/>
        <v>9.6055555555555543</v>
      </c>
      <c r="R32" s="105"/>
      <c r="S32" s="102">
        <v>38.32</v>
      </c>
      <c r="T32" s="99">
        <f t="shared" si="1"/>
        <v>10.644444444444444</v>
      </c>
      <c r="U32" s="107"/>
      <c r="V32" s="102">
        <v>49.93</v>
      </c>
      <c r="W32" s="99">
        <f t="shared" si="2"/>
        <v>13.869444444444444</v>
      </c>
      <c r="X32" s="107"/>
      <c r="Y32" s="102"/>
      <c r="Z32" s="102"/>
      <c r="AA32" s="102"/>
      <c r="AB32" s="118" t="s">
        <v>51</v>
      </c>
      <c r="AC32" s="104">
        <f>Додаток!F36/1000</f>
        <v>1950.0047</v>
      </c>
      <c r="AD32" s="85">
        <f t="shared" si="6"/>
        <v>100.00019999999998</v>
      </c>
      <c r="AE32" s="82" t="str">
        <f t="shared" si="4"/>
        <v xml:space="preserve"> </v>
      </c>
      <c r="AF32" s="86"/>
      <c r="AG32" s="86"/>
      <c r="AH32" s="86"/>
    </row>
    <row r="33" spans="1:34" ht="16.5" x14ac:dyDescent="0.25">
      <c r="A33" s="14">
        <v>23</v>
      </c>
      <c r="B33" s="108">
        <v>94.925700000000006</v>
      </c>
      <c r="C33" s="108">
        <v>2.7393999999999998</v>
      </c>
      <c r="D33" s="108">
        <v>0.88500000000000001</v>
      </c>
      <c r="E33" s="108">
        <v>0.1343</v>
      </c>
      <c r="F33" s="108">
        <v>0.1525</v>
      </c>
      <c r="G33" s="108">
        <v>1.4E-3</v>
      </c>
      <c r="H33" s="108">
        <v>3.3799999999999997E-2</v>
      </c>
      <c r="I33" s="108">
        <v>2.58E-2</v>
      </c>
      <c r="J33" s="108">
        <v>1.7600000000000001E-2</v>
      </c>
      <c r="K33" s="108">
        <v>9.4999999999999998E-3</v>
      </c>
      <c r="L33" s="108">
        <v>0.84970000000000001</v>
      </c>
      <c r="M33" s="108">
        <v>0.22520000000000001</v>
      </c>
      <c r="N33" s="110">
        <v>0.70860000000000001</v>
      </c>
      <c r="O33" s="105"/>
      <c r="P33" s="102">
        <v>34.549999999999997</v>
      </c>
      <c r="Q33" s="97">
        <f t="shared" si="0"/>
        <v>9.5972222222222214</v>
      </c>
      <c r="R33" s="105"/>
      <c r="S33" s="102">
        <v>38.28</v>
      </c>
      <c r="T33" s="99">
        <f t="shared" si="1"/>
        <v>10.633333333333333</v>
      </c>
      <c r="U33" s="107"/>
      <c r="V33" s="102">
        <v>49.91</v>
      </c>
      <c r="W33" s="99">
        <f t="shared" si="2"/>
        <v>13.863888888888887</v>
      </c>
      <c r="X33" s="126">
        <v>-23</v>
      </c>
      <c r="Y33" s="102">
        <v>-16.5</v>
      </c>
      <c r="Z33" s="102"/>
      <c r="AA33" s="102"/>
      <c r="AB33" s="103"/>
      <c r="AC33" s="104">
        <f>Додаток!F37/1000</f>
        <v>1851.07052</v>
      </c>
      <c r="AD33" s="11">
        <f t="shared" si="6"/>
        <v>99.999900000000025</v>
      </c>
      <c r="AE33" s="12" t="str">
        <f>IF(AD33=100,"ОК"," ")</f>
        <v xml:space="preserve"> </v>
      </c>
      <c r="AF33" s="7"/>
      <c r="AG33" s="7"/>
      <c r="AH33" s="7"/>
    </row>
    <row r="34" spans="1:34" ht="16.5" x14ac:dyDescent="0.25">
      <c r="A34" s="14">
        <v>24</v>
      </c>
      <c r="B34" s="108">
        <v>95.061099999999996</v>
      </c>
      <c r="C34" s="108">
        <v>2.6404000000000001</v>
      </c>
      <c r="D34" s="108">
        <v>0.8498</v>
      </c>
      <c r="E34" s="108">
        <v>0.1273</v>
      </c>
      <c r="F34" s="108">
        <v>0.14680000000000001</v>
      </c>
      <c r="G34" s="108">
        <v>1.4E-3</v>
      </c>
      <c r="H34" s="108">
        <v>3.2399999999999998E-2</v>
      </c>
      <c r="I34" s="108">
        <v>2.5399999999999999E-2</v>
      </c>
      <c r="J34" s="108">
        <v>1.49E-2</v>
      </c>
      <c r="K34" s="108">
        <v>9.1000000000000004E-3</v>
      </c>
      <c r="L34" s="108">
        <v>0.87139999999999995</v>
      </c>
      <c r="M34" s="108">
        <v>0.22</v>
      </c>
      <c r="N34" s="110">
        <v>0.70730000000000004</v>
      </c>
      <c r="O34" s="105"/>
      <c r="P34" s="102">
        <v>34.485999999999997</v>
      </c>
      <c r="Q34" s="97">
        <f t="shared" si="0"/>
        <v>9.5794444444444427</v>
      </c>
      <c r="R34" s="105"/>
      <c r="S34" s="102">
        <v>38.21</v>
      </c>
      <c r="T34" s="99">
        <f t="shared" si="1"/>
        <v>10.613888888888889</v>
      </c>
      <c r="U34" s="107"/>
      <c r="V34" s="102">
        <v>49.87</v>
      </c>
      <c r="W34" s="99">
        <f t="shared" si="2"/>
        <v>13.852777777777776</v>
      </c>
      <c r="X34" s="107"/>
      <c r="Y34" s="102"/>
      <c r="Z34" s="102"/>
      <c r="AA34" s="102"/>
      <c r="AB34" s="103"/>
      <c r="AC34" s="104">
        <f>Додаток!F38/1000</f>
        <v>1907.4295</v>
      </c>
      <c r="AD34" s="11">
        <f t="shared" si="6"/>
        <v>100</v>
      </c>
      <c r="AE34" s="12" t="str">
        <f t="shared" si="4"/>
        <v>ОК</v>
      </c>
      <c r="AF34" s="7"/>
      <c r="AG34" s="7"/>
      <c r="AH34" s="7"/>
    </row>
    <row r="35" spans="1:34" ht="16.5" x14ac:dyDescent="0.25">
      <c r="A35" s="14">
        <v>25</v>
      </c>
      <c r="B35" s="108">
        <v>94.274699999999996</v>
      </c>
      <c r="C35" s="108">
        <v>3.0516000000000001</v>
      </c>
      <c r="D35" s="108">
        <v>0.92049999999999998</v>
      </c>
      <c r="E35" s="108">
        <v>0.12609999999999999</v>
      </c>
      <c r="F35" s="108">
        <v>0.1517</v>
      </c>
      <c r="G35" s="108">
        <v>1.2999999999999999E-3</v>
      </c>
      <c r="H35" s="108">
        <v>3.1600000000000003E-2</v>
      </c>
      <c r="I35" s="108">
        <v>2.52E-2</v>
      </c>
      <c r="J35" s="108">
        <v>1.61E-2</v>
      </c>
      <c r="K35" s="108">
        <v>8.9999999999999993E-3</v>
      </c>
      <c r="L35" s="108">
        <v>1.1549</v>
      </c>
      <c r="M35" s="108">
        <v>0.23730000000000001</v>
      </c>
      <c r="N35" s="110">
        <v>0.71220000000000006</v>
      </c>
      <c r="O35" s="105"/>
      <c r="P35" s="102">
        <v>34.53</v>
      </c>
      <c r="Q35" s="97">
        <f t="shared" si="0"/>
        <v>9.5916666666666668</v>
      </c>
      <c r="R35" s="105"/>
      <c r="S35" s="102">
        <v>38.26</v>
      </c>
      <c r="T35" s="99">
        <f t="shared" si="1"/>
        <v>10.627777777777776</v>
      </c>
      <c r="U35" s="107"/>
      <c r="V35" s="102">
        <v>49.75</v>
      </c>
      <c r="W35" s="99">
        <f t="shared" si="2"/>
        <v>13.819444444444445</v>
      </c>
      <c r="X35" s="107"/>
      <c r="Y35" s="102"/>
      <c r="Z35" s="102"/>
      <c r="AA35" s="102"/>
      <c r="AB35" s="103"/>
      <c r="AC35" s="104">
        <f>Додаток!F39/1000</f>
        <v>1815.3236800000002</v>
      </c>
      <c r="AD35" s="11">
        <f t="shared" si="6"/>
        <v>99.999999999999986</v>
      </c>
      <c r="AE35" s="12" t="str">
        <f t="shared" si="4"/>
        <v>ОК</v>
      </c>
      <c r="AF35" s="7"/>
      <c r="AG35" s="7"/>
      <c r="AH35" s="7"/>
    </row>
    <row r="36" spans="1:34" ht="16.5" x14ac:dyDescent="0.25">
      <c r="A36" s="14">
        <v>26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10"/>
      <c r="O36" s="105"/>
      <c r="P36" s="125">
        <v>34.53</v>
      </c>
      <c r="Q36" s="112">
        <f t="shared" si="0"/>
        <v>9.5916666666666668</v>
      </c>
      <c r="R36" s="113"/>
      <c r="S36" s="125">
        <v>38.26</v>
      </c>
      <c r="T36" s="115">
        <f t="shared" si="1"/>
        <v>10.627777777777776</v>
      </c>
      <c r="U36" s="107"/>
      <c r="V36" s="125">
        <v>49.75</v>
      </c>
      <c r="W36" s="115">
        <f t="shared" si="2"/>
        <v>13.819444444444445</v>
      </c>
      <c r="X36" s="107"/>
      <c r="Y36" s="102"/>
      <c r="Z36" s="102"/>
      <c r="AA36" s="102"/>
      <c r="AB36" s="103"/>
      <c r="AC36" s="104">
        <f>Додаток!F40/1000</f>
        <v>1802.1915799999999</v>
      </c>
      <c r="AD36" s="11">
        <f t="shared" si="6"/>
        <v>0</v>
      </c>
      <c r="AE36" s="12" t="str">
        <f t="shared" si="4"/>
        <v xml:space="preserve"> </v>
      </c>
      <c r="AF36" s="7"/>
      <c r="AG36" s="7"/>
      <c r="AH36" s="7"/>
    </row>
    <row r="37" spans="1:34" ht="16.5" x14ac:dyDescent="0.25">
      <c r="A37" s="14">
        <v>27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10"/>
      <c r="O37" s="105"/>
      <c r="P37" s="125">
        <v>34.53</v>
      </c>
      <c r="Q37" s="112">
        <f t="shared" si="0"/>
        <v>9.5916666666666668</v>
      </c>
      <c r="R37" s="113"/>
      <c r="S37" s="125">
        <v>38.26</v>
      </c>
      <c r="T37" s="115">
        <f t="shared" si="1"/>
        <v>10.627777777777776</v>
      </c>
      <c r="U37" s="107"/>
      <c r="V37" s="125">
        <v>49.75</v>
      </c>
      <c r="W37" s="115">
        <f t="shared" si="2"/>
        <v>13.819444444444445</v>
      </c>
      <c r="X37" s="107"/>
      <c r="Y37" s="102"/>
      <c r="Z37" s="102"/>
      <c r="AA37" s="102"/>
      <c r="AB37" s="103"/>
      <c r="AC37" s="104">
        <f>Додаток!F41/1000</f>
        <v>1598.0414599999999</v>
      </c>
      <c r="AD37" s="11">
        <f t="shared" si="6"/>
        <v>0</v>
      </c>
      <c r="AE37" s="12" t="str">
        <f t="shared" si="4"/>
        <v xml:space="preserve"> </v>
      </c>
      <c r="AF37" s="7"/>
      <c r="AG37" s="7"/>
      <c r="AH37" s="7"/>
    </row>
    <row r="38" spans="1:34" ht="16.5" x14ac:dyDescent="0.25">
      <c r="A38" s="14">
        <v>28</v>
      </c>
      <c r="B38" s="108">
        <v>93.400899999999993</v>
      </c>
      <c r="C38" s="108">
        <v>3.4426999999999999</v>
      </c>
      <c r="D38" s="108">
        <v>0.91820000000000002</v>
      </c>
      <c r="E38" s="108">
        <v>0.1116</v>
      </c>
      <c r="F38" s="108">
        <v>0.14000000000000001</v>
      </c>
      <c r="G38" s="108">
        <v>1E-3</v>
      </c>
      <c r="H38" s="108">
        <v>2.7E-2</v>
      </c>
      <c r="I38" s="108">
        <v>2.18E-2</v>
      </c>
      <c r="J38" s="108">
        <v>8.8000000000000005E-3</v>
      </c>
      <c r="K38" s="108">
        <v>1.0200000000000001E-2</v>
      </c>
      <c r="L38" s="108">
        <v>1.6811</v>
      </c>
      <c r="M38" s="108">
        <v>0.2366</v>
      </c>
      <c r="N38" s="110">
        <v>0.71619999999999995</v>
      </c>
      <c r="O38" s="105"/>
      <c r="P38" s="102">
        <v>34.42</v>
      </c>
      <c r="Q38" s="97">
        <f t="shared" si="0"/>
        <v>9.5611111111111118</v>
      </c>
      <c r="R38" s="105"/>
      <c r="S38" s="102">
        <v>38.130000000000003</v>
      </c>
      <c r="T38" s="99">
        <f t="shared" si="1"/>
        <v>10.591666666666667</v>
      </c>
      <c r="U38" s="107"/>
      <c r="V38" s="102">
        <v>49.45</v>
      </c>
      <c r="W38" s="99">
        <f t="shared" si="2"/>
        <v>13.736111111111111</v>
      </c>
      <c r="X38" s="107"/>
      <c r="Y38" s="102"/>
      <c r="Z38" s="102"/>
      <c r="AA38" s="102"/>
      <c r="AB38" s="103"/>
      <c r="AC38" s="104">
        <f>Додаток!F42/1000</f>
        <v>1641.6533199999999</v>
      </c>
      <c r="AD38" s="11">
        <f t="shared" si="6"/>
        <v>99.999899999999982</v>
      </c>
      <c r="AE38" s="12" t="str">
        <f t="shared" si="4"/>
        <v xml:space="preserve"> </v>
      </c>
      <c r="AF38" s="7"/>
      <c r="AG38" s="7"/>
      <c r="AH38" s="7"/>
    </row>
    <row r="39" spans="1:34" ht="17.25" x14ac:dyDescent="0.25">
      <c r="A39" s="14">
        <v>29</v>
      </c>
      <c r="B39" s="108">
        <v>93.571600000000004</v>
      </c>
      <c r="C39" s="108">
        <v>3.3529</v>
      </c>
      <c r="D39" s="108">
        <v>0.91180000000000005</v>
      </c>
      <c r="E39" s="108">
        <v>0.10829999999999999</v>
      </c>
      <c r="F39" s="108">
        <v>0.1346</v>
      </c>
      <c r="G39" s="108">
        <v>8.9999999999999998E-4</v>
      </c>
      <c r="H39" s="108">
        <v>2.92E-2</v>
      </c>
      <c r="I39" s="108">
        <v>2.3400000000000001E-2</v>
      </c>
      <c r="J39" s="108">
        <v>1.24E-2</v>
      </c>
      <c r="K39" s="108">
        <v>1.0500000000000001E-2</v>
      </c>
      <c r="L39" s="108">
        <v>1.5976999999999999</v>
      </c>
      <c r="M39" s="108">
        <v>0.2467</v>
      </c>
      <c r="N39" s="110">
        <v>0.71540000000000004</v>
      </c>
      <c r="O39" s="105"/>
      <c r="P39" s="102">
        <v>34.42</v>
      </c>
      <c r="Q39" s="97">
        <f t="shared" si="0"/>
        <v>9.5611111111111118</v>
      </c>
      <c r="R39" s="105"/>
      <c r="S39" s="102">
        <v>38.130000000000003</v>
      </c>
      <c r="T39" s="99">
        <f t="shared" si="1"/>
        <v>10.591666666666667</v>
      </c>
      <c r="U39" s="107"/>
      <c r="V39" s="102">
        <v>49.48</v>
      </c>
      <c r="W39" s="99">
        <f t="shared" si="2"/>
        <v>13.744444444444444</v>
      </c>
      <c r="X39" s="107"/>
      <c r="Y39" s="102"/>
      <c r="Z39" s="102" t="s">
        <v>115</v>
      </c>
      <c r="AA39" s="102">
        <v>1.5</v>
      </c>
      <c r="AB39" s="103"/>
      <c r="AC39" s="104">
        <f>Додаток!F43/1000</f>
        <v>1966.4349199999999</v>
      </c>
      <c r="AD39" s="11">
        <f t="shared" si="6"/>
        <v>100.00000000000001</v>
      </c>
      <c r="AE39" s="12" t="str">
        <f t="shared" si="4"/>
        <v>ОК</v>
      </c>
      <c r="AF39" s="7"/>
      <c r="AG39" s="7"/>
      <c r="AH39" s="7"/>
    </row>
    <row r="40" spans="1:34" ht="16.5" x14ac:dyDescent="0.25">
      <c r="A40" s="14">
        <v>30</v>
      </c>
      <c r="B40" s="127">
        <v>94.400899999999993</v>
      </c>
      <c r="C40" s="108">
        <v>2.8658999999999999</v>
      </c>
      <c r="D40" s="108">
        <v>0.82340000000000002</v>
      </c>
      <c r="E40" s="108">
        <v>0.10630000000000001</v>
      </c>
      <c r="F40" s="108">
        <v>0.1313</v>
      </c>
      <c r="G40" s="108">
        <v>1.1999999999999999E-3</v>
      </c>
      <c r="H40" s="108">
        <v>2.81E-2</v>
      </c>
      <c r="I40" s="108">
        <v>2.2599999999999999E-2</v>
      </c>
      <c r="J40" s="108">
        <v>1.2500000000000001E-2</v>
      </c>
      <c r="K40" s="108">
        <v>9.2999999999999992E-3</v>
      </c>
      <c r="L40" s="108">
        <v>1.3836999999999999</v>
      </c>
      <c r="M40" s="128">
        <v>0.21460000000000001</v>
      </c>
      <c r="N40" s="110">
        <v>0.70989999999999998</v>
      </c>
      <c r="O40" s="105"/>
      <c r="P40" s="102">
        <v>34.32</v>
      </c>
      <c r="Q40" s="97">
        <f t="shared" si="0"/>
        <v>9.5333333333333332</v>
      </c>
      <c r="R40" s="105"/>
      <c r="S40" s="102">
        <v>38.03</v>
      </c>
      <c r="T40" s="99">
        <f t="shared" si="1"/>
        <v>10.563888888888888</v>
      </c>
      <c r="U40" s="107"/>
      <c r="V40" s="102">
        <v>49.54</v>
      </c>
      <c r="W40" s="99">
        <f t="shared" si="2"/>
        <v>13.761111111111111</v>
      </c>
      <c r="X40" s="107">
        <v>-23.4</v>
      </c>
      <c r="Y40" s="102">
        <v>-17.5</v>
      </c>
      <c r="Z40" s="102"/>
      <c r="AA40" s="102"/>
      <c r="AB40" s="103"/>
      <c r="AC40" s="104">
        <f>Додаток!F44/1000</f>
        <v>2046.7137699999998</v>
      </c>
      <c r="AD40" s="11">
        <f t="shared" si="6"/>
        <v>99.999799999999993</v>
      </c>
      <c r="AE40" s="12" t="str">
        <f t="shared" si="4"/>
        <v xml:space="preserve"> </v>
      </c>
      <c r="AF40" s="7"/>
      <c r="AG40" s="7"/>
      <c r="AH40" s="7"/>
    </row>
    <row r="41" spans="1:34" ht="17.25" thickBot="1" x14ac:dyDescent="0.3">
      <c r="A41" s="15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  <c r="N41" s="132"/>
      <c r="O41" s="133"/>
      <c r="P41" s="134"/>
      <c r="Q41" s="97">
        <f t="shared" si="0"/>
        <v>0</v>
      </c>
      <c r="R41" s="133"/>
      <c r="S41" s="134"/>
      <c r="T41" s="99">
        <f t="shared" si="1"/>
        <v>0</v>
      </c>
      <c r="U41" s="135"/>
      <c r="V41" s="134"/>
      <c r="W41" s="136">
        <f t="shared" si="2"/>
        <v>0</v>
      </c>
      <c r="X41" s="135"/>
      <c r="Y41" s="134"/>
      <c r="Z41" s="134"/>
      <c r="AA41" s="137"/>
      <c r="AB41" s="138"/>
      <c r="AC41" s="139"/>
      <c r="AD41" s="11">
        <f t="shared" si="6"/>
        <v>0</v>
      </c>
      <c r="AE41" s="12" t="str">
        <f t="shared" si="4"/>
        <v xml:space="preserve"> </v>
      </c>
      <c r="AF41" s="7"/>
      <c r="AG41" s="7"/>
      <c r="AH41" s="7"/>
    </row>
    <row r="42" spans="1:34" ht="18" customHeight="1" thickBot="1" x14ac:dyDescent="0.3">
      <c r="A42" s="163" t="s">
        <v>24</v>
      </c>
      <c r="B42" s="163"/>
      <c r="C42" s="163"/>
      <c r="D42" s="163"/>
      <c r="E42" s="163"/>
      <c r="F42" s="163"/>
      <c r="G42" s="163"/>
      <c r="H42" s="164"/>
      <c r="I42" s="172" t="s">
        <v>22</v>
      </c>
      <c r="J42" s="173"/>
      <c r="K42" s="16">
        <v>0</v>
      </c>
      <c r="L42" s="174" t="s">
        <v>23</v>
      </c>
      <c r="M42" s="175"/>
      <c r="N42" s="17">
        <v>0</v>
      </c>
      <c r="O42" s="176">
        <f>SUMPRODUCT(O11:O41,AC11:AC41)/SUM(AC11:AC41)</f>
        <v>0</v>
      </c>
      <c r="P42" s="146">
        <f>SUMPRODUCT(P11:P41,AC11:AC41)/SUM(AC11:AC41)</f>
        <v>34.492565576392025</v>
      </c>
      <c r="Q42" s="146">
        <f>SUMPRODUCT(Q11:Q41,AC11:AC41)/SUM(AC11:AC41)</f>
        <v>9.5812682156644513</v>
      </c>
      <c r="R42" s="146">
        <f>SUMPRODUCT(R11:R41,AC11:AC41)/SUM(AC11:AC41)</f>
        <v>0</v>
      </c>
      <c r="S42" s="146">
        <f>SUMPRODUCT(S11:S41,AC11:AC41)/SUM(AC11:AC41)</f>
        <v>38.219964836956223</v>
      </c>
      <c r="T42" s="165">
        <f>SUMPRODUCT(T11:T41,AC11:AC41)/SUM(AC11:AC41)</f>
        <v>10.616656899154508</v>
      </c>
      <c r="U42" s="13"/>
      <c r="V42" s="8"/>
      <c r="W42" s="8"/>
      <c r="X42" s="8"/>
      <c r="Y42" s="8"/>
      <c r="Z42" s="8"/>
      <c r="AA42" s="178" t="s">
        <v>43</v>
      </c>
      <c r="AB42" s="179"/>
      <c r="AC42" s="143">
        <v>53985.906999999999</v>
      </c>
      <c r="AD42" s="11"/>
      <c r="AE42" s="12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69" t="s">
        <v>3</v>
      </c>
      <c r="I43" s="170"/>
      <c r="J43" s="170"/>
      <c r="K43" s="170"/>
      <c r="L43" s="170"/>
      <c r="M43" s="170"/>
      <c r="N43" s="171"/>
      <c r="O43" s="177"/>
      <c r="P43" s="147"/>
      <c r="Q43" s="147"/>
      <c r="R43" s="147"/>
      <c r="S43" s="147"/>
      <c r="T43" s="166"/>
      <c r="U43" s="13"/>
      <c r="V43" s="4"/>
      <c r="W43" s="4"/>
      <c r="X43" s="4"/>
      <c r="Y43" s="4"/>
      <c r="Z43" s="4"/>
      <c r="AA43" s="4"/>
      <c r="AB43" s="4"/>
      <c r="AC43" s="5"/>
    </row>
    <row r="44" spans="1:34" ht="19.5" customHeight="1" x14ac:dyDescent="0.25">
      <c r="A44" s="3"/>
      <c r="B44" s="4"/>
      <c r="C44" s="4"/>
      <c r="D44" s="4"/>
      <c r="E44" s="4"/>
      <c r="F44" s="4"/>
      <c r="G44" s="4"/>
      <c r="H44" s="141"/>
      <c r="I44" s="141"/>
      <c r="J44" s="141"/>
      <c r="K44" s="141"/>
      <c r="L44" s="141"/>
      <c r="M44" s="141"/>
      <c r="N44" s="141"/>
      <c r="O44" s="13"/>
      <c r="P44" s="142"/>
      <c r="Q44" s="142"/>
      <c r="R44" s="142"/>
      <c r="S44" s="142"/>
      <c r="T44" s="142"/>
      <c r="U44" s="13"/>
      <c r="V44" s="4"/>
      <c r="W44" s="4"/>
      <c r="X44" s="4"/>
      <c r="Y44" s="4"/>
      <c r="Z44" s="4"/>
      <c r="AA44" s="4"/>
      <c r="AB44" s="4"/>
      <c r="AC44" s="5"/>
    </row>
    <row r="45" spans="1:34" ht="21" customHeight="1" x14ac:dyDescent="0.25"/>
    <row r="46" spans="1:34" ht="25.5" customHeight="1" x14ac:dyDescent="0.3">
      <c r="B46" s="88" t="s">
        <v>55</v>
      </c>
      <c r="C46" s="89"/>
      <c r="D46" s="89"/>
      <c r="E46" s="89"/>
      <c r="F46" s="89"/>
      <c r="G46" s="18"/>
      <c r="H46" s="18"/>
      <c r="I46" s="18"/>
      <c r="J46" s="18"/>
      <c r="K46" s="3"/>
      <c r="L46" s="3"/>
      <c r="M46" s="3"/>
      <c r="N46" s="140" t="s">
        <v>48</v>
      </c>
      <c r="O46" s="27"/>
      <c r="P46" s="27"/>
      <c r="Q46" s="18"/>
      <c r="R46" s="18"/>
      <c r="S46" s="18"/>
      <c r="T46" s="18"/>
      <c r="U46" s="18"/>
      <c r="V46" s="18"/>
      <c r="W46" s="18"/>
      <c r="X46" s="18"/>
    </row>
    <row r="47" spans="1:34" x14ac:dyDescent="0.25">
      <c r="C47" s="145" t="s">
        <v>5</v>
      </c>
      <c r="D47" s="145"/>
      <c r="E47" s="145"/>
      <c r="F47" s="145"/>
      <c r="G47" s="145"/>
      <c r="H47" s="145"/>
      <c r="I47" s="145"/>
      <c r="J47" s="145"/>
      <c r="N47" s="9"/>
      <c r="O47" s="6" t="s">
        <v>6</v>
      </c>
      <c r="P47" s="9"/>
      <c r="R47" s="6"/>
      <c r="S47" s="6" t="s">
        <v>7</v>
      </c>
      <c r="V47" s="6"/>
      <c r="W47" s="6" t="s">
        <v>8</v>
      </c>
    </row>
    <row r="48" spans="1:34" ht="30" customHeight="1" x14ac:dyDescent="0.3">
      <c r="B48" s="88" t="s">
        <v>54</v>
      </c>
      <c r="C48" s="18"/>
      <c r="D48" s="18"/>
      <c r="E48" s="18"/>
      <c r="F48" s="18"/>
      <c r="G48" s="18"/>
      <c r="H48" s="18"/>
      <c r="I48" s="18"/>
      <c r="J48" s="18"/>
      <c r="N48" s="140" t="s">
        <v>49</v>
      </c>
      <c r="O48" s="26"/>
      <c r="P48" s="26"/>
      <c r="Q48" s="18"/>
      <c r="R48" s="18"/>
      <c r="S48" s="18"/>
      <c r="T48" s="18"/>
      <c r="U48" s="18"/>
      <c r="V48" s="18"/>
      <c r="W48" s="18"/>
      <c r="X48" s="18"/>
    </row>
    <row r="49" spans="2:24" x14ac:dyDescent="0.25">
      <c r="B49" s="144" t="s">
        <v>9</v>
      </c>
      <c r="C49" s="144"/>
      <c r="D49" s="144"/>
      <c r="E49" s="144"/>
      <c r="F49" s="144"/>
      <c r="G49" s="144"/>
      <c r="H49" s="144"/>
      <c r="I49" s="144"/>
      <c r="N49" s="9"/>
      <c r="O49" s="6" t="s">
        <v>6</v>
      </c>
      <c r="P49" s="9"/>
      <c r="R49" s="6"/>
      <c r="S49" s="6" t="s">
        <v>7</v>
      </c>
      <c r="V49" s="6"/>
      <c r="W49" s="6" t="s">
        <v>8</v>
      </c>
    </row>
    <row r="50" spans="2:24" ht="28.5" customHeight="1" x14ac:dyDescent="0.3">
      <c r="B50" s="88" t="s">
        <v>56</v>
      </c>
      <c r="C50" s="18"/>
      <c r="D50" s="18"/>
      <c r="E50" s="18"/>
      <c r="F50" s="18"/>
      <c r="G50" s="18"/>
      <c r="H50" s="18"/>
      <c r="I50" s="18"/>
      <c r="J50" s="18"/>
      <c r="N50" s="140" t="s">
        <v>50</v>
      </c>
      <c r="O50" s="26"/>
      <c r="P50" s="26"/>
      <c r="Q50" s="18"/>
      <c r="R50" s="18"/>
      <c r="S50" s="18"/>
      <c r="T50" s="18"/>
      <c r="U50" s="18"/>
      <c r="V50" s="18"/>
      <c r="W50" s="18"/>
      <c r="X50" s="18"/>
    </row>
    <row r="51" spans="2:24" x14ac:dyDescent="0.25">
      <c r="C51" s="144" t="s">
        <v>44</v>
      </c>
      <c r="D51" s="144"/>
      <c r="E51" s="144"/>
      <c r="F51" s="144"/>
      <c r="G51" s="144"/>
      <c r="H51" s="144"/>
      <c r="I51" s="144"/>
      <c r="J51" s="144"/>
      <c r="N51" s="9"/>
      <c r="O51" s="6" t="s">
        <v>6</v>
      </c>
      <c r="P51" s="9"/>
      <c r="R51" s="6"/>
      <c r="S51" s="6" t="s">
        <v>7</v>
      </c>
      <c r="V51" s="6"/>
      <c r="W51" s="6" t="s">
        <v>8</v>
      </c>
    </row>
    <row r="53" spans="2:24" x14ac:dyDescent="0.25">
      <c r="B53" s="1" t="s">
        <v>45</v>
      </c>
    </row>
  </sheetData>
  <mergeCells count="51">
    <mergeCell ref="K4:X4"/>
    <mergeCell ref="N3:T3"/>
    <mergeCell ref="AB1:AC1"/>
    <mergeCell ref="A7:A10"/>
    <mergeCell ref="I5:AB5"/>
    <mergeCell ref="K2:X2"/>
    <mergeCell ref="AC7:AC10"/>
    <mergeCell ref="AA42:AB42"/>
    <mergeCell ref="W9:W10"/>
    <mergeCell ref="O9:O10"/>
    <mergeCell ref="P9:P10"/>
    <mergeCell ref="Q9:Q10"/>
    <mergeCell ref="AA7:AA10"/>
    <mergeCell ref="AB7:AB10"/>
    <mergeCell ref="T9:T10"/>
    <mergeCell ref="U9:U10"/>
    <mergeCell ref="V9:V10"/>
    <mergeCell ref="Q42:Q43"/>
    <mergeCell ref="X7:X10"/>
    <mergeCell ref="Y7:Y10"/>
    <mergeCell ref="Z7:Z10"/>
    <mergeCell ref="O8:W8"/>
    <mergeCell ref="A42:H42"/>
    <mergeCell ref="T42:T43"/>
    <mergeCell ref="R9:R10"/>
    <mergeCell ref="K9:K10"/>
    <mergeCell ref="L9:L10"/>
    <mergeCell ref="M9:M10"/>
    <mergeCell ref="H43:N43"/>
    <mergeCell ref="S9:S10"/>
    <mergeCell ref="I42:J42"/>
    <mergeCell ref="L42:M42"/>
    <mergeCell ref="O42:O43"/>
    <mergeCell ref="S42:S43"/>
    <mergeCell ref="P42:P43"/>
    <mergeCell ref="B49:I49"/>
    <mergeCell ref="C47:J47"/>
    <mergeCell ref="C51:J51"/>
    <mergeCell ref="R42:R43"/>
    <mergeCell ref="H9:H10"/>
    <mergeCell ref="I9:I10"/>
    <mergeCell ref="J9:J10"/>
    <mergeCell ref="N8:N10"/>
    <mergeCell ref="B9:B10"/>
    <mergeCell ref="C9:C10"/>
    <mergeCell ref="D9:D10"/>
    <mergeCell ref="E9:E10"/>
    <mergeCell ref="F9:F10"/>
    <mergeCell ref="G9:G10"/>
    <mergeCell ref="B7:M8"/>
    <mergeCell ref="N7:W7"/>
  </mergeCells>
  <printOptions horizontalCentered="1" verticalCentered="1"/>
  <pageMargins left="0.11811023622047245" right="0.11811023622047245" top="0.15748031496062992" bottom="0.15748031496062992" header="0.11811023622047245" footer="0.31496062992125984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topLeftCell="A19" zoomScaleNormal="100" zoomScaleSheetLayoutView="100" workbookViewId="0">
      <selection activeCell="A10" sqref="A10"/>
    </sheetView>
  </sheetViews>
  <sheetFormatPr defaultRowHeight="12.75" x14ac:dyDescent="0.2"/>
  <cols>
    <col min="1" max="2" width="11.7109375" style="28" customWidth="1"/>
    <col min="3" max="3" width="12.28515625" style="28" customWidth="1"/>
    <col min="4" max="4" width="14.140625" style="28" customWidth="1"/>
    <col min="5" max="5" width="15" style="28" customWidth="1"/>
    <col min="6" max="6" width="14.5703125" style="28" customWidth="1"/>
    <col min="7" max="8" width="13.5703125" style="28" customWidth="1"/>
    <col min="9" max="9" width="30.85546875" style="28" customWidth="1"/>
    <col min="10" max="10" width="9.140625" style="32"/>
    <col min="11" max="256" width="9.140625" style="28"/>
    <col min="257" max="258" width="11.7109375" style="28" customWidth="1"/>
    <col min="259" max="259" width="12.28515625" style="28" customWidth="1"/>
    <col min="260" max="260" width="14.140625" style="28" customWidth="1"/>
    <col min="261" max="261" width="15" style="28" customWidth="1"/>
    <col min="262" max="262" width="14.5703125" style="28" customWidth="1"/>
    <col min="263" max="264" width="13.5703125" style="28" customWidth="1"/>
    <col min="265" max="265" width="30.85546875" style="28" customWidth="1"/>
    <col min="266" max="512" width="9.140625" style="28"/>
    <col min="513" max="514" width="11.7109375" style="28" customWidth="1"/>
    <col min="515" max="515" width="12.28515625" style="28" customWidth="1"/>
    <col min="516" max="516" width="14.140625" style="28" customWidth="1"/>
    <col min="517" max="517" width="15" style="28" customWidth="1"/>
    <col min="518" max="518" width="14.5703125" style="28" customWidth="1"/>
    <col min="519" max="520" width="13.5703125" style="28" customWidth="1"/>
    <col min="521" max="521" width="30.85546875" style="28" customWidth="1"/>
    <col min="522" max="768" width="9.140625" style="28"/>
    <col min="769" max="770" width="11.7109375" style="28" customWidth="1"/>
    <col min="771" max="771" width="12.28515625" style="28" customWidth="1"/>
    <col min="772" max="772" width="14.140625" style="28" customWidth="1"/>
    <col min="773" max="773" width="15" style="28" customWidth="1"/>
    <col min="774" max="774" width="14.5703125" style="28" customWidth="1"/>
    <col min="775" max="776" width="13.5703125" style="28" customWidth="1"/>
    <col min="777" max="777" width="30.85546875" style="28" customWidth="1"/>
    <col min="778" max="1024" width="9.140625" style="28"/>
    <col min="1025" max="1026" width="11.7109375" style="28" customWidth="1"/>
    <col min="1027" max="1027" width="12.28515625" style="28" customWidth="1"/>
    <col min="1028" max="1028" width="14.140625" style="28" customWidth="1"/>
    <col min="1029" max="1029" width="15" style="28" customWidth="1"/>
    <col min="1030" max="1030" width="14.5703125" style="28" customWidth="1"/>
    <col min="1031" max="1032" width="13.5703125" style="28" customWidth="1"/>
    <col min="1033" max="1033" width="30.85546875" style="28" customWidth="1"/>
    <col min="1034" max="1280" width="9.140625" style="28"/>
    <col min="1281" max="1282" width="11.7109375" style="28" customWidth="1"/>
    <col min="1283" max="1283" width="12.28515625" style="28" customWidth="1"/>
    <col min="1284" max="1284" width="14.140625" style="28" customWidth="1"/>
    <col min="1285" max="1285" width="15" style="28" customWidth="1"/>
    <col min="1286" max="1286" width="14.5703125" style="28" customWidth="1"/>
    <col min="1287" max="1288" width="13.5703125" style="28" customWidth="1"/>
    <col min="1289" max="1289" width="30.85546875" style="28" customWidth="1"/>
    <col min="1290" max="1536" width="9.140625" style="28"/>
    <col min="1537" max="1538" width="11.7109375" style="28" customWidth="1"/>
    <col min="1539" max="1539" width="12.28515625" style="28" customWidth="1"/>
    <col min="1540" max="1540" width="14.140625" style="28" customWidth="1"/>
    <col min="1541" max="1541" width="15" style="28" customWidth="1"/>
    <col min="1542" max="1542" width="14.5703125" style="28" customWidth="1"/>
    <col min="1543" max="1544" width="13.5703125" style="28" customWidth="1"/>
    <col min="1545" max="1545" width="30.85546875" style="28" customWidth="1"/>
    <col min="1546" max="1792" width="9.140625" style="28"/>
    <col min="1793" max="1794" width="11.7109375" style="28" customWidth="1"/>
    <col min="1795" max="1795" width="12.28515625" style="28" customWidth="1"/>
    <col min="1796" max="1796" width="14.140625" style="28" customWidth="1"/>
    <col min="1797" max="1797" width="15" style="28" customWidth="1"/>
    <col min="1798" max="1798" width="14.5703125" style="28" customWidth="1"/>
    <col min="1799" max="1800" width="13.5703125" style="28" customWidth="1"/>
    <col min="1801" max="1801" width="30.85546875" style="28" customWidth="1"/>
    <col min="1802" max="2048" width="9.140625" style="28"/>
    <col min="2049" max="2050" width="11.7109375" style="28" customWidth="1"/>
    <col min="2051" max="2051" width="12.28515625" style="28" customWidth="1"/>
    <col min="2052" max="2052" width="14.140625" style="28" customWidth="1"/>
    <col min="2053" max="2053" width="15" style="28" customWidth="1"/>
    <col min="2054" max="2054" width="14.5703125" style="28" customWidth="1"/>
    <col min="2055" max="2056" width="13.5703125" style="28" customWidth="1"/>
    <col min="2057" max="2057" width="30.85546875" style="28" customWidth="1"/>
    <col min="2058" max="2304" width="9.140625" style="28"/>
    <col min="2305" max="2306" width="11.7109375" style="28" customWidth="1"/>
    <col min="2307" max="2307" width="12.28515625" style="28" customWidth="1"/>
    <col min="2308" max="2308" width="14.140625" style="28" customWidth="1"/>
    <col min="2309" max="2309" width="15" style="28" customWidth="1"/>
    <col min="2310" max="2310" width="14.5703125" style="28" customWidth="1"/>
    <col min="2311" max="2312" width="13.5703125" style="28" customWidth="1"/>
    <col min="2313" max="2313" width="30.85546875" style="28" customWidth="1"/>
    <col min="2314" max="2560" width="9.140625" style="28"/>
    <col min="2561" max="2562" width="11.7109375" style="28" customWidth="1"/>
    <col min="2563" max="2563" width="12.28515625" style="28" customWidth="1"/>
    <col min="2564" max="2564" width="14.140625" style="28" customWidth="1"/>
    <col min="2565" max="2565" width="15" style="28" customWidth="1"/>
    <col min="2566" max="2566" width="14.5703125" style="28" customWidth="1"/>
    <col min="2567" max="2568" width="13.5703125" style="28" customWidth="1"/>
    <col min="2569" max="2569" width="30.85546875" style="28" customWidth="1"/>
    <col min="2570" max="2816" width="9.140625" style="28"/>
    <col min="2817" max="2818" width="11.7109375" style="28" customWidth="1"/>
    <col min="2819" max="2819" width="12.28515625" style="28" customWidth="1"/>
    <col min="2820" max="2820" width="14.140625" style="28" customWidth="1"/>
    <col min="2821" max="2821" width="15" style="28" customWidth="1"/>
    <col min="2822" max="2822" width="14.5703125" style="28" customWidth="1"/>
    <col min="2823" max="2824" width="13.5703125" style="28" customWidth="1"/>
    <col min="2825" max="2825" width="30.85546875" style="28" customWidth="1"/>
    <col min="2826" max="3072" width="9.140625" style="28"/>
    <col min="3073" max="3074" width="11.7109375" style="28" customWidth="1"/>
    <col min="3075" max="3075" width="12.28515625" style="28" customWidth="1"/>
    <col min="3076" max="3076" width="14.140625" style="28" customWidth="1"/>
    <col min="3077" max="3077" width="15" style="28" customWidth="1"/>
    <col min="3078" max="3078" width="14.5703125" style="28" customWidth="1"/>
    <col min="3079" max="3080" width="13.5703125" style="28" customWidth="1"/>
    <col min="3081" max="3081" width="30.85546875" style="28" customWidth="1"/>
    <col min="3082" max="3328" width="9.140625" style="28"/>
    <col min="3329" max="3330" width="11.7109375" style="28" customWidth="1"/>
    <col min="3331" max="3331" width="12.28515625" style="28" customWidth="1"/>
    <col min="3332" max="3332" width="14.140625" style="28" customWidth="1"/>
    <col min="3333" max="3333" width="15" style="28" customWidth="1"/>
    <col min="3334" max="3334" width="14.5703125" style="28" customWidth="1"/>
    <col min="3335" max="3336" width="13.5703125" style="28" customWidth="1"/>
    <col min="3337" max="3337" width="30.85546875" style="28" customWidth="1"/>
    <col min="3338" max="3584" width="9.140625" style="28"/>
    <col min="3585" max="3586" width="11.7109375" style="28" customWidth="1"/>
    <col min="3587" max="3587" width="12.28515625" style="28" customWidth="1"/>
    <col min="3588" max="3588" width="14.140625" style="28" customWidth="1"/>
    <col min="3589" max="3589" width="15" style="28" customWidth="1"/>
    <col min="3590" max="3590" width="14.5703125" style="28" customWidth="1"/>
    <col min="3591" max="3592" width="13.5703125" style="28" customWidth="1"/>
    <col min="3593" max="3593" width="30.85546875" style="28" customWidth="1"/>
    <col min="3594" max="3840" width="9.140625" style="28"/>
    <col min="3841" max="3842" width="11.7109375" style="28" customWidth="1"/>
    <col min="3843" max="3843" width="12.28515625" style="28" customWidth="1"/>
    <col min="3844" max="3844" width="14.140625" style="28" customWidth="1"/>
    <col min="3845" max="3845" width="15" style="28" customWidth="1"/>
    <col min="3846" max="3846" width="14.5703125" style="28" customWidth="1"/>
    <col min="3847" max="3848" width="13.5703125" style="28" customWidth="1"/>
    <col min="3849" max="3849" width="30.85546875" style="28" customWidth="1"/>
    <col min="3850" max="4096" width="9.140625" style="28"/>
    <col min="4097" max="4098" width="11.7109375" style="28" customWidth="1"/>
    <col min="4099" max="4099" width="12.28515625" style="28" customWidth="1"/>
    <col min="4100" max="4100" width="14.140625" style="28" customWidth="1"/>
    <col min="4101" max="4101" width="15" style="28" customWidth="1"/>
    <col min="4102" max="4102" width="14.5703125" style="28" customWidth="1"/>
    <col min="4103" max="4104" width="13.5703125" style="28" customWidth="1"/>
    <col min="4105" max="4105" width="30.85546875" style="28" customWidth="1"/>
    <col min="4106" max="4352" width="9.140625" style="28"/>
    <col min="4353" max="4354" width="11.7109375" style="28" customWidth="1"/>
    <col min="4355" max="4355" width="12.28515625" style="28" customWidth="1"/>
    <col min="4356" max="4356" width="14.140625" style="28" customWidth="1"/>
    <col min="4357" max="4357" width="15" style="28" customWidth="1"/>
    <col min="4358" max="4358" width="14.5703125" style="28" customWidth="1"/>
    <col min="4359" max="4360" width="13.5703125" style="28" customWidth="1"/>
    <col min="4361" max="4361" width="30.85546875" style="28" customWidth="1"/>
    <col min="4362" max="4608" width="9.140625" style="28"/>
    <col min="4609" max="4610" width="11.7109375" style="28" customWidth="1"/>
    <col min="4611" max="4611" width="12.28515625" style="28" customWidth="1"/>
    <col min="4612" max="4612" width="14.140625" style="28" customWidth="1"/>
    <col min="4613" max="4613" width="15" style="28" customWidth="1"/>
    <col min="4614" max="4614" width="14.5703125" style="28" customWidth="1"/>
    <col min="4615" max="4616" width="13.5703125" style="28" customWidth="1"/>
    <col min="4617" max="4617" width="30.85546875" style="28" customWidth="1"/>
    <col min="4618" max="4864" width="9.140625" style="28"/>
    <col min="4865" max="4866" width="11.7109375" style="28" customWidth="1"/>
    <col min="4867" max="4867" width="12.28515625" style="28" customWidth="1"/>
    <col min="4868" max="4868" width="14.140625" style="28" customWidth="1"/>
    <col min="4869" max="4869" width="15" style="28" customWidth="1"/>
    <col min="4870" max="4870" width="14.5703125" style="28" customWidth="1"/>
    <col min="4871" max="4872" width="13.5703125" style="28" customWidth="1"/>
    <col min="4873" max="4873" width="30.85546875" style="28" customWidth="1"/>
    <col min="4874" max="5120" width="9.140625" style="28"/>
    <col min="5121" max="5122" width="11.7109375" style="28" customWidth="1"/>
    <col min="5123" max="5123" width="12.28515625" style="28" customWidth="1"/>
    <col min="5124" max="5124" width="14.140625" style="28" customWidth="1"/>
    <col min="5125" max="5125" width="15" style="28" customWidth="1"/>
    <col min="5126" max="5126" width="14.5703125" style="28" customWidth="1"/>
    <col min="5127" max="5128" width="13.5703125" style="28" customWidth="1"/>
    <col min="5129" max="5129" width="30.85546875" style="28" customWidth="1"/>
    <col min="5130" max="5376" width="9.140625" style="28"/>
    <col min="5377" max="5378" width="11.7109375" style="28" customWidth="1"/>
    <col min="5379" max="5379" width="12.28515625" style="28" customWidth="1"/>
    <col min="5380" max="5380" width="14.140625" style="28" customWidth="1"/>
    <col min="5381" max="5381" width="15" style="28" customWidth="1"/>
    <col min="5382" max="5382" width="14.5703125" style="28" customWidth="1"/>
    <col min="5383" max="5384" width="13.5703125" style="28" customWidth="1"/>
    <col min="5385" max="5385" width="30.85546875" style="28" customWidth="1"/>
    <col min="5386" max="5632" width="9.140625" style="28"/>
    <col min="5633" max="5634" width="11.7109375" style="28" customWidth="1"/>
    <col min="5635" max="5635" width="12.28515625" style="28" customWidth="1"/>
    <col min="5636" max="5636" width="14.140625" style="28" customWidth="1"/>
    <col min="5637" max="5637" width="15" style="28" customWidth="1"/>
    <col min="5638" max="5638" width="14.5703125" style="28" customWidth="1"/>
    <col min="5639" max="5640" width="13.5703125" style="28" customWidth="1"/>
    <col min="5641" max="5641" width="30.85546875" style="28" customWidth="1"/>
    <col min="5642" max="5888" width="9.140625" style="28"/>
    <col min="5889" max="5890" width="11.7109375" style="28" customWidth="1"/>
    <col min="5891" max="5891" width="12.28515625" style="28" customWidth="1"/>
    <col min="5892" max="5892" width="14.140625" style="28" customWidth="1"/>
    <col min="5893" max="5893" width="15" style="28" customWidth="1"/>
    <col min="5894" max="5894" width="14.5703125" style="28" customWidth="1"/>
    <col min="5895" max="5896" width="13.5703125" style="28" customWidth="1"/>
    <col min="5897" max="5897" width="30.85546875" style="28" customWidth="1"/>
    <col min="5898" max="6144" width="9.140625" style="28"/>
    <col min="6145" max="6146" width="11.7109375" style="28" customWidth="1"/>
    <col min="6147" max="6147" width="12.28515625" style="28" customWidth="1"/>
    <col min="6148" max="6148" width="14.140625" style="28" customWidth="1"/>
    <col min="6149" max="6149" width="15" style="28" customWidth="1"/>
    <col min="6150" max="6150" width="14.5703125" style="28" customWidth="1"/>
    <col min="6151" max="6152" width="13.5703125" style="28" customWidth="1"/>
    <col min="6153" max="6153" width="30.85546875" style="28" customWidth="1"/>
    <col min="6154" max="6400" width="9.140625" style="28"/>
    <col min="6401" max="6402" width="11.7109375" style="28" customWidth="1"/>
    <col min="6403" max="6403" width="12.28515625" style="28" customWidth="1"/>
    <col min="6404" max="6404" width="14.140625" style="28" customWidth="1"/>
    <col min="6405" max="6405" width="15" style="28" customWidth="1"/>
    <col min="6406" max="6406" width="14.5703125" style="28" customWidth="1"/>
    <col min="6407" max="6408" width="13.5703125" style="28" customWidth="1"/>
    <col min="6409" max="6409" width="30.85546875" style="28" customWidth="1"/>
    <col min="6410" max="6656" width="9.140625" style="28"/>
    <col min="6657" max="6658" width="11.7109375" style="28" customWidth="1"/>
    <col min="6659" max="6659" width="12.28515625" style="28" customWidth="1"/>
    <col min="6660" max="6660" width="14.140625" style="28" customWidth="1"/>
    <col min="6661" max="6661" width="15" style="28" customWidth="1"/>
    <col min="6662" max="6662" width="14.5703125" style="28" customWidth="1"/>
    <col min="6663" max="6664" width="13.5703125" style="28" customWidth="1"/>
    <col min="6665" max="6665" width="30.85546875" style="28" customWidth="1"/>
    <col min="6666" max="6912" width="9.140625" style="28"/>
    <col min="6913" max="6914" width="11.7109375" style="28" customWidth="1"/>
    <col min="6915" max="6915" width="12.28515625" style="28" customWidth="1"/>
    <col min="6916" max="6916" width="14.140625" style="28" customWidth="1"/>
    <col min="6917" max="6917" width="15" style="28" customWidth="1"/>
    <col min="6918" max="6918" width="14.5703125" style="28" customWidth="1"/>
    <col min="6919" max="6920" width="13.5703125" style="28" customWidth="1"/>
    <col min="6921" max="6921" width="30.85546875" style="28" customWidth="1"/>
    <col min="6922" max="7168" width="9.140625" style="28"/>
    <col min="7169" max="7170" width="11.7109375" style="28" customWidth="1"/>
    <col min="7171" max="7171" width="12.28515625" style="28" customWidth="1"/>
    <col min="7172" max="7172" width="14.140625" style="28" customWidth="1"/>
    <col min="7173" max="7173" width="15" style="28" customWidth="1"/>
    <col min="7174" max="7174" width="14.5703125" style="28" customWidth="1"/>
    <col min="7175" max="7176" width="13.5703125" style="28" customWidth="1"/>
    <col min="7177" max="7177" width="30.85546875" style="28" customWidth="1"/>
    <col min="7178" max="7424" width="9.140625" style="28"/>
    <col min="7425" max="7426" width="11.7109375" style="28" customWidth="1"/>
    <col min="7427" max="7427" width="12.28515625" style="28" customWidth="1"/>
    <col min="7428" max="7428" width="14.140625" style="28" customWidth="1"/>
    <col min="7429" max="7429" width="15" style="28" customWidth="1"/>
    <col min="7430" max="7430" width="14.5703125" style="28" customWidth="1"/>
    <col min="7431" max="7432" width="13.5703125" style="28" customWidth="1"/>
    <col min="7433" max="7433" width="30.85546875" style="28" customWidth="1"/>
    <col min="7434" max="7680" width="9.140625" style="28"/>
    <col min="7681" max="7682" width="11.7109375" style="28" customWidth="1"/>
    <col min="7683" max="7683" width="12.28515625" style="28" customWidth="1"/>
    <col min="7684" max="7684" width="14.140625" style="28" customWidth="1"/>
    <col min="7685" max="7685" width="15" style="28" customWidth="1"/>
    <col min="7686" max="7686" width="14.5703125" style="28" customWidth="1"/>
    <col min="7687" max="7688" width="13.5703125" style="28" customWidth="1"/>
    <col min="7689" max="7689" width="30.85546875" style="28" customWidth="1"/>
    <col min="7690" max="7936" width="9.140625" style="28"/>
    <col min="7937" max="7938" width="11.7109375" style="28" customWidth="1"/>
    <col min="7939" max="7939" width="12.28515625" style="28" customWidth="1"/>
    <col min="7940" max="7940" width="14.140625" style="28" customWidth="1"/>
    <col min="7941" max="7941" width="15" style="28" customWidth="1"/>
    <col min="7942" max="7942" width="14.5703125" style="28" customWidth="1"/>
    <col min="7943" max="7944" width="13.5703125" style="28" customWidth="1"/>
    <col min="7945" max="7945" width="30.85546875" style="28" customWidth="1"/>
    <col min="7946" max="8192" width="9.140625" style="28"/>
    <col min="8193" max="8194" width="11.7109375" style="28" customWidth="1"/>
    <col min="8195" max="8195" width="12.28515625" style="28" customWidth="1"/>
    <col min="8196" max="8196" width="14.140625" style="28" customWidth="1"/>
    <col min="8197" max="8197" width="15" style="28" customWidth="1"/>
    <col min="8198" max="8198" width="14.5703125" style="28" customWidth="1"/>
    <col min="8199" max="8200" width="13.5703125" style="28" customWidth="1"/>
    <col min="8201" max="8201" width="30.85546875" style="28" customWidth="1"/>
    <col min="8202" max="8448" width="9.140625" style="28"/>
    <col min="8449" max="8450" width="11.7109375" style="28" customWidth="1"/>
    <col min="8451" max="8451" width="12.28515625" style="28" customWidth="1"/>
    <col min="8452" max="8452" width="14.140625" style="28" customWidth="1"/>
    <col min="8453" max="8453" width="15" style="28" customWidth="1"/>
    <col min="8454" max="8454" width="14.5703125" style="28" customWidth="1"/>
    <col min="8455" max="8456" width="13.5703125" style="28" customWidth="1"/>
    <col min="8457" max="8457" width="30.85546875" style="28" customWidth="1"/>
    <col min="8458" max="8704" width="9.140625" style="28"/>
    <col min="8705" max="8706" width="11.7109375" style="28" customWidth="1"/>
    <col min="8707" max="8707" width="12.28515625" style="28" customWidth="1"/>
    <col min="8708" max="8708" width="14.140625" style="28" customWidth="1"/>
    <col min="8709" max="8709" width="15" style="28" customWidth="1"/>
    <col min="8710" max="8710" width="14.5703125" style="28" customWidth="1"/>
    <col min="8711" max="8712" width="13.5703125" style="28" customWidth="1"/>
    <col min="8713" max="8713" width="30.85546875" style="28" customWidth="1"/>
    <col min="8714" max="8960" width="9.140625" style="28"/>
    <col min="8961" max="8962" width="11.7109375" style="28" customWidth="1"/>
    <col min="8963" max="8963" width="12.28515625" style="28" customWidth="1"/>
    <col min="8964" max="8964" width="14.140625" style="28" customWidth="1"/>
    <col min="8965" max="8965" width="15" style="28" customWidth="1"/>
    <col min="8966" max="8966" width="14.5703125" style="28" customWidth="1"/>
    <col min="8967" max="8968" width="13.5703125" style="28" customWidth="1"/>
    <col min="8969" max="8969" width="30.85546875" style="28" customWidth="1"/>
    <col min="8970" max="9216" width="9.140625" style="28"/>
    <col min="9217" max="9218" width="11.7109375" style="28" customWidth="1"/>
    <col min="9219" max="9219" width="12.28515625" style="28" customWidth="1"/>
    <col min="9220" max="9220" width="14.140625" style="28" customWidth="1"/>
    <col min="9221" max="9221" width="15" style="28" customWidth="1"/>
    <col min="9222" max="9222" width="14.5703125" style="28" customWidth="1"/>
    <col min="9223" max="9224" width="13.5703125" style="28" customWidth="1"/>
    <col min="9225" max="9225" width="30.85546875" style="28" customWidth="1"/>
    <col min="9226" max="9472" width="9.140625" style="28"/>
    <col min="9473" max="9474" width="11.7109375" style="28" customWidth="1"/>
    <col min="9475" max="9475" width="12.28515625" style="28" customWidth="1"/>
    <col min="9476" max="9476" width="14.140625" style="28" customWidth="1"/>
    <col min="9477" max="9477" width="15" style="28" customWidth="1"/>
    <col min="9478" max="9478" width="14.5703125" style="28" customWidth="1"/>
    <col min="9479" max="9480" width="13.5703125" style="28" customWidth="1"/>
    <col min="9481" max="9481" width="30.85546875" style="28" customWidth="1"/>
    <col min="9482" max="9728" width="9.140625" style="28"/>
    <col min="9729" max="9730" width="11.7109375" style="28" customWidth="1"/>
    <col min="9731" max="9731" width="12.28515625" style="28" customWidth="1"/>
    <col min="9732" max="9732" width="14.140625" style="28" customWidth="1"/>
    <col min="9733" max="9733" width="15" style="28" customWidth="1"/>
    <col min="9734" max="9734" width="14.5703125" style="28" customWidth="1"/>
    <col min="9735" max="9736" width="13.5703125" style="28" customWidth="1"/>
    <col min="9737" max="9737" width="30.85546875" style="28" customWidth="1"/>
    <col min="9738" max="9984" width="9.140625" style="28"/>
    <col min="9985" max="9986" width="11.7109375" style="28" customWidth="1"/>
    <col min="9987" max="9987" width="12.28515625" style="28" customWidth="1"/>
    <col min="9988" max="9988" width="14.140625" style="28" customWidth="1"/>
    <col min="9989" max="9989" width="15" style="28" customWidth="1"/>
    <col min="9990" max="9990" width="14.5703125" style="28" customWidth="1"/>
    <col min="9991" max="9992" width="13.5703125" style="28" customWidth="1"/>
    <col min="9993" max="9993" width="30.85546875" style="28" customWidth="1"/>
    <col min="9994" max="10240" width="9.140625" style="28"/>
    <col min="10241" max="10242" width="11.7109375" style="28" customWidth="1"/>
    <col min="10243" max="10243" width="12.28515625" style="28" customWidth="1"/>
    <col min="10244" max="10244" width="14.140625" style="28" customWidth="1"/>
    <col min="10245" max="10245" width="15" style="28" customWidth="1"/>
    <col min="10246" max="10246" width="14.5703125" style="28" customWidth="1"/>
    <col min="10247" max="10248" width="13.5703125" style="28" customWidth="1"/>
    <col min="10249" max="10249" width="30.85546875" style="28" customWidth="1"/>
    <col min="10250" max="10496" width="9.140625" style="28"/>
    <col min="10497" max="10498" width="11.7109375" style="28" customWidth="1"/>
    <col min="10499" max="10499" width="12.28515625" style="28" customWidth="1"/>
    <col min="10500" max="10500" width="14.140625" style="28" customWidth="1"/>
    <col min="10501" max="10501" width="15" style="28" customWidth="1"/>
    <col min="10502" max="10502" width="14.5703125" style="28" customWidth="1"/>
    <col min="10503" max="10504" width="13.5703125" style="28" customWidth="1"/>
    <col min="10505" max="10505" width="30.85546875" style="28" customWidth="1"/>
    <col min="10506" max="10752" width="9.140625" style="28"/>
    <col min="10753" max="10754" width="11.7109375" style="28" customWidth="1"/>
    <col min="10755" max="10755" width="12.28515625" style="28" customWidth="1"/>
    <col min="10756" max="10756" width="14.140625" style="28" customWidth="1"/>
    <col min="10757" max="10757" width="15" style="28" customWidth="1"/>
    <col min="10758" max="10758" width="14.5703125" style="28" customWidth="1"/>
    <col min="10759" max="10760" width="13.5703125" style="28" customWidth="1"/>
    <col min="10761" max="10761" width="30.85546875" style="28" customWidth="1"/>
    <col min="10762" max="11008" width="9.140625" style="28"/>
    <col min="11009" max="11010" width="11.7109375" style="28" customWidth="1"/>
    <col min="11011" max="11011" width="12.28515625" style="28" customWidth="1"/>
    <col min="11012" max="11012" width="14.140625" style="28" customWidth="1"/>
    <col min="11013" max="11013" width="15" style="28" customWidth="1"/>
    <col min="11014" max="11014" width="14.5703125" style="28" customWidth="1"/>
    <col min="11015" max="11016" width="13.5703125" style="28" customWidth="1"/>
    <col min="11017" max="11017" width="30.85546875" style="28" customWidth="1"/>
    <col min="11018" max="11264" width="9.140625" style="28"/>
    <col min="11265" max="11266" width="11.7109375" style="28" customWidth="1"/>
    <col min="11267" max="11267" width="12.28515625" style="28" customWidth="1"/>
    <col min="11268" max="11268" width="14.140625" style="28" customWidth="1"/>
    <col min="11269" max="11269" width="15" style="28" customWidth="1"/>
    <col min="11270" max="11270" width="14.5703125" style="28" customWidth="1"/>
    <col min="11271" max="11272" width="13.5703125" style="28" customWidth="1"/>
    <col min="11273" max="11273" width="30.85546875" style="28" customWidth="1"/>
    <col min="11274" max="11520" width="9.140625" style="28"/>
    <col min="11521" max="11522" width="11.7109375" style="28" customWidth="1"/>
    <col min="11523" max="11523" width="12.28515625" style="28" customWidth="1"/>
    <col min="11524" max="11524" width="14.140625" style="28" customWidth="1"/>
    <col min="11525" max="11525" width="15" style="28" customWidth="1"/>
    <col min="11526" max="11526" width="14.5703125" style="28" customWidth="1"/>
    <col min="11527" max="11528" width="13.5703125" style="28" customWidth="1"/>
    <col min="11529" max="11529" width="30.85546875" style="28" customWidth="1"/>
    <col min="11530" max="11776" width="9.140625" style="28"/>
    <col min="11777" max="11778" width="11.7109375" style="28" customWidth="1"/>
    <col min="11779" max="11779" width="12.28515625" style="28" customWidth="1"/>
    <col min="11780" max="11780" width="14.140625" style="28" customWidth="1"/>
    <col min="11781" max="11781" width="15" style="28" customWidth="1"/>
    <col min="11782" max="11782" width="14.5703125" style="28" customWidth="1"/>
    <col min="11783" max="11784" width="13.5703125" style="28" customWidth="1"/>
    <col min="11785" max="11785" width="30.85546875" style="28" customWidth="1"/>
    <col min="11786" max="12032" width="9.140625" style="28"/>
    <col min="12033" max="12034" width="11.7109375" style="28" customWidth="1"/>
    <col min="12035" max="12035" width="12.28515625" style="28" customWidth="1"/>
    <col min="12036" max="12036" width="14.140625" style="28" customWidth="1"/>
    <col min="12037" max="12037" width="15" style="28" customWidth="1"/>
    <col min="12038" max="12038" width="14.5703125" style="28" customWidth="1"/>
    <col min="12039" max="12040" width="13.5703125" style="28" customWidth="1"/>
    <col min="12041" max="12041" width="30.85546875" style="28" customWidth="1"/>
    <col min="12042" max="12288" width="9.140625" style="28"/>
    <col min="12289" max="12290" width="11.7109375" style="28" customWidth="1"/>
    <col min="12291" max="12291" width="12.28515625" style="28" customWidth="1"/>
    <col min="12292" max="12292" width="14.140625" style="28" customWidth="1"/>
    <col min="12293" max="12293" width="15" style="28" customWidth="1"/>
    <col min="12294" max="12294" width="14.5703125" style="28" customWidth="1"/>
    <col min="12295" max="12296" width="13.5703125" style="28" customWidth="1"/>
    <col min="12297" max="12297" width="30.85546875" style="28" customWidth="1"/>
    <col min="12298" max="12544" width="9.140625" style="28"/>
    <col min="12545" max="12546" width="11.7109375" style="28" customWidth="1"/>
    <col min="12547" max="12547" width="12.28515625" style="28" customWidth="1"/>
    <col min="12548" max="12548" width="14.140625" style="28" customWidth="1"/>
    <col min="12549" max="12549" width="15" style="28" customWidth="1"/>
    <col min="12550" max="12550" width="14.5703125" style="28" customWidth="1"/>
    <col min="12551" max="12552" width="13.5703125" style="28" customWidth="1"/>
    <col min="12553" max="12553" width="30.85546875" style="28" customWidth="1"/>
    <col min="12554" max="12800" width="9.140625" style="28"/>
    <col min="12801" max="12802" width="11.7109375" style="28" customWidth="1"/>
    <col min="12803" max="12803" width="12.28515625" style="28" customWidth="1"/>
    <col min="12804" max="12804" width="14.140625" style="28" customWidth="1"/>
    <col min="12805" max="12805" width="15" style="28" customWidth="1"/>
    <col min="12806" max="12806" width="14.5703125" style="28" customWidth="1"/>
    <col min="12807" max="12808" width="13.5703125" style="28" customWidth="1"/>
    <col min="12809" max="12809" width="30.85546875" style="28" customWidth="1"/>
    <col min="12810" max="13056" width="9.140625" style="28"/>
    <col min="13057" max="13058" width="11.7109375" style="28" customWidth="1"/>
    <col min="13059" max="13059" width="12.28515625" style="28" customWidth="1"/>
    <col min="13060" max="13060" width="14.140625" style="28" customWidth="1"/>
    <col min="13061" max="13061" width="15" style="28" customWidth="1"/>
    <col min="13062" max="13062" width="14.5703125" style="28" customWidth="1"/>
    <col min="13063" max="13064" width="13.5703125" style="28" customWidth="1"/>
    <col min="13065" max="13065" width="30.85546875" style="28" customWidth="1"/>
    <col min="13066" max="13312" width="9.140625" style="28"/>
    <col min="13313" max="13314" width="11.7109375" style="28" customWidth="1"/>
    <col min="13315" max="13315" width="12.28515625" style="28" customWidth="1"/>
    <col min="13316" max="13316" width="14.140625" style="28" customWidth="1"/>
    <col min="13317" max="13317" width="15" style="28" customWidth="1"/>
    <col min="13318" max="13318" width="14.5703125" style="28" customWidth="1"/>
    <col min="13319" max="13320" width="13.5703125" style="28" customWidth="1"/>
    <col min="13321" max="13321" width="30.85546875" style="28" customWidth="1"/>
    <col min="13322" max="13568" width="9.140625" style="28"/>
    <col min="13569" max="13570" width="11.7109375" style="28" customWidth="1"/>
    <col min="13571" max="13571" width="12.28515625" style="28" customWidth="1"/>
    <col min="13572" max="13572" width="14.140625" style="28" customWidth="1"/>
    <col min="13573" max="13573" width="15" style="28" customWidth="1"/>
    <col min="13574" max="13574" width="14.5703125" style="28" customWidth="1"/>
    <col min="13575" max="13576" width="13.5703125" style="28" customWidth="1"/>
    <col min="13577" max="13577" width="30.85546875" style="28" customWidth="1"/>
    <col min="13578" max="13824" width="9.140625" style="28"/>
    <col min="13825" max="13826" width="11.7109375" style="28" customWidth="1"/>
    <col min="13827" max="13827" width="12.28515625" style="28" customWidth="1"/>
    <col min="13828" max="13828" width="14.140625" style="28" customWidth="1"/>
    <col min="13829" max="13829" width="15" style="28" customWidth="1"/>
    <col min="13830" max="13830" width="14.5703125" style="28" customWidth="1"/>
    <col min="13831" max="13832" width="13.5703125" style="28" customWidth="1"/>
    <col min="13833" max="13833" width="30.85546875" style="28" customWidth="1"/>
    <col min="13834" max="14080" width="9.140625" style="28"/>
    <col min="14081" max="14082" width="11.7109375" style="28" customWidth="1"/>
    <col min="14083" max="14083" width="12.28515625" style="28" customWidth="1"/>
    <col min="14084" max="14084" width="14.140625" style="28" customWidth="1"/>
    <col min="14085" max="14085" width="15" style="28" customWidth="1"/>
    <col min="14086" max="14086" width="14.5703125" style="28" customWidth="1"/>
    <col min="14087" max="14088" width="13.5703125" style="28" customWidth="1"/>
    <col min="14089" max="14089" width="30.85546875" style="28" customWidth="1"/>
    <col min="14090" max="14336" width="9.140625" style="28"/>
    <col min="14337" max="14338" width="11.7109375" style="28" customWidth="1"/>
    <col min="14339" max="14339" width="12.28515625" style="28" customWidth="1"/>
    <col min="14340" max="14340" width="14.140625" style="28" customWidth="1"/>
    <col min="14341" max="14341" width="15" style="28" customWidth="1"/>
    <col min="14342" max="14342" width="14.5703125" style="28" customWidth="1"/>
    <col min="14343" max="14344" width="13.5703125" style="28" customWidth="1"/>
    <col min="14345" max="14345" width="30.85546875" style="28" customWidth="1"/>
    <col min="14346" max="14592" width="9.140625" style="28"/>
    <col min="14593" max="14594" width="11.7109375" style="28" customWidth="1"/>
    <col min="14595" max="14595" width="12.28515625" style="28" customWidth="1"/>
    <col min="14596" max="14596" width="14.140625" style="28" customWidth="1"/>
    <col min="14597" max="14597" width="15" style="28" customWidth="1"/>
    <col min="14598" max="14598" width="14.5703125" style="28" customWidth="1"/>
    <col min="14599" max="14600" width="13.5703125" style="28" customWidth="1"/>
    <col min="14601" max="14601" width="30.85546875" style="28" customWidth="1"/>
    <col min="14602" max="14848" width="9.140625" style="28"/>
    <col min="14849" max="14850" width="11.7109375" style="28" customWidth="1"/>
    <col min="14851" max="14851" width="12.28515625" style="28" customWidth="1"/>
    <col min="14852" max="14852" width="14.140625" style="28" customWidth="1"/>
    <col min="14853" max="14853" width="15" style="28" customWidth="1"/>
    <col min="14854" max="14854" width="14.5703125" style="28" customWidth="1"/>
    <col min="14855" max="14856" width="13.5703125" style="28" customWidth="1"/>
    <col min="14857" max="14857" width="30.85546875" style="28" customWidth="1"/>
    <col min="14858" max="15104" width="9.140625" style="28"/>
    <col min="15105" max="15106" width="11.7109375" style="28" customWidth="1"/>
    <col min="15107" max="15107" width="12.28515625" style="28" customWidth="1"/>
    <col min="15108" max="15108" width="14.140625" style="28" customWidth="1"/>
    <col min="15109" max="15109" width="15" style="28" customWidth="1"/>
    <col min="15110" max="15110" width="14.5703125" style="28" customWidth="1"/>
    <col min="15111" max="15112" width="13.5703125" style="28" customWidth="1"/>
    <col min="15113" max="15113" width="30.85546875" style="28" customWidth="1"/>
    <col min="15114" max="15360" width="9.140625" style="28"/>
    <col min="15361" max="15362" width="11.7109375" style="28" customWidth="1"/>
    <col min="15363" max="15363" width="12.28515625" style="28" customWidth="1"/>
    <col min="15364" max="15364" width="14.140625" style="28" customWidth="1"/>
    <col min="15365" max="15365" width="15" style="28" customWidth="1"/>
    <col min="15366" max="15366" width="14.5703125" style="28" customWidth="1"/>
    <col min="15367" max="15368" width="13.5703125" style="28" customWidth="1"/>
    <col min="15369" max="15369" width="30.85546875" style="28" customWidth="1"/>
    <col min="15370" max="15616" width="9.140625" style="28"/>
    <col min="15617" max="15618" width="11.7109375" style="28" customWidth="1"/>
    <col min="15619" max="15619" width="12.28515625" style="28" customWidth="1"/>
    <col min="15620" max="15620" width="14.140625" style="28" customWidth="1"/>
    <col min="15621" max="15621" width="15" style="28" customWidth="1"/>
    <col min="15622" max="15622" width="14.5703125" style="28" customWidth="1"/>
    <col min="15623" max="15624" width="13.5703125" style="28" customWidth="1"/>
    <col min="15625" max="15625" width="30.85546875" style="28" customWidth="1"/>
    <col min="15626" max="15872" width="9.140625" style="28"/>
    <col min="15873" max="15874" width="11.7109375" style="28" customWidth="1"/>
    <col min="15875" max="15875" width="12.28515625" style="28" customWidth="1"/>
    <col min="15876" max="15876" width="14.140625" style="28" customWidth="1"/>
    <col min="15877" max="15877" width="15" style="28" customWidth="1"/>
    <col min="15878" max="15878" width="14.5703125" style="28" customWidth="1"/>
    <col min="15879" max="15880" width="13.5703125" style="28" customWidth="1"/>
    <col min="15881" max="15881" width="30.85546875" style="28" customWidth="1"/>
    <col min="15882" max="16128" width="9.140625" style="28"/>
    <col min="16129" max="16130" width="11.7109375" style="28" customWidth="1"/>
    <col min="16131" max="16131" width="12.28515625" style="28" customWidth="1"/>
    <col min="16132" max="16132" width="14.140625" style="28" customWidth="1"/>
    <col min="16133" max="16133" width="15" style="28" customWidth="1"/>
    <col min="16134" max="16134" width="14.5703125" style="28" customWidth="1"/>
    <col min="16135" max="16136" width="13.5703125" style="28" customWidth="1"/>
    <col min="16137" max="16137" width="30.85546875" style="28" customWidth="1"/>
    <col min="16138" max="16384" width="9.140625" style="28"/>
  </cols>
  <sheetData>
    <row r="1" spans="1:11" x14ac:dyDescent="0.2">
      <c r="B1" s="29" t="s">
        <v>20</v>
      </c>
      <c r="C1" s="29"/>
      <c r="D1" s="29"/>
      <c r="E1" s="30"/>
      <c r="F1" s="31"/>
      <c r="G1" s="31"/>
      <c r="H1" s="31"/>
    </row>
    <row r="2" spans="1:11" x14ac:dyDescent="0.2">
      <c r="B2" s="29" t="s">
        <v>57</v>
      </c>
      <c r="C2" s="29"/>
      <c r="D2" s="29"/>
      <c r="E2" s="30"/>
      <c r="F2" s="31"/>
      <c r="G2" s="31"/>
      <c r="H2" s="31"/>
    </row>
    <row r="3" spans="1:11" x14ac:dyDescent="0.2">
      <c r="B3" s="33" t="s">
        <v>58</v>
      </c>
      <c r="C3" s="33"/>
      <c r="D3" s="33"/>
      <c r="E3" s="30"/>
      <c r="F3" s="34"/>
      <c r="G3" s="34"/>
      <c r="H3" s="34"/>
      <c r="I3" s="35"/>
    </row>
    <row r="4" spans="1:11" x14ac:dyDescent="0.2">
      <c r="B4" s="30"/>
      <c r="C4" s="30"/>
      <c r="D4" s="30"/>
      <c r="E4" s="30"/>
      <c r="F4" s="34"/>
      <c r="G4" s="34"/>
      <c r="H4" s="34"/>
      <c r="I4" s="35"/>
    </row>
    <row r="5" spans="1:11" ht="15" x14ac:dyDescent="0.25">
      <c r="B5" s="31"/>
      <c r="C5" s="36"/>
      <c r="D5" s="36"/>
      <c r="E5" s="36"/>
      <c r="F5" s="36"/>
      <c r="G5" s="36"/>
      <c r="H5" s="36"/>
      <c r="I5" s="37"/>
    </row>
    <row r="6" spans="1:11" ht="18" customHeight="1" x14ac:dyDescent="0.2">
      <c r="A6" s="207" t="s">
        <v>59</v>
      </c>
      <c r="B6" s="207"/>
      <c r="C6" s="207"/>
      <c r="D6" s="207"/>
      <c r="E6" s="207"/>
      <c r="F6" s="207"/>
      <c r="G6" s="207"/>
      <c r="H6" s="38"/>
      <c r="I6" s="39"/>
    </row>
    <row r="7" spans="1:11" ht="18" customHeight="1" x14ac:dyDescent="0.2">
      <c r="A7" s="208" t="s">
        <v>60</v>
      </c>
      <c r="B7" s="208"/>
      <c r="C7" s="208"/>
      <c r="D7" s="208"/>
      <c r="E7" s="208"/>
      <c r="F7" s="208"/>
      <c r="G7" s="208"/>
      <c r="H7" s="40"/>
      <c r="I7" s="41"/>
    </row>
    <row r="8" spans="1:11" ht="18" customHeight="1" x14ac:dyDescent="0.2">
      <c r="A8" s="208" t="s">
        <v>61</v>
      </c>
      <c r="B8" s="208"/>
      <c r="C8" s="208"/>
      <c r="D8" s="208"/>
      <c r="E8" s="208"/>
      <c r="F8" s="208"/>
      <c r="G8" s="208"/>
      <c r="H8" s="40"/>
      <c r="I8" s="41"/>
    </row>
    <row r="9" spans="1:11" ht="18" customHeight="1" x14ac:dyDescent="0.2">
      <c r="A9" s="208" t="s">
        <v>113</v>
      </c>
      <c r="B9" s="208"/>
      <c r="C9" s="208"/>
      <c r="D9" s="208"/>
      <c r="E9" s="208"/>
      <c r="F9" s="208"/>
      <c r="G9" s="208"/>
      <c r="H9" s="40"/>
      <c r="I9" s="42"/>
    </row>
    <row r="10" spans="1:11" ht="24" customHeight="1" x14ac:dyDescent="0.2">
      <c r="B10" s="43"/>
      <c r="C10" s="44"/>
      <c r="D10" s="44"/>
      <c r="E10" s="44"/>
      <c r="F10" s="44"/>
      <c r="G10" s="44"/>
      <c r="H10" s="42"/>
      <c r="I10" s="42"/>
    </row>
    <row r="11" spans="1:11" ht="30" customHeight="1" x14ac:dyDescent="0.2">
      <c r="B11" s="209" t="s">
        <v>0</v>
      </c>
      <c r="C11" s="212" t="s">
        <v>62</v>
      </c>
      <c r="D11" s="213"/>
      <c r="E11" s="213"/>
      <c r="F11" s="214" t="s">
        <v>63</v>
      </c>
      <c r="G11" s="215" t="s">
        <v>64</v>
      </c>
      <c r="H11" s="45"/>
      <c r="I11" s="46"/>
      <c r="J11" s="28"/>
    </row>
    <row r="12" spans="1:11" ht="48.75" customHeight="1" x14ac:dyDescent="0.2">
      <c r="B12" s="210"/>
      <c r="C12" s="218" t="s">
        <v>65</v>
      </c>
      <c r="D12" s="203" t="s">
        <v>66</v>
      </c>
      <c r="E12" s="203" t="s">
        <v>67</v>
      </c>
      <c r="F12" s="214"/>
      <c r="G12" s="216"/>
      <c r="H12" s="45"/>
      <c r="I12" s="46"/>
      <c r="J12" s="28"/>
    </row>
    <row r="13" spans="1:11" ht="15.75" customHeight="1" x14ac:dyDescent="0.2">
      <c r="B13" s="210"/>
      <c r="C13" s="218"/>
      <c r="D13" s="203"/>
      <c r="E13" s="203"/>
      <c r="F13" s="214"/>
      <c r="G13" s="216"/>
      <c r="H13" s="45"/>
      <c r="I13" s="46"/>
      <c r="J13" s="28"/>
    </row>
    <row r="14" spans="1:11" ht="30" customHeight="1" x14ac:dyDescent="0.2">
      <c r="B14" s="211"/>
      <c r="C14" s="218"/>
      <c r="D14" s="203"/>
      <c r="E14" s="203"/>
      <c r="F14" s="214"/>
      <c r="G14" s="217"/>
      <c r="H14" s="45"/>
      <c r="I14" s="46"/>
      <c r="J14" s="28"/>
    </row>
    <row r="15" spans="1:11" ht="15.75" customHeight="1" x14ac:dyDescent="0.25">
      <c r="B15" s="47">
        <v>1</v>
      </c>
      <c r="C15" s="48">
        <f>Лист1!AQ3</f>
        <v>1714980.44</v>
      </c>
      <c r="D15" s="48">
        <f>Лист1!AL3</f>
        <v>2831.19</v>
      </c>
      <c r="E15" s="48">
        <f>Лист1!AF3</f>
        <v>29981.34</v>
      </c>
      <c r="F15" s="49">
        <f t="shared" ref="F15:F42" si="0">SUM(C15:E15)</f>
        <v>1747792.97</v>
      </c>
      <c r="G15" s="50">
        <f>IF([1]Паспорт!P16&gt;0,[1]Паспорт!P16,G15)</f>
        <v>34.814</v>
      </c>
      <c r="H15" s="51"/>
      <c r="I15" s="52"/>
      <c r="J15" s="204"/>
      <c r="K15" s="204"/>
    </row>
    <row r="16" spans="1:11" ht="15.75" x14ac:dyDescent="0.25">
      <c r="B16" s="47">
        <v>2</v>
      </c>
      <c r="C16" s="48">
        <f>Лист1!AQ4</f>
        <v>1751714.2</v>
      </c>
      <c r="D16" s="48">
        <f>Лист1!AL4</f>
        <v>2976.2</v>
      </c>
      <c r="E16" s="48">
        <f>Лист1!AF4</f>
        <v>31866.38</v>
      </c>
      <c r="F16" s="49">
        <f t="shared" si="0"/>
        <v>1786556.7799999998</v>
      </c>
      <c r="G16" s="50">
        <f>IF([1]Паспорт!P17&gt;0,[1]Паспорт!P17,G15)</f>
        <v>34.840000000000003</v>
      </c>
      <c r="H16" s="53"/>
      <c r="I16" s="52"/>
      <c r="J16" s="204"/>
      <c r="K16" s="204"/>
    </row>
    <row r="17" spans="2:11" ht="15.75" x14ac:dyDescent="0.25">
      <c r="B17" s="47">
        <v>3</v>
      </c>
      <c r="C17" s="48">
        <f>Лист1!AQ5</f>
        <v>1569872.25</v>
      </c>
      <c r="D17" s="48">
        <f>Лист1!AL5</f>
        <v>2747.23</v>
      </c>
      <c r="E17" s="48">
        <f>Лист1!AF5</f>
        <v>28827.67</v>
      </c>
      <c r="F17" s="49">
        <f t="shared" si="0"/>
        <v>1601447.15</v>
      </c>
      <c r="G17" s="50">
        <f>IF([1]Паспорт!P18&gt;0,[1]Паспорт!P18,G16)</f>
        <v>34.840000000000003</v>
      </c>
      <c r="H17" s="53"/>
      <c r="I17" s="52"/>
      <c r="J17" s="204"/>
      <c r="K17" s="204"/>
    </row>
    <row r="18" spans="2:11" ht="15.75" x14ac:dyDescent="0.25">
      <c r="B18" s="47">
        <v>4</v>
      </c>
      <c r="C18" s="48">
        <f>Лист1!AQ6</f>
        <v>1684842.3900000001</v>
      </c>
      <c r="D18" s="48">
        <f>Лист1!AL6</f>
        <v>2651.93</v>
      </c>
      <c r="E18" s="48">
        <f>Лист1!AF6</f>
        <v>28212.78</v>
      </c>
      <c r="F18" s="49">
        <f t="shared" si="0"/>
        <v>1715707.1</v>
      </c>
      <c r="G18" s="50">
        <f>IF([1]Паспорт!P19&gt;0,[1]Паспорт!P19,G17)</f>
        <v>34.840000000000003</v>
      </c>
      <c r="H18" s="53"/>
      <c r="I18" s="52"/>
      <c r="J18" s="204"/>
      <c r="K18" s="204"/>
    </row>
    <row r="19" spans="2:11" ht="15.75" x14ac:dyDescent="0.25">
      <c r="B19" s="47">
        <v>5</v>
      </c>
      <c r="C19" s="48">
        <f>Лист1!AQ7</f>
        <v>1617338.44</v>
      </c>
      <c r="D19" s="48">
        <f>Лист1!AL7</f>
        <v>2770.48</v>
      </c>
      <c r="E19" s="48">
        <f>Лист1!AF7</f>
        <v>28510.57</v>
      </c>
      <c r="F19" s="49">
        <f t="shared" si="0"/>
        <v>1648619.49</v>
      </c>
      <c r="G19" s="50">
        <f>IF([1]Паспорт!P20&gt;0,[1]Паспорт!P20,G18)</f>
        <v>34.225999999999999</v>
      </c>
      <c r="H19" s="53"/>
      <c r="I19" s="52"/>
      <c r="J19" s="204"/>
      <c r="K19" s="204"/>
    </row>
    <row r="20" spans="2:11" ht="15.75" customHeight="1" x14ac:dyDescent="0.25">
      <c r="B20" s="47">
        <v>6</v>
      </c>
      <c r="C20" s="48">
        <f>Лист1!AQ8</f>
        <v>1545512.63</v>
      </c>
      <c r="D20" s="48">
        <f>Лист1!AL8</f>
        <v>2553.5100000000002</v>
      </c>
      <c r="E20" s="48">
        <f>Лист1!AF8</f>
        <v>29112.39</v>
      </c>
      <c r="F20" s="49">
        <f t="shared" si="0"/>
        <v>1577178.5299999998</v>
      </c>
      <c r="G20" s="50">
        <f>IF([1]Паспорт!P21&gt;0,[1]Паспорт!P21,G19)</f>
        <v>34.18</v>
      </c>
      <c r="H20" s="53"/>
      <c r="I20" s="52"/>
      <c r="J20" s="204"/>
      <c r="K20" s="204"/>
    </row>
    <row r="21" spans="2:11" ht="15.75" x14ac:dyDescent="0.25">
      <c r="B21" s="47">
        <v>7</v>
      </c>
      <c r="C21" s="48">
        <f>Лист1!AQ9</f>
        <v>1451010.31</v>
      </c>
      <c r="D21" s="48">
        <f>Лист1!AL9</f>
        <v>1838.13</v>
      </c>
      <c r="E21" s="48">
        <f>Лист1!AF9</f>
        <v>21149.13</v>
      </c>
      <c r="F21" s="49">
        <f t="shared" si="0"/>
        <v>1473997.5699999998</v>
      </c>
      <c r="G21" s="50">
        <f>IF([1]Паспорт!P22&gt;0,[1]Паспорт!P22,G20)</f>
        <v>34.2806</v>
      </c>
      <c r="H21" s="53"/>
      <c r="I21" s="52"/>
      <c r="J21" s="204"/>
      <c r="K21" s="204"/>
    </row>
    <row r="22" spans="2:11" ht="15.75" x14ac:dyDescent="0.25">
      <c r="B22" s="47">
        <v>8</v>
      </c>
      <c r="C22" s="48">
        <f>Лист1!AQ10</f>
        <v>1441588.44</v>
      </c>
      <c r="D22" s="48">
        <f>Лист1!AL10</f>
        <v>1745.83</v>
      </c>
      <c r="E22" s="48">
        <f>Лист1!AF10</f>
        <v>20663.68</v>
      </c>
      <c r="F22" s="49">
        <f t="shared" si="0"/>
        <v>1463997.95</v>
      </c>
      <c r="G22" s="50">
        <f>IF([1]Паспорт!P23&gt;0,[1]Паспорт!P23,G21)</f>
        <v>34.26</v>
      </c>
      <c r="H22" s="53"/>
      <c r="I22" s="52"/>
      <c r="J22" s="204"/>
      <c r="K22" s="204"/>
    </row>
    <row r="23" spans="2:11" ht="15" customHeight="1" x14ac:dyDescent="0.25">
      <c r="B23" s="47">
        <v>9</v>
      </c>
      <c r="C23" s="48">
        <f>Лист1!AQ11</f>
        <v>1596175.13</v>
      </c>
      <c r="D23" s="48">
        <f>Лист1!AL11</f>
        <v>1564.9</v>
      </c>
      <c r="E23" s="48">
        <f>Лист1!AF11</f>
        <v>18989.54</v>
      </c>
      <c r="F23" s="49">
        <f t="shared" si="0"/>
        <v>1616729.5699999998</v>
      </c>
      <c r="G23" s="50">
        <f>IF([1]Паспорт!P24&gt;0,[1]Паспорт!P24,G22)</f>
        <v>34.2667</v>
      </c>
      <c r="H23" s="53"/>
      <c r="I23" s="52"/>
      <c r="J23" s="54"/>
    </row>
    <row r="24" spans="2:11" ht="15.75" x14ac:dyDescent="0.25">
      <c r="B24" s="47">
        <v>10</v>
      </c>
      <c r="C24" s="48">
        <f>Лист1!AQ12</f>
        <v>1737119.3199999998</v>
      </c>
      <c r="D24" s="48">
        <f>Лист1!AL12</f>
        <v>1708.11</v>
      </c>
      <c r="E24" s="48">
        <f>Лист1!AF12</f>
        <v>19747.919999999998</v>
      </c>
      <c r="F24" s="49">
        <f t="shared" si="0"/>
        <v>1758575.3499999999</v>
      </c>
      <c r="G24" s="50">
        <f>IF([1]Паспорт!P25&gt;0,[1]Паспорт!P25,G23)</f>
        <v>34.2667</v>
      </c>
      <c r="H24" s="53"/>
      <c r="I24" s="52"/>
      <c r="J24" s="54"/>
    </row>
    <row r="25" spans="2:11" ht="15.75" x14ac:dyDescent="0.25">
      <c r="B25" s="47">
        <v>11</v>
      </c>
      <c r="C25" s="48">
        <f>Лист1!AQ13</f>
        <v>1857456.19</v>
      </c>
      <c r="D25" s="48">
        <f>Лист1!AL13</f>
        <v>2472.23</v>
      </c>
      <c r="E25" s="48">
        <f>Лист1!AF13</f>
        <v>25126.95</v>
      </c>
      <c r="F25" s="49">
        <f t="shared" si="0"/>
        <v>1885055.3699999999</v>
      </c>
      <c r="G25" s="50">
        <f>IF([1]Паспорт!P26&gt;0,[1]Паспорт!P26,G24)</f>
        <v>34.2667</v>
      </c>
      <c r="H25" s="53"/>
      <c r="I25" s="52"/>
      <c r="J25" s="54"/>
    </row>
    <row r="26" spans="2:11" ht="15.75" x14ac:dyDescent="0.25">
      <c r="B26" s="47">
        <v>12</v>
      </c>
      <c r="C26" s="48">
        <f>Лист1!AQ14</f>
        <v>1667473.0699999998</v>
      </c>
      <c r="D26" s="48">
        <f>Лист1!AL14</f>
        <v>2638.88</v>
      </c>
      <c r="E26" s="48">
        <f>Лист1!AF14</f>
        <v>27420.75</v>
      </c>
      <c r="F26" s="49">
        <f t="shared" si="0"/>
        <v>1697532.6999999997</v>
      </c>
      <c r="G26" s="50">
        <f>IF([1]Паспорт!P27&gt;0,[1]Паспорт!P27,G25)</f>
        <v>34.68</v>
      </c>
      <c r="H26" s="53"/>
      <c r="I26" s="52"/>
      <c r="J26" s="54"/>
    </row>
    <row r="27" spans="2:11" ht="15.75" x14ac:dyDescent="0.25">
      <c r="B27" s="47">
        <v>13</v>
      </c>
      <c r="C27" s="48">
        <f>Лист1!AQ15</f>
        <v>1653377.75</v>
      </c>
      <c r="D27" s="48">
        <f>Лист1!AL15</f>
        <v>2523.63</v>
      </c>
      <c r="E27" s="48">
        <f>Лист1!AF15</f>
        <v>29718.67</v>
      </c>
      <c r="F27" s="49">
        <f t="shared" si="0"/>
        <v>1685620.0499999998</v>
      </c>
      <c r="G27" s="50">
        <f>IF([1]Паспорт!P28&gt;0,[1]Паспорт!P28,G26)</f>
        <v>34.67</v>
      </c>
      <c r="H27" s="53"/>
      <c r="I27" s="52"/>
      <c r="J27" s="54"/>
    </row>
    <row r="28" spans="2:11" ht="15.75" x14ac:dyDescent="0.25">
      <c r="B28" s="47">
        <v>14</v>
      </c>
      <c r="C28" s="48">
        <f>Лист1!AQ16</f>
        <v>1935777.34</v>
      </c>
      <c r="D28" s="48">
        <f>Лист1!AL16</f>
        <v>2708.57</v>
      </c>
      <c r="E28" s="48">
        <f>Лист1!AF16</f>
        <v>28778.7</v>
      </c>
      <c r="F28" s="49">
        <f t="shared" si="0"/>
        <v>1967264.61</v>
      </c>
      <c r="G28" s="50">
        <f>IF([1]Паспорт!P29&gt;0,[1]Паспорт!P29,G27)</f>
        <v>34.53</v>
      </c>
      <c r="H28" s="53"/>
      <c r="I28" s="52"/>
      <c r="J28" s="54"/>
    </row>
    <row r="29" spans="2:11" ht="15.75" x14ac:dyDescent="0.25">
      <c r="B29" s="47">
        <v>15</v>
      </c>
      <c r="C29" s="48">
        <f>Лист1!AQ17</f>
        <v>2163504.88</v>
      </c>
      <c r="D29" s="48">
        <f>Лист1!AL17</f>
        <v>2963.08</v>
      </c>
      <c r="E29" s="48">
        <f>Лист1!AF17</f>
        <v>30956.81</v>
      </c>
      <c r="F29" s="49">
        <f t="shared" si="0"/>
        <v>2197424.77</v>
      </c>
      <c r="G29" s="50">
        <f>IF([1]Паспорт!P30&gt;0,[1]Паспорт!P30,G28)</f>
        <v>34.68</v>
      </c>
      <c r="H29" s="53"/>
      <c r="I29" s="52"/>
      <c r="J29" s="54"/>
    </row>
    <row r="30" spans="2:11" ht="15.75" x14ac:dyDescent="0.25">
      <c r="B30" s="55">
        <v>16</v>
      </c>
      <c r="C30" s="48">
        <f>Лист1!AQ18</f>
        <v>2291541.37</v>
      </c>
      <c r="D30" s="48">
        <f>Лист1!AL18</f>
        <v>3162.83</v>
      </c>
      <c r="E30" s="48">
        <f>Лист1!AF18</f>
        <v>31628.94</v>
      </c>
      <c r="F30" s="49">
        <f t="shared" si="0"/>
        <v>2326333.14</v>
      </c>
      <c r="G30" s="50">
        <f>IF([1]Паспорт!P31&gt;0,[1]Паспорт!P31,G29)</f>
        <v>34.590000000000003</v>
      </c>
      <c r="H30" s="53"/>
      <c r="I30" s="52"/>
      <c r="J30" s="54"/>
    </row>
    <row r="31" spans="2:11" ht="15.75" x14ac:dyDescent="0.25">
      <c r="B31" s="55">
        <v>17</v>
      </c>
      <c r="C31" s="48">
        <f>Лист1!AQ19</f>
        <v>1947245.13</v>
      </c>
      <c r="D31" s="48">
        <f>Лист1!AL19</f>
        <v>3123.32</v>
      </c>
      <c r="E31" s="48">
        <f>Лист1!AF19</f>
        <v>32756.240000000002</v>
      </c>
      <c r="F31" s="49">
        <f t="shared" si="0"/>
        <v>1983124.69</v>
      </c>
      <c r="G31" s="50">
        <f>IF([1]Паспорт!P32&gt;0,[1]Паспорт!P32,G30)</f>
        <v>34.590000000000003</v>
      </c>
      <c r="H31" s="53"/>
      <c r="I31" s="52"/>
      <c r="J31" s="54"/>
    </row>
    <row r="32" spans="2:11" ht="15.75" x14ac:dyDescent="0.25">
      <c r="B32" s="55">
        <v>18</v>
      </c>
      <c r="C32" s="48">
        <f>Лист1!AQ20</f>
        <v>1811177.88</v>
      </c>
      <c r="D32" s="48">
        <f>Лист1!AL20</f>
        <v>3226.28</v>
      </c>
      <c r="E32" s="48">
        <f>Лист1!AF20</f>
        <v>33662.86</v>
      </c>
      <c r="F32" s="49">
        <f t="shared" si="0"/>
        <v>1848067.02</v>
      </c>
      <c r="G32" s="50">
        <f>IF([1]Паспорт!P33&gt;0,[1]Паспорт!P33,G31)</f>
        <v>34.590000000000003</v>
      </c>
      <c r="H32" s="53"/>
      <c r="I32" s="52"/>
      <c r="J32" s="54"/>
    </row>
    <row r="33" spans="2:11" ht="15.75" x14ac:dyDescent="0.25">
      <c r="B33" s="55">
        <v>19</v>
      </c>
      <c r="C33" s="48">
        <f>Лист1!AQ21</f>
        <v>1762626</v>
      </c>
      <c r="D33" s="48">
        <f>Лист1!AL21</f>
        <v>3431.19</v>
      </c>
      <c r="E33" s="48">
        <f>Лист1!AF21</f>
        <v>37311.910000000003</v>
      </c>
      <c r="F33" s="49">
        <f t="shared" si="0"/>
        <v>1803369.0999999999</v>
      </c>
      <c r="G33" s="50">
        <f>IF([1]Паспорт!P34&gt;0,[1]Паспорт!P34,G32)</f>
        <v>34.619999999999997</v>
      </c>
      <c r="H33" s="53"/>
      <c r="I33" s="52"/>
      <c r="J33" s="54"/>
    </row>
    <row r="34" spans="2:11" ht="15.75" x14ac:dyDescent="0.25">
      <c r="B34" s="55">
        <v>20</v>
      </c>
      <c r="C34" s="48">
        <f>Лист1!AQ22</f>
        <v>1779162.81</v>
      </c>
      <c r="D34" s="48">
        <f>Лист1!AL22</f>
        <v>3493.13</v>
      </c>
      <c r="E34" s="48">
        <f>Лист1!AF22</f>
        <v>37616.160000000003</v>
      </c>
      <c r="F34" s="49">
        <f t="shared" si="0"/>
        <v>1820272.0999999999</v>
      </c>
      <c r="G34" s="50">
        <f>IF([1]Паспорт!P35&gt;0,[1]Паспорт!P35,G33)</f>
        <v>34.56</v>
      </c>
      <c r="H34" s="53"/>
      <c r="I34" s="52"/>
      <c r="J34" s="54"/>
    </row>
    <row r="35" spans="2:11" ht="15.75" x14ac:dyDescent="0.25">
      <c r="B35" s="55">
        <v>21</v>
      </c>
      <c r="C35" s="48">
        <f>Лист1!AQ23</f>
        <v>1904779.5699999998</v>
      </c>
      <c r="D35" s="48">
        <f>Лист1!AL23</f>
        <v>3449.83</v>
      </c>
      <c r="E35" s="48">
        <f>Лист1!AF23</f>
        <v>36359.07</v>
      </c>
      <c r="F35" s="49">
        <f t="shared" si="0"/>
        <v>1944588.47</v>
      </c>
      <c r="G35" s="50">
        <f>IF([1]Паспорт!P36&gt;0,[1]Паспорт!P36,G34)</f>
        <v>34.46</v>
      </c>
      <c r="H35" s="53"/>
      <c r="I35" s="52"/>
      <c r="J35" s="54"/>
    </row>
    <row r="36" spans="2:11" ht="15.75" x14ac:dyDescent="0.25">
      <c r="B36" s="55">
        <v>22</v>
      </c>
      <c r="C36" s="48">
        <f>Лист1!AQ24</f>
        <v>1908000.19</v>
      </c>
      <c r="D36" s="48">
        <f>Лист1!AL24</f>
        <v>3526.72</v>
      </c>
      <c r="E36" s="48">
        <f>Лист1!AF24</f>
        <v>38477.79</v>
      </c>
      <c r="F36" s="49">
        <f t="shared" si="0"/>
        <v>1950004.7</v>
      </c>
      <c r="G36" s="50">
        <f>IF([1]Паспорт!P37&gt;0,[1]Паспорт!P37,G35)</f>
        <v>34.57</v>
      </c>
      <c r="H36" s="53"/>
      <c r="I36" s="52"/>
      <c r="J36" s="54"/>
    </row>
    <row r="37" spans="2:11" ht="15.75" x14ac:dyDescent="0.25">
      <c r="B37" s="55">
        <v>23</v>
      </c>
      <c r="C37" s="48">
        <f>Лист1!AQ25</f>
        <v>1808929.0699999998</v>
      </c>
      <c r="D37" s="48">
        <f>Лист1!AL25</f>
        <v>3493.09</v>
      </c>
      <c r="E37" s="48">
        <f>Лист1!AF25</f>
        <v>38648.36</v>
      </c>
      <c r="F37" s="49">
        <f t="shared" si="0"/>
        <v>1851070.52</v>
      </c>
      <c r="G37" s="50">
        <f>IF([1]Паспорт!P38&gt;0,[1]Паспорт!P38,G36)</f>
        <v>34.520000000000003</v>
      </c>
      <c r="H37" s="53"/>
      <c r="I37" s="52"/>
      <c r="J37" s="54"/>
    </row>
    <row r="38" spans="2:11" ht="15.75" x14ac:dyDescent="0.25">
      <c r="B38" s="55">
        <v>24</v>
      </c>
      <c r="C38" s="48">
        <f>Лист1!AQ26</f>
        <v>1862972.69</v>
      </c>
      <c r="D38" s="48">
        <f>Лист1!AL26</f>
        <v>3899.21</v>
      </c>
      <c r="E38" s="48">
        <f>Лист1!AF26</f>
        <v>40557.599999999999</v>
      </c>
      <c r="F38" s="49">
        <f t="shared" si="0"/>
        <v>1907429.5</v>
      </c>
      <c r="G38" s="50">
        <f>IF([1]Паспорт!P39&gt;0,[1]Паспорт!P39,G37)</f>
        <v>34.520000000000003</v>
      </c>
      <c r="H38" s="53"/>
      <c r="I38" s="52"/>
      <c r="J38" s="54"/>
    </row>
    <row r="39" spans="2:11" ht="15.75" x14ac:dyDescent="0.25">
      <c r="B39" s="55">
        <v>25</v>
      </c>
      <c r="C39" s="48">
        <f>Лист1!AQ27</f>
        <v>1772489.06</v>
      </c>
      <c r="D39" s="48">
        <f>Лист1!AL27</f>
        <v>3692.32</v>
      </c>
      <c r="E39" s="48">
        <f>Лист1!AF27</f>
        <v>39142.300000000003</v>
      </c>
      <c r="F39" s="49">
        <f t="shared" si="0"/>
        <v>1815323.6800000002</v>
      </c>
      <c r="G39" s="50">
        <f>IF([1]Паспорт!P40&gt;0,[1]Паспорт!P40,G38)</f>
        <v>34.520000000000003</v>
      </c>
      <c r="H39" s="53"/>
      <c r="I39" s="52"/>
      <c r="J39" s="54"/>
    </row>
    <row r="40" spans="2:11" ht="15.75" x14ac:dyDescent="0.25">
      <c r="B40" s="55">
        <v>26</v>
      </c>
      <c r="C40" s="48">
        <f>Лист1!AQ28</f>
        <v>1760950.38</v>
      </c>
      <c r="D40" s="48">
        <f>Лист1!AL28</f>
        <v>3386.39</v>
      </c>
      <c r="E40" s="48">
        <f>Лист1!AF28</f>
        <v>37854.81</v>
      </c>
      <c r="F40" s="49">
        <f t="shared" si="0"/>
        <v>1802191.5799999998</v>
      </c>
      <c r="G40" s="50">
        <f>IF([1]Паспорт!P41&gt;0,[1]Паспорт!P41,G39)</f>
        <v>35.03</v>
      </c>
      <c r="H40" s="53"/>
      <c r="I40" s="52"/>
      <c r="J40" s="54"/>
    </row>
    <row r="41" spans="2:11" ht="15.75" x14ac:dyDescent="0.25">
      <c r="B41" s="55">
        <v>27</v>
      </c>
      <c r="C41" s="48">
        <f>Лист1!AQ29</f>
        <v>1558522.56</v>
      </c>
      <c r="D41" s="48">
        <f>Лист1!AL29</f>
        <v>3205.97</v>
      </c>
      <c r="E41" s="48">
        <f>Лист1!AF29</f>
        <v>36312.93</v>
      </c>
      <c r="F41" s="49">
        <f t="shared" si="0"/>
        <v>1598041.46</v>
      </c>
      <c r="G41" s="50">
        <f>IF([1]Паспорт!P42&gt;0,[1]Паспорт!P42,G40)</f>
        <v>34.69</v>
      </c>
      <c r="H41" s="53"/>
      <c r="I41" s="52"/>
      <c r="J41" s="54"/>
    </row>
    <row r="42" spans="2:11" ht="12.75" customHeight="1" x14ac:dyDescent="0.25">
      <c r="B42" s="55">
        <v>28</v>
      </c>
      <c r="C42" s="48">
        <f>Лист1!AQ30</f>
        <v>1605369.94</v>
      </c>
      <c r="D42" s="48">
        <f>Лист1!AL30</f>
        <v>2995.13</v>
      </c>
      <c r="E42" s="48">
        <f>Лист1!AF30</f>
        <v>33288.25</v>
      </c>
      <c r="F42" s="49">
        <f t="shared" si="0"/>
        <v>1641653.3199999998</v>
      </c>
      <c r="G42" s="50">
        <f>IF([1]Паспорт!P43&gt;0,[1]Паспорт!P43,G41)</f>
        <v>34.67</v>
      </c>
      <c r="H42" s="53"/>
      <c r="I42" s="52"/>
      <c r="J42" s="54"/>
    </row>
    <row r="43" spans="2:11" ht="15" customHeight="1" x14ac:dyDescent="0.25">
      <c r="B43" s="55">
        <v>29</v>
      </c>
      <c r="C43" s="48">
        <f>Лист1!AQ31</f>
        <v>1926771.44</v>
      </c>
      <c r="D43" s="48">
        <f>Лист1!AL31</f>
        <v>3300.49</v>
      </c>
      <c r="E43" s="48">
        <f>Лист1!AF31</f>
        <v>36362.99</v>
      </c>
      <c r="F43" s="49">
        <f>SUM(C43:E43)</f>
        <v>1966434.92</v>
      </c>
      <c r="G43" s="50">
        <f>IF([1]Паспорт!P44&gt;0,[1]Паспорт!P44,G42)</f>
        <v>34.6</v>
      </c>
      <c r="H43" s="53"/>
      <c r="I43" s="52"/>
      <c r="J43" s="54"/>
    </row>
    <row r="44" spans="2:11" ht="13.5" customHeight="1" x14ac:dyDescent="0.25">
      <c r="B44" s="55">
        <v>30</v>
      </c>
      <c r="C44" s="48">
        <f>Лист1!AQ32</f>
        <v>2001770.5699999998</v>
      </c>
      <c r="D44" s="48">
        <f>Лист1!AL32</f>
        <v>3750.43</v>
      </c>
      <c r="E44" s="48">
        <f>Лист1!AF32</f>
        <v>41192.769999999997</v>
      </c>
      <c r="F44" s="49">
        <f>SUM(C44:E44)</f>
        <v>2046713.7699999998</v>
      </c>
      <c r="G44" s="50">
        <f>IF([1]Паспорт!P45&gt;0,[1]Паспорт!P45,G43)</f>
        <v>34.53</v>
      </c>
      <c r="H44" s="53"/>
      <c r="I44" s="52"/>
      <c r="J44" s="54"/>
    </row>
    <row r="45" spans="2:11" ht="66" customHeight="1" x14ac:dyDescent="0.2">
      <c r="B45" s="55" t="s">
        <v>63</v>
      </c>
      <c r="C45" s="56">
        <f>SUM(C15:C44)</f>
        <v>53090051.439999998</v>
      </c>
      <c r="D45" s="56">
        <f>SUM(D15:D44)</f>
        <v>87830.230000000025</v>
      </c>
      <c r="E45" s="56">
        <f>SUM(E15:E44)</f>
        <v>950236.26000000013</v>
      </c>
      <c r="F45" s="57">
        <f>SUM(F15:F44)</f>
        <v>54128117.930000007</v>
      </c>
      <c r="G45" s="58">
        <f>SUMPRODUCT(G15:G44,F15:F44)/SUM(F15:F44)</f>
        <v>34.56130317409329</v>
      </c>
      <c r="H45" s="59"/>
      <c r="I45" s="60"/>
      <c r="J45" s="205"/>
      <c r="K45" s="205"/>
    </row>
    <row r="46" spans="2:11" ht="14.25" hidden="1" customHeight="1" x14ac:dyDescent="0.2">
      <c r="B46" s="61">
        <v>31</v>
      </c>
      <c r="C46" s="62"/>
      <c r="D46" s="63"/>
      <c r="E46" s="63"/>
      <c r="F46" s="63"/>
      <c r="G46" s="63"/>
      <c r="H46" s="64"/>
      <c r="I46" s="65"/>
      <c r="J46" s="28"/>
    </row>
    <row r="47" spans="2:11" ht="14.25" customHeight="1" x14ac:dyDescent="0.2">
      <c r="B47" s="66"/>
      <c r="C47" s="67"/>
      <c r="D47" s="68"/>
      <c r="E47" s="68"/>
      <c r="F47" s="68"/>
      <c r="G47" s="68"/>
      <c r="H47" s="64"/>
      <c r="I47" s="65"/>
      <c r="J47" s="28"/>
    </row>
    <row r="48" spans="2:11" ht="14.25" customHeight="1" x14ac:dyDescent="0.2">
      <c r="B48" s="66"/>
      <c r="C48" s="69"/>
      <c r="D48" s="64"/>
      <c r="E48" s="64"/>
      <c r="F48" s="64"/>
      <c r="G48" s="64"/>
      <c r="H48" s="64"/>
      <c r="I48" s="65"/>
      <c r="J48" s="28"/>
    </row>
    <row r="49" spans="1:10" x14ac:dyDescent="0.2">
      <c r="C49" s="206"/>
      <c r="D49" s="206"/>
      <c r="E49" s="206"/>
      <c r="F49" s="206"/>
      <c r="G49" s="206"/>
      <c r="H49" s="70"/>
      <c r="I49" s="70"/>
      <c r="J49" s="28"/>
    </row>
    <row r="50" spans="1:10" x14ac:dyDescent="0.2">
      <c r="A50" s="71" t="s">
        <v>68</v>
      </c>
      <c r="B50" s="71"/>
      <c r="C50" s="71"/>
      <c r="D50" s="71"/>
      <c r="E50" s="71"/>
      <c r="F50" s="71" t="s">
        <v>48</v>
      </c>
      <c r="G50" s="72"/>
      <c r="H50" s="72"/>
      <c r="I50" s="73"/>
      <c r="J50" s="74"/>
    </row>
    <row r="51" spans="1:10" x14ac:dyDescent="0.2">
      <c r="A51" s="75"/>
      <c r="B51" s="75" t="s">
        <v>69</v>
      </c>
      <c r="C51" s="75"/>
      <c r="D51" s="75"/>
      <c r="E51" s="75"/>
      <c r="F51" s="76" t="s">
        <v>70</v>
      </c>
      <c r="G51" s="77"/>
      <c r="H51" s="77" t="s">
        <v>7</v>
      </c>
      <c r="I51" s="77" t="s">
        <v>8</v>
      </c>
      <c r="J51" s="78"/>
    </row>
    <row r="52" spans="1:10" x14ac:dyDescent="0.2">
      <c r="A52" s="75"/>
      <c r="B52" s="75"/>
      <c r="C52" s="75"/>
      <c r="D52" s="75"/>
      <c r="E52" s="75"/>
      <c r="F52" s="76"/>
      <c r="G52" s="77"/>
      <c r="H52" s="77"/>
      <c r="I52" s="77"/>
      <c r="J52" s="78"/>
    </row>
    <row r="53" spans="1:10" x14ac:dyDescent="0.2">
      <c r="A53" s="75"/>
      <c r="B53" s="75"/>
      <c r="C53" s="75"/>
      <c r="D53" s="75"/>
      <c r="E53" s="75"/>
      <c r="F53" s="76"/>
      <c r="G53" s="77"/>
      <c r="H53" s="77"/>
      <c r="I53" s="77"/>
      <c r="J53" s="78"/>
    </row>
    <row r="54" spans="1:10" x14ac:dyDescent="0.2">
      <c r="A54" s="75"/>
      <c r="B54" s="75"/>
      <c r="C54" s="75"/>
      <c r="D54" s="75"/>
      <c r="E54" s="75"/>
      <c r="F54" s="76"/>
      <c r="G54" s="77"/>
      <c r="H54" s="77"/>
      <c r="J54" s="28"/>
    </row>
    <row r="55" spans="1:10" ht="18" customHeight="1" x14ac:dyDescent="0.2">
      <c r="A55" s="71" t="s">
        <v>56</v>
      </c>
      <c r="B55" s="71"/>
      <c r="C55" s="71"/>
      <c r="D55" s="71"/>
      <c r="E55" s="71"/>
      <c r="F55" s="71" t="s">
        <v>50</v>
      </c>
      <c r="G55" s="72"/>
      <c r="H55" s="72"/>
      <c r="I55" s="73"/>
      <c r="J55" s="74"/>
    </row>
    <row r="56" spans="1:10" x14ac:dyDescent="0.2">
      <c r="A56" s="75"/>
      <c r="B56" s="75" t="s">
        <v>71</v>
      </c>
      <c r="C56" s="75"/>
      <c r="D56" s="75"/>
      <c r="E56" s="75"/>
      <c r="F56" s="76" t="s">
        <v>70</v>
      </c>
      <c r="G56" s="77"/>
      <c r="H56" s="77" t="s">
        <v>7</v>
      </c>
      <c r="I56" s="79" t="s">
        <v>8</v>
      </c>
      <c r="J56" s="79"/>
    </row>
  </sheetData>
  <mergeCells count="14">
    <mergeCell ref="E12:E14"/>
    <mergeCell ref="J15:K22"/>
    <mergeCell ref="J45:K45"/>
    <mergeCell ref="C49:G49"/>
    <mergeCell ref="A6:G6"/>
    <mergeCell ref="A7:G7"/>
    <mergeCell ref="A8:G8"/>
    <mergeCell ref="A9:G9"/>
    <mergeCell ref="B11:B14"/>
    <mergeCell ref="C11:E11"/>
    <mergeCell ref="F11:F14"/>
    <mergeCell ref="G11:G14"/>
    <mergeCell ref="C12:C14"/>
    <mergeCell ref="D12:D14"/>
  </mergeCells>
  <pageMargins left="0.51181102362204722" right="0.51181102362204722" top="0.35433070866141736" bottom="0.35433070866141736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opLeftCell="AC1" workbookViewId="0">
      <selection activeCell="Z5" sqref="Z5"/>
    </sheetView>
  </sheetViews>
  <sheetFormatPr defaultRowHeight="12.75" x14ac:dyDescent="0.2"/>
  <cols>
    <col min="1" max="19" width="9.140625" style="28"/>
    <col min="20" max="20" width="11.85546875" style="28" customWidth="1"/>
    <col min="21" max="25" width="9.140625" style="28"/>
    <col min="26" max="26" width="11.5703125" style="28" customWidth="1"/>
    <col min="27" max="43" width="9.140625" style="28"/>
    <col min="44" max="44" width="11.7109375" style="28" customWidth="1"/>
    <col min="45" max="275" width="9.140625" style="28"/>
    <col min="276" max="276" width="11.85546875" style="28" customWidth="1"/>
    <col min="277" max="281" width="9.140625" style="28"/>
    <col min="282" max="282" width="11.5703125" style="28" customWidth="1"/>
    <col min="283" max="299" width="9.140625" style="28"/>
    <col min="300" max="300" width="11.7109375" style="28" customWidth="1"/>
    <col min="301" max="531" width="9.140625" style="28"/>
    <col min="532" max="532" width="11.85546875" style="28" customWidth="1"/>
    <col min="533" max="537" width="9.140625" style="28"/>
    <col min="538" max="538" width="11.5703125" style="28" customWidth="1"/>
    <col min="539" max="555" width="9.140625" style="28"/>
    <col min="556" max="556" width="11.7109375" style="28" customWidth="1"/>
    <col min="557" max="787" width="9.140625" style="28"/>
    <col min="788" max="788" width="11.85546875" style="28" customWidth="1"/>
    <col min="789" max="793" width="9.140625" style="28"/>
    <col min="794" max="794" width="11.5703125" style="28" customWidth="1"/>
    <col min="795" max="811" width="9.140625" style="28"/>
    <col min="812" max="812" width="11.7109375" style="28" customWidth="1"/>
    <col min="813" max="1043" width="9.140625" style="28"/>
    <col min="1044" max="1044" width="11.85546875" style="28" customWidth="1"/>
    <col min="1045" max="1049" width="9.140625" style="28"/>
    <col min="1050" max="1050" width="11.5703125" style="28" customWidth="1"/>
    <col min="1051" max="1067" width="9.140625" style="28"/>
    <col min="1068" max="1068" width="11.7109375" style="28" customWidth="1"/>
    <col min="1069" max="1299" width="9.140625" style="28"/>
    <col min="1300" max="1300" width="11.85546875" style="28" customWidth="1"/>
    <col min="1301" max="1305" width="9.140625" style="28"/>
    <col min="1306" max="1306" width="11.5703125" style="28" customWidth="1"/>
    <col min="1307" max="1323" width="9.140625" style="28"/>
    <col min="1324" max="1324" width="11.7109375" style="28" customWidth="1"/>
    <col min="1325" max="1555" width="9.140625" style="28"/>
    <col min="1556" max="1556" width="11.85546875" style="28" customWidth="1"/>
    <col min="1557" max="1561" width="9.140625" style="28"/>
    <col min="1562" max="1562" width="11.5703125" style="28" customWidth="1"/>
    <col min="1563" max="1579" width="9.140625" style="28"/>
    <col min="1580" max="1580" width="11.7109375" style="28" customWidth="1"/>
    <col min="1581" max="1811" width="9.140625" style="28"/>
    <col min="1812" max="1812" width="11.85546875" style="28" customWidth="1"/>
    <col min="1813" max="1817" width="9.140625" style="28"/>
    <col min="1818" max="1818" width="11.5703125" style="28" customWidth="1"/>
    <col min="1819" max="1835" width="9.140625" style="28"/>
    <col min="1836" max="1836" width="11.7109375" style="28" customWidth="1"/>
    <col min="1837" max="2067" width="9.140625" style="28"/>
    <col min="2068" max="2068" width="11.85546875" style="28" customWidth="1"/>
    <col min="2069" max="2073" width="9.140625" style="28"/>
    <col min="2074" max="2074" width="11.5703125" style="28" customWidth="1"/>
    <col min="2075" max="2091" width="9.140625" style="28"/>
    <col min="2092" max="2092" width="11.7109375" style="28" customWidth="1"/>
    <col min="2093" max="2323" width="9.140625" style="28"/>
    <col min="2324" max="2324" width="11.85546875" style="28" customWidth="1"/>
    <col min="2325" max="2329" width="9.140625" style="28"/>
    <col min="2330" max="2330" width="11.5703125" style="28" customWidth="1"/>
    <col min="2331" max="2347" width="9.140625" style="28"/>
    <col min="2348" max="2348" width="11.7109375" style="28" customWidth="1"/>
    <col min="2349" max="2579" width="9.140625" style="28"/>
    <col min="2580" max="2580" width="11.85546875" style="28" customWidth="1"/>
    <col min="2581" max="2585" width="9.140625" style="28"/>
    <col min="2586" max="2586" width="11.5703125" style="28" customWidth="1"/>
    <col min="2587" max="2603" width="9.140625" style="28"/>
    <col min="2604" max="2604" width="11.7109375" style="28" customWidth="1"/>
    <col min="2605" max="2835" width="9.140625" style="28"/>
    <col min="2836" max="2836" width="11.85546875" style="28" customWidth="1"/>
    <col min="2837" max="2841" width="9.140625" style="28"/>
    <col min="2842" max="2842" width="11.5703125" style="28" customWidth="1"/>
    <col min="2843" max="2859" width="9.140625" style="28"/>
    <col min="2860" max="2860" width="11.7109375" style="28" customWidth="1"/>
    <col min="2861" max="3091" width="9.140625" style="28"/>
    <col min="3092" max="3092" width="11.85546875" style="28" customWidth="1"/>
    <col min="3093" max="3097" width="9.140625" style="28"/>
    <col min="3098" max="3098" width="11.5703125" style="28" customWidth="1"/>
    <col min="3099" max="3115" width="9.140625" style="28"/>
    <col min="3116" max="3116" width="11.7109375" style="28" customWidth="1"/>
    <col min="3117" max="3347" width="9.140625" style="28"/>
    <col min="3348" max="3348" width="11.85546875" style="28" customWidth="1"/>
    <col min="3349" max="3353" width="9.140625" style="28"/>
    <col min="3354" max="3354" width="11.5703125" style="28" customWidth="1"/>
    <col min="3355" max="3371" width="9.140625" style="28"/>
    <col min="3372" max="3372" width="11.7109375" style="28" customWidth="1"/>
    <col min="3373" max="3603" width="9.140625" style="28"/>
    <col min="3604" max="3604" width="11.85546875" style="28" customWidth="1"/>
    <col min="3605" max="3609" width="9.140625" style="28"/>
    <col min="3610" max="3610" width="11.5703125" style="28" customWidth="1"/>
    <col min="3611" max="3627" width="9.140625" style="28"/>
    <col min="3628" max="3628" width="11.7109375" style="28" customWidth="1"/>
    <col min="3629" max="3859" width="9.140625" style="28"/>
    <col min="3860" max="3860" width="11.85546875" style="28" customWidth="1"/>
    <col min="3861" max="3865" width="9.140625" style="28"/>
    <col min="3866" max="3866" width="11.5703125" style="28" customWidth="1"/>
    <col min="3867" max="3883" width="9.140625" style="28"/>
    <col min="3884" max="3884" width="11.7109375" style="28" customWidth="1"/>
    <col min="3885" max="4115" width="9.140625" style="28"/>
    <col min="4116" max="4116" width="11.85546875" style="28" customWidth="1"/>
    <col min="4117" max="4121" width="9.140625" style="28"/>
    <col min="4122" max="4122" width="11.5703125" style="28" customWidth="1"/>
    <col min="4123" max="4139" width="9.140625" style="28"/>
    <col min="4140" max="4140" width="11.7109375" style="28" customWidth="1"/>
    <col min="4141" max="4371" width="9.140625" style="28"/>
    <col min="4372" max="4372" width="11.85546875" style="28" customWidth="1"/>
    <col min="4373" max="4377" width="9.140625" style="28"/>
    <col min="4378" max="4378" width="11.5703125" style="28" customWidth="1"/>
    <col min="4379" max="4395" width="9.140625" style="28"/>
    <col min="4396" max="4396" width="11.7109375" style="28" customWidth="1"/>
    <col min="4397" max="4627" width="9.140625" style="28"/>
    <col min="4628" max="4628" width="11.85546875" style="28" customWidth="1"/>
    <col min="4629" max="4633" width="9.140625" style="28"/>
    <col min="4634" max="4634" width="11.5703125" style="28" customWidth="1"/>
    <col min="4635" max="4651" width="9.140625" style="28"/>
    <col min="4652" max="4652" width="11.7109375" style="28" customWidth="1"/>
    <col min="4653" max="4883" width="9.140625" style="28"/>
    <col min="4884" max="4884" width="11.85546875" style="28" customWidth="1"/>
    <col min="4885" max="4889" width="9.140625" style="28"/>
    <col min="4890" max="4890" width="11.5703125" style="28" customWidth="1"/>
    <col min="4891" max="4907" width="9.140625" style="28"/>
    <col min="4908" max="4908" width="11.7109375" style="28" customWidth="1"/>
    <col min="4909" max="5139" width="9.140625" style="28"/>
    <col min="5140" max="5140" width="11.85546875" style="28" customWidth="1"/>
    <col min="5141" max="5145" width="9.140625" style="28"/>
    <col min="5146" max="5146" width="11.5703125" style="28" customWidth="1"/>
    <col min="5147" max="5163" width="9.140625" style="28"/>
    <col min="5164" max="5164" width="11.7109375" style="28" customWidth="1"/>
    <col min="5165" max="5395" width="9.140625" style="28"/>
    <col min="5396" max="5396" width="11.85546875" style="28" customWidth="1"/>
    <col min="5397" max="5401" width="9.140625" style="28"/>
    <col min="5402" max="5402" width="11.5703125" style="28" customWidth="1"/>
    <col min="5403" max="5419" width="9.140625" style="28"/>
    <col min="5420" max="5420" width="11.7109375" style="28" customWidth="1"/>
    <col min="5421" max="5651" width="9.140625" style="28"/>
    <col min="5652" max="5652" width="11.85546875" style="28" customWidth="1"/>
    <col min="5653" max="5657" width="9.140625" style="28"/>
    <col min="5658" max="5658" width="11.5703125" style="28" customWidth="1"/>
    <col min="5659" max="5675" width="9.140625" style="28"/>
    <col min="5676" max="5676" width="11.7109375" style="28" customWidth="1"/>
    <col min="5677" max="5907" width="9.140625" style="28"/>
    <col min="5908" max="5908" width="11.85546875" style="28" customWidth="1"/>
    <col min="5909" max="5913" width="9.140625" style="28"/>
    <col min="5914" max="5914" width="11.5703125" style="28" customWidth="1"/>
    <col min="5915" max="5931" width="9.140625" style="28"/>
    <col min="5932" max="5932" width="11.7109375" style="28" customWidth="1"/>
    <col min="5933" max="6163" width="9.140625" style="28"/>
    <col min="6164" max="6164" width="11.85546875" style="28" customWidth="1"/>
    <col min="6165" max="6169" width="9.140625" style="28"/>
    <col min="6170" max="6170" width="11.5703125" style="28" customWidth="1"/>
    <col min="6171" max="6187" width="9.140625" style="28"/>
    <col min="6188" max="6188" width="11.7109375" style="28" customWidth="1"/>
    <col min="6189" max="6419" width="9.140625" style="28"/>
    <col min="6420" max="6420" width="11.85546875" style="28" customWidth="1"/>
    <col min="6421" max="6425" width="9.140625" style="28"/>
    <col min="6426" max="6426" width="11.5703125" style="28" customWidth="1"/>
    <col min="6427" max="6443" width="9.140625" style="28"/>
    <col min="6444" max="6444" width="11.7109375" style="28" customWidth="1"/>
    <col min="6445" max="6675" width="9.140625" style="28"/>
    <col min="6676" max="6676" width="11.85546875" style="28" customWidth="1"/>
    <col min="6677" max="6681" width="9.140625" style="28"/>
    <col min="6682" max="6682" width="11.5703125" style="28" customWidth="1"/>
    <col min="6683" max="6699" width="9.140625" style="28"/>
    <col min="6700" max="6700" width="11.7109375" style="28" customWidth="1"/>
    <col min="6701" max="6931" width="9.140625" style="28"/>
    <col min="6932" max="6932" width="11.85546875" style="28" customWidth="1"/>
    <col min="6933" max="6937" width="9.140625" style="28"/>
    <col min="6938" max="6938" width="11.5703125" style="28" customWidth="1"/>
    <col min="6939" max="6955" width="9.140625" style="28"/>
    <col min="6956" max="6956" width="11.7109375" style="28" customWidth="1"/>
    <col min="6957" max="7187" width="9.140625" style="28"/>
    <col min="7188" max="7188" width="11.85546875" style="28" customWidth="1"/>
    <col min="7189" max="7193" width="9.140625" style="28"/>
    <col min="7194" max="7194" width="11.5703125" style="28" customWidth="1"/>
    <col min="7195" max="7211" width="9.140625" style="28"/>
    <col min="7212" max="7212" width="11.7109375" style="28" customWidth="1"/>
    <col min="7213" max="7443" width="9.140625" style="28"/>
    <col min="7444" max="7444" width="11.85546875" style="28" customWidth="1"/>
    <col min="7445" max="7449" width="9.140625" style="28"/>
    <col min="7450" max="7450" width="11.5703125" style="28" customWidth="1"/>
    <col min="7451" max="7467" width="9.140625" style="28"/>
    <col min="7468" max="7468" width="11.7109375" style="28" customWidth="1"/>
    <col min="7469" max="7699" width="9.140625" style="28"/>
    <col min="7700" max="7700" width="11.85546875" style="28" customWidth="1"/>
    <col min="7701" max="7705" width="9.140625" style="28"/>
    <col min="7706" max="7706" width="11.5703125" style="28" customWidth="1"/>
    <col min="7707" max="7723" width="9.140625" style="28"/>
    <col min="7724" max="7724" width="11.7109375" style="28" customWidth="1"/>
    <col min="7725" max="7955" width="9.140625" style="28"/>
    <col min="7956" max="7956" width="11.85546875" style="28" customWidth="1"/>
    <col min="7957" max="7961" width="9.140625" style="28"/>
    <col min="7962" max="7962" width="11.5703125" style="28" customWidth="1"/>
    <col min="7963" max="7979" width="9.140625" style="28"/>
    <col min="7980" max="7980" width="11.7109375" style="28" customWidth="1"/>
    <col min="7981" max="8211" width="9.140625" style="28"/>
    <col min="8212" max="8212" width="11.85546875" style="28" customWidth="1"/>
    <col min="8213" max="8217" width="9.140625" style="28"/>
    <col min="8218" max="8218" width="11.5703125" style="28" customWidth="1"/>
    <col min="8219" max="8235" width="9.140625" style="28"/>
    <col min="8236" max="8236" width="11.7109375" style="28" customWidth="1"/>
    <col min="8237" max="8467" width="9.140625" style="28"/>
    <col min="8468" max="8468" width="11.85546875" style="28" customWidth="1"/>
    <col min="8469" max="8473" width="9.140625" style="28"/>
    <col min="8474" max="8474" width="11.5703125" style="28" customWidth="1"/>
    <col min="8475" max="8491" width="9.140625" style="28"/>
    <col min="8492" max="8492" width="11.7109375" style="28" customWidth="1"/>
    <col min="8493" max="8723" width="9.140625" style="28"/>
    <col min="8724" max="8724" width="11.85546875" style="28" customWidth="1"/>
    <col min="8725" max="8729" width="9.140625" style="28"/>
    <col min="8730" max="8730" width="11.5703125" style="28" customWidth="1"/>
    <col min="8731" max="8747" width="9.140625" style="28"/>
    <col min="8748" max="8748" width="11.7109375" style="28" customWidth="1"/>
    <col min="8749" max="8979" width="9.140625" style="28"/>
    <col min="8980" max="8980" width="11.85546875" style="28" customWidth="1"/>
    <col min="8981" max="8985" width="9.140625" style="28"/>
    <col min="8986" max="8986" width="11.5703125" style="28" customWidth="1"/>
    <col min="8987" max="9003" width="9.140625" style="28"/>
    <col min="9004" max="9004" width="11.7109375" style="28" customWidth="1"/>
    <col min="9005" max="9235" width="9.140625" style="28"/>
    <col min="9236" max="9236" width="11.85546875" style="28" customWidth="1"/>
    <col min="9237" max="9241" width="9.140625" style="28"/>
    <col min="9242" max="9242" width="11.5703125" style="28" customWidth="1"/>
    <col min="9243" max="9259" width="9.140625" style="28"/>
    <col min="9260" max="9260" width="11.7109375" style="28" customWidth="1"/>
    <col min="9261" max="9491" width="9.140625" style="28"/>
    <col min="9492" max="9492" width="11.85546875" style="28" customWidth="1"/>
    <col min="9493" max="9497" width="9.140625" style="28"/>
    <col min="9498" max="9498" width="11.5703125" style="28" customWidth="1"/>
    <col min="9499" max="9515" width="9.140625" style="28"/>
    <col min="9516" max="9516" width="11.7109375" style="28" customWidth="1"/>
    <col min="9517" max="9747" width="9.140625" style="28"/>
    <col min="9748" max="9748" width="11.85546875" style="28" customWidth="1"/>
    <col min="9749" max="9753" width="9.140625" style="28"/>
    <col min="9754" max="9754" width="11.5703125" style="28" customWidth="1"/>
    <col min="9755" max="9771" width="9.140625" style="28"/>
    <col min="9772" max="9772" width="11.7109375" style="28" customWidth="1"/>
    <col min="9773" max="10003" width="9.140625" style="28"/>
    <col min="10004" max="10004" width="11.85546875" style="28" customWidth="1"/>
    <col min="10005" max="10009" width="9.140625" style="28"/>
    <col min="10010" max="10010" width="11.5703125" style="28" customWidth="1"/>
    <col min="10011" max="10027" width="9.140625" style="28"/>
    <col min="10028" max="10028" width="11.7109375" style="28" customWidth="1"/>
    <col min="10029" max="10259" width="9.140625" style="28"/>
    <col min="10260" max="10260" width="11.85546875" style="28" customWidth="1"/>
    <col min="10261" max="10265" width="9.140625" style="28"/>
    <col min="10266" max="10266" width="11.5703125" style="28" customWidth="1"/>
    <col min="10267" max="10283" width="9.140625" style="28"/>
    <col min="10284" max="10284" width="11.7109375" style="28" customWidth="1"/>
    <col min="10285" max="10515" width="9.140625" style="28"/>
    <col min="10516" max="10516" width="11.85546875" style="28" customWidth="1"/>
    <col min="10517" max="10521" width="9.140625" style="28"/>
    <col min="10522" max="10522" width="11.5703125" style="28" customWidth="1"/>
    <col min="10523" max="10539" width="9.140625" style="28"/>
    <col min="10540" max="10540" width="11.7109375" style="28" customWidth="1"/>
    <col min="10541" max="10771" width="9.140625" style="28"/>
    <col min="10772" max="10772" width="11.85546875" style="28" customWidth="1"/>
    <col min="10773" max="10777" width="9.140625" style="28"/>
    <col min="10778" max="10778" width="11.5703125" style="28" customWidth="1"/>
    <col min="10779" max="10795" width="9.140625" style="28"/>
    <col min="10796" max="10796" width="11.7109375" style="28" customWidth="1"/>
    <col min="10797" max="11027" width="9.140625" style="28"/>
    <col min="11028" max="11028" width="11.85546875" style="28" customWidth="1"/>
    <col min="11029" max="11033" width="9.140625" style="28"/>
    <col min="11034" max="11034" width="11.5703125" style="28" customWidth="1"/>
    <col min="11035" max="11051" width="9.140625" style="28"/>
    <col min="11052" max="11052" width="11.7109375" style="28" customWidth="1"/>
    <col min="11053" max="11283" width="9.140625" style="28"/>
    <col min="11284" max="11284" width="11.85546875" style="28" customWidth="1"/>
    <col min="11285" max="11289" width="9.140625" style="28"/>
    <col min="11290" max="11290" width="11.5703125" style="28" customWidth="1"/>
    <col min="11291" max="11307" width="9.140625" style="28"/>
    <col min="11308" max="11308" width="11.7109375" style="28" customWidth="1"/>
    <col min="11309" max="11539" width="9.140625" style="28"/>
    <col min="11540" max="11540" width="11.85546875" style="28" customWidth="1"/>
    <col min="11541" max="11545" width="9.140625" style="28"/>
    <col min="11546" max="11546" width="11.5703125" style="28" customWidth="1"/>
    <col min="11547" max="11563" width="9.140625" style="28"/>
    <col min="11564" max="11564" width="11.7109375" style="28" customWidth="1"/>
    <col min="11565" max="11795" width="9.140625" style="28"/>
    <col min="11796" max="11796" width="11.85546875" style="28" customWidth="1"/>
    <col min="11797" max="11801" width="9.140625" style="28"/>
    <col min="11802" max="11802" width="11.5703125" style="28" customWidth="1"/>
    <col min="11803" max="11819" width="9.140625" style="28"/>
    <col min="11820" max="11820" width="11.7109375" style="28" customWidth="1"/>
    <col min="11821" max="12051" width="9.140625" style="28"/>
    <col min="12052" max="12052" width="11.85546875" style="28" customWidth="1"/>
    <col min="12053" max="12057" width="9.140625" style="28"/>
    <col min="12058" max="12058" width="11.5703125" style="28" customWidth="1"/>
    <col min="12059" max="12075" width="9.140625" style="28"/>
    <col min="12076" max="12076" width="11.7109375" style="28" customWidth="1"/>
    <col min="12077" max="12307" width="9.140625" style="28"/>
    <col min="12308" max="12308" width="11.85546875" style="28" customWidth="1"/>
    <col min="12309" max="12313" width="9.140625" style="28"/>
    <col min="12314" max="12314" width="11.5703125" style="28" customWidth="1"/>
    <col min="12315" max="12331" width="9.140625" style="28"/>
    <col min="12332" max="12332" width="11.7109375" style="28" customWidth="1"/>
    <col min="12333" max="12563" width="9.140625" style="28"/>
    <col min="12564" max="12564" width="11.85546875" style="28" customWidth="1"/>
    <col min="12565" max="12569" width="9.140625" style="28"/>
    <col min="12570" max="12570" width="11.5703125" style="28" customWidth="1"/>
    <col min="12571" max="12587" width="9.140625" style="28"/>
    <col min="12588" max="12588" width="11.7109375" style="28" customWidth="1"/>
    <col min="12589" max="12819" width="9.140625" style="28"/>
    <col min="12820" max="12820" width="11.85546875" style="28" customWidth="1"/>
    <col min="12821" max="12825" width="9.140625" style="28"/>
    <col min="12826" max="12826" width="11.5703125" style="28" customWidth="1"/>
    <col min="12827" max="12843" width="9.140625" style="28"/>
    <col min="12844" max="12844" width="11.7109375" style="28" customWidth="1"/>
    <col min="12845" max="13075" width="9.140625" style="28"/>
    <col min="13076" max="13076" width="11.85546875" style="28" customWidth="1"/>
    <col min="13077" max="13081" width="9.140625" style="28"/>
    <col min="13082" max="13082" width="11.5703125" style="28" customWidth="1"/>
    <col min="13083" max="13099" width="9.140625" style="28"/>
    <col min="13100" max="13100" width="11.7109375" style="28" customWidth="1"/>
    <col min="13101" max="13331" width="9.140625" style="28"/>
    <col min="13332" max="13332" width="11.85546875" style="28" customWidth="1"/>
    <col min="13333" max="13337" width="9.140625" style="28"/>
    <col min="13338" max="13338" width="11.5703125" style="28" customWidth="1"/>
    <col min="13339" max="13355" width="9.140625" style="28"/>
    <col min="13356" max="13356" width="11.7109375" style="28" customWidth="1"/>
    <col min="13357" max="13587" width="9.140625" style="28"/>
    <col min="13588" max="13588" width="11.85546875" style="28" customWidth="1"/>
    <col min="13589" max="13593" width="9.140625" style="28"/>
    <col min="13594" max="13594" width="11.5703125" style="28" customWidth="1"/>
    <col min="13595" max="13611" width="9.140625" style="28"/>
    <col min="13612" max="13612" width="11.7109375" style="28" customWidth="1"/>
    <col min="13613" max="13843" width="9.140625" style="28"/>
    <col min="13844" max="13844" width="11.85546875" style="28" customWidth="1"/>
    <col min="13845" max="13849" width="9.140625" style="28"/>
    <col min="13850" max="13850" width="11.5703125" style="28" customWidth="1"/>
    <col min="13851" max="13867" width="9.140625" style="28"/>
    <col min="13868" max="13868" width="11.7109375" style="28" customWidth="1"/>
    <col min="13869" max="14099" width="9.140625" style="28"/>
    <col min="14100" max="14100" width="11.85546875" style="28" customWidth="1"/>
    <col min="14101" max="14105" width="9.140625" style="28"/>
    <col min="14106" max="14106" width="11.5703125" style="28" customWidth="1"/>
    <col min="14107" max="14123" width="9.140625" style="28"/>
    <col min="14124" max="14124" width="11.7109375" style="28" customWidth="1"/>
    <col min="14125" max="14355" width="9.140625" style="28"/>
    <col min="14356" max="14356" width="11.85546875" style="28" customWidth="1"/>
    <col min="14357" max="14361" width="9.140625" style="28"/>
    <col min="14362" max="14362" width="11.5703125" style="28" customWidth="1"/>
    <col min="14363" max="14379" width="9.140625" style="28"/>
    <col min="14380" max="14380" width="11.7109375" style="28" customWidth="1"/>
    <col min="14381" max="14611" width="9.140625" style="28"/>
    <col min="14612" max="14612" width="11.85546875" style="28" customWidth="1"/>
    <col min="14613" max="14617" width="9.140625" style="28"/>
    <col min="14618" max="14618" width="11.5703125" style="28" customWidth="1"/>
    <col min="14619" max="14635" width="9.140625" style="28"/>
    <col min="14636" max="14636" width="11.7109375" style="28" customWidth="1"/>
    <col min="14637" max="14867" width="9.140625" style="28"/>
    <col min="14868" max="14868" width="11.85546875" style="28" customWidth="1"/>
    <col min="14869" max="14873" width="9.140625" style="28"/>
    <col min="14874" max="14874" width="11.5703125" style="28" customWidth="1"/>
    <col min="14875" max="14891" width="9.140625" style="28"/>
    <col min="14892" max="14892" width="11.7109375" style="28" customWidth="1"/>
    <col min="14893" max="15123" width="9.140625" style="28"/>
    <col min="15124" max="15124" width="11.85546875" style="28" customWidth="1"/>
    <col min="15125" max="15129" width="9.140625" style="28"/>
    <col min="15130" max="15130" width="11.5703125" style="28" customWidth="1"/>
    <col min="15131" max="15147" width="9.140625" style="28"/>
    <col min="15148" max="15148" width="11.7109375" style="28" customWidth="1"/>
    <col min="15149" max="15379" width="9.140625" style="28"/>
    <col min="15380" max="15380" width="11.85546875" style="28" customWidth="1"/>
    <col min="15381" max="15385" width="9.140625" style="28"/>
    <col min="15386" max="15386" width="11.5703125" style="28" customWidth="1"/>
    <col min="15387" max="15403" width="9.140625" style="28"/>
    <col min="15404" max="15404" width="11.7109375" style="28" customWidth="1"/>
    <col min="15405" max="15635" width="9.140625" style="28"/>
    <col min="15636" max="15636" width="11.85546875" style="28" customWidth="1"/>
    <col min="15637" max="15641" width="9.140625" style="28"/>
    <col min="15642" max="15642" width="11.5703125" style="28" customWidth="1"/>
    <col min="15643" max="15659" width="9.140625" style="28"/>
    <col min="15660" max="15660" width="11.7109375" style="28" customWidth="1"/>
    <col min="15661" max="15891" width="9.140625" style="28"/>
    <col min="15892" max="15892" width="11.85546875" style="28" customWidth="1"/>
    <col min="15893" max="15897" width="9.140625" style="28"/>
    <col min="15898" max="15898" width="11.5703125" style="28" customWidth="1"/>
    <col min="15899" max="15915" width="9.140625" style="28"/>
    <col min="15916" max="15916" width="11.7109375" style="28" customWidth="1"/>
    <col min="15917" max="16147" width="9.140625" style="28"/>
    <col min="16148" max="16148" width="11.85546875" style="28" customWidth="1"/>
    <col min="16149" max="16153" width="9.140625" style="28"/>
    <col min="16154" max="16154" width="11.5703125" style="28" customWidth="1"/>
    <col min="16155" max="16171" width="9.140625" style="28"/>
    <col min="16172" max="16172" width="11.7109375" style="28" customWidth="1"/>
    <col min="16173" max="16384" width="9.140625" style="28"/>
  </cols>
  <sheetData>
    <row r="1" spans="1:44" x14ac:dyDescent="0.2">
      <c r="A1" s="28" t="s">
        <v>72</v>
      </c>
      <c r="G1" s="28" t="s">
        <v>73</v>
      </c>
      <c r="M1" s="28" t="s">
        <v>74</v>
      </c>
      <c r="S1" s="28" t="s">
        <v>75</v>
      </c>
      <c r="Y1" s="28" t="s">
        <v>76</v>
      </c>
      <c r="AE1" s="28" t="s">
        <v>77</v>
      </c>
      <c r="AK1" s="28" t="s">
        <v>78</v>
      </c>
    </row>
    <row r="2" spans="1:44" x14ac:dyDescent="0.2">
      <c r="A2" s="28" t="s">
        <v>79</v>
      </c>
      <c r="B2" s="28" t="s">
        <v>80</v>
      </c>
      <c r="C2" s="28" t="s">
        <v>81</v>
      </c>
      <c r="D2" s="28" t="s">
        <v>82</v>
      </c>
      <c r="E2" s="28" t="s">
        <v>83</v>
      </c>
      <c r="F2" s="28" t="s">
        <v>84</v>
      </c>
      <c r="G2" s="28" t="s">
        <v>79</v>
      </c>
      <c r="H2" s="28" t="s">
        <v>80</v>
      </c>
      <c r="I2" s="28" t="s">
        <v>81</v>
      </c>
      <c r="J2" s="28" t="s">
        <v>82</v>
      </c>
      <c r="K2" s="28" t="s">
        <v>83</v>
      </c>
      <c r="L2" s="28" t="s">
        <v>84</v>
      </c>
      <c r="M2" s="28" t="s">
        <v>79</v>
      </c>
      <c r="N2" s="28" t="s">
        <v>80</v>
      </c>
      <c r="O2" s="28" t="s">
        <v>81</v>
      </c>
      <c r="P2" s="28" t="s">
        <v>82</v>
      </c>
      <c r="Q2" s="28" t="s">
        <v>83</v>
      </c>
      <c r="R2" s="28" t="s">
        <v>84</v>
      </c>
      <c r="S2" s="28" t="s">
        <v>79</v>
      </c>
      <c r="T2" s="28" t="s">
        <v>80</v>
      </c>
      <c r="U2" s="28" t="s">
        <v>81</v>
      </c>
      <c r="V2" s="28" t="s">
        <v>82</v>
      </c>
      <c r="W2" s="28" t="s">
        <v>83</v>
      </c>
      <c r="X2" s="28" t="s">
        <v>84</v>
      </c>
      <c r="Y2" s="28" t="s">
        <v>79</v>
      </c>
      <c r="Z2" s="28" t="s">
        <v>80</v>
      </c>
      <c r="AA2" s="28" t="s">
        <v>81</v>
      </c>
      <c r="AB2" s="28" t="s">
        <v>82</v>
      </c>
      <c r="AC2" s="28" t="s">
        <v>83</v>
      </c>
      <c r="AD2" s="28" t="s">
        <v>84</v>
      </c>
      <c r="AE2" s="28" t="s">
        <v>79</v>
      </c>
      <c r="AF2" s="28" t="s">
        <v>80</v>
      </c>
      <c r="AG2" s="28" t="s">
        <v>81</v>
      </c>
      <c r="AH2" s="28" t="s">
        <v>82</v>
      </c>
      <c r="AI2" s="28" t="s">
        <v>83</v>
      </c>
      <c r="AJ2" s="28" t="s">
        <v>84</v>
      </c>
      <c r="AK2" s="28" t="s">
        <v>79</v>
      </c>
      <c r="AL2" s="28" t="s">
        <v>80</v>
      </c>
      <c r="AM2" s="28" t="s">
        <v>81</v>
      </c>
      <c r="AN2" s="28" t="s">
        <v>82</v>
      </c>
      <c r="AO2" s="28" t="s">
        <v>83</v>
      </c>
      <c r="AP2" s="28" t="s">
        <v>84</v>
      </c>
    </row>
    <row r="3" spans="1:44" x14ac:dyDescent="0.2">
      <c r="A3" s="28">
        <v>1</v>
      </c>
      <c r="B3" s="28">
        <v>0</v>
      </c>
      <c r="C3" s="28">
        <v>0</v>
      </c>
      <c r="D3" s="28">
        <v>1.07</v>
      </c>
      <c r="E3" s="28">
        <v>0.4</v>
      </c>
      <c r="F3" s="28" t="s">
        <v>85</v>
      </c>
      <c r="G3" s="28">
        <v>1</v>
      </c>
      <c r="H3" s="28">
        <v>1158360.8799999999</v>
      </c>
      <c r="I3" s="28">
        <v>2590.768</v>
      </c>
      <c r="J3" s="28">
        <v>43.35</v>
      </c>
      <c r="K3" s="28">
        <v>16.239999999999998</v>
      </c>
      <c r="L3" s="28" t="s">
        <v>85</v>
      </c>
      <c r="M3" s="28">
        <v>1</v>
      </c>
      <c r="N3" s="28">
        <v>556619.56000000006</v>
      </c>
      <c r="O3" s="28">
        <v>292.041</v>
      </c>
      <c r="P3" s="28">
        <v>43.35</v>
      </c>
      <c r="Q3" s="28">
        <v>19.73</v>
      </c>
      <c r="R3" s="28" t="s">
        <v>85</v>
      </c>
      <c r="S3" s="28">
        <v>1</v>
      </c>
      <c r="T3" s="28">
        <v>0</v>
      </c>
      <c r="U3" s="28">
        <v>0</v>
      </c>
      <c r="V3" s="28">
        <v>6.44</v>
      </c>
      <c r="W3" s="28">
        <v>1.58</v>
      </c>
      <c r="X3" s="28" t="s">
        <v>86</v>
      </c>
      <c r="Y3" s="28">
        <v>1</v>
      </c>
      <c r="Z3" s="28">
        <v>0</v>
      </c>
      <c r="AA3" s="28">
        <v>0</v>
      </c>
      <c r="AB3" s="28">
        <v>3.37</v>
      </c>
      <c r="AC3" s="28">
        <v>0.75</v>
      </c>
      <c r="AD3" s="28" t="s">
        <v>85</v>
      </c>
      <c r="AE3" s="28">
        <v>1</v>
      </c>
      <c r="AF3" s="28">
        <v>29981.34</v>
      </c>
      <c r="AG3" s="28">
        <v>1053.2729999999999</v>
      </c>
      <c r="AH3" s="28">
        <v>3.51</v>
      </c>
      <c r="AI3" s="28">
        <v>0.56999999999999995</v>
      </c>
      <c r="AJ3" s="28" t="s">
        <v>85</v>
      </c>
      <c r="AK3" s="28">
        <v>1</v>
      </c>
      <c r="AL3" s="28">
        <v>2831.19</v>
      </c>
      <c r="AM3" s="28">
        <v>828.48800000000006</v>
      </c>
      <c r="AN3" s="28">
        <v>3.08</v>
      </c>
      <c r="AO3" s="28">
        <v>0.74</v>
      </c>
      <c r="AP3" s="28" t="s">
        <v>85</v>
      </c>
      <c r="AQ3" s="80">
        <f>B3+H3+N3+T3+Z3</f>
        <v>1714980.44</v>
      </c>
      <c r="AR3" s="54">
        <f>AQ3+AF3+AL3</f>
        <v>1747792.97</v>
      </c>
    </row>
    <row r="4" spans="1:44" x14ac:dyDescent="0.2">
      <c r="A4" s="28">
        <v>2</v>
      </c>
      <c r="B4" s="28">
        <v>0</v>
      </c>
      <c r="C4" s="28">
        <v>0</v>
      </c>
      <c r="D4" s="28">
        <v>1.06</v>
      </c>
      <c r="E4" s="28">
        <v>3.52</v>
      </c>
      <c r="F4" s="28" t="s">
        <v>86</v>
      </c>
      <c r="G4" s="28">
        <v>2</v>
      </c>
      <c r="H4" s="28">
        <v>1101315.75</v>
      </c>
      <c r="I4" s="28">
        <v>2359.4630000000002</v>
      </c>
      <c r="J4" s="28">
        <v>43.15</v>
      </c>
      <c r="K4" s="28">
        <v>16.21</v>
      </c>
      <c r="L4" s="28" t="s">
        <v>86</v>
      </c>
      <c r="M4" s="28">
        <v>2</v>
      </c>
      <c r="N4" s="28">
        <v>650396.43999999994</v>
      </c>
      <c r="O4" s="28">
        <v>402.226</v>
      </c>
      <c r="P4" s="28">
        <v>43.15</v>
      </c>
      <c r="Q4" s="28">
        <v>18.96</v>
      </c>
      <c r="R4" s="28" t="s">
        <v>85</v>
      </c>
      <c r="S4" s="28">
        <v>2</v>
      </c>
      <c r="T4" s="28">
        <v>0</v>
      </c>
      <c r="U4" s="28">
        <v>0</v>
      </c>
      <c r="V4" s="28">
        <v>4.84</v>
      </c>
      <c r="W4" s="28">
        <v>3.48</v>
      </c>
      <c r="X4" s="28" t="s">
        <v>86</v>
      </c>
      <c r="Y4" s="28">
        <v>2</v>
      </c>
      <c r="Z4" s="28">
        <v>2.0099999999999998</v>
      </c>
      <c r="AA4" s="28" t="s">
        <v>87</v>
      </c>
      <c r="AB4" s="28">
        <v>2.94</v>
      </c>
      <c r="AC4" s="28">
        <v>3.64</v>
      </c>
      <c r="AD4" s="28" t="s">
        <v>84</v>
      </c>
      <c r="AE4" s="28">
        <v>2</v>
      </c>
      <c r="AF4" s="28">
        <v>31866.38</v>
      </c>
      <c r="AG4" s="28">
        <v>1207.9179999999999</v>
      </c>
      <c r="AH4" s="28">
        <v>3.47</v>
      </c>
      <c r="AI4" s="28">
        <v>0.76</v>
      </c>
      <c r="AJ4" s="28" t="s">
        <v>85</v>
      </c>
      <c r="AK4" s="28">
        <v>2</v>
      </c>
      <c r="AL4" s="28">
        <v>2976.2</v>
      </c>
      <c r="AM4" s="28">
        <v>926.89599999999996</v>
      </c>
      <c r="AN4" s="28">
        <v>3.08</v>
      </c>
      <c r="AO4" s="28">
        <v>3.09</v>
      </c>
      <c r="AP4" s="28" t="s">
        <v>85</v>
      </c>
      <c r="AQ4" s="80">
        <f>B4+H4+N4+T4+Z4</f>
        <v>1751714.2</v>
      </c>
      <c r="AR4" s="54">
        <f t="shared" ref="AR4:AR33" si="0">AQ4+AF4+AL4</f>
        <v>1786556.7799999998</v>
      </c>
    </row>
    <row r="5" spans="1:44" x14ac:dyDescent="0.2">
      <c r="A5" s="28">
        <v>3</v>
      </c>
      <c r="B5" s="28">
        <v>0</v>
      </c>
      <c r="C5" s="28">
        <v>0</v>
      </c>
      <c r="D5" s="28">
        <v>1.06</v>
      </c>
      <c r="E5" s="28">
        <v>5.36</v>
      </c>
      <c r="F5" s="28" t="s">
        <v>86</v>
      </c>
      <c r="G5" s="28">
        <v>3</v>
      </c>
      <c r="H5" s="28">
        <v>904663.06</v>
      </c>
      <c r="I5" s="28">
        <v>1587.0129999999999</v>
      </c>
      <c r="J5" s="28">
        <v>43.52</v>
      </c>
      <c r="K5" s="28">
        <v>15.92</v>
      </c>
      <c r="L5" s="28" t="s">
        <v>85</v>
      </c>
      <c r="M5" s="28">
        <v>3</v>
      </c>
      <c r="N5" s="28">
        <v>665209.18999999994</v>
      </c>
      <c r="O5" s="28">
        <v>426.85899999999998</v>
      </c>
      <c r="P5" s="28">
        <v>43.52</v>
      </c>
      <c r="Q5" s="28">
        <v>20.76</v>
      </c>
      <c r="R5" s="28" t="s">
        <v>86</v>
      </c>
      <c r="S5" s="28">
        <v>3</v>
      </c>
      <c r="T5" s="28">
        <v>0</v>
      </c>
      <c r="U5" s="28">
        <v>0</v>
      </c>
      <c r="V5" s="28">
        <v>5.9</v>
      </c>
      <c r="W5" s="28">
        <v>5.93</v>
      </c>
      <c r="X5" s="28" t="s">
        <v>86</v>
      </c>
      <c r="Y5" s="28">
        <v>3</v>
      </c>
      <c r="Z5" s="28">
        <v>0</v>
      </c>
      <c r="AA5" s="28">
        <v>0</v>
      </c>
      <c r="AB5" s="28">
        <v>3.37</v>
      </c>
      <c r="AC5" s="28">
        <v>5.35</v>
      </c>
      <c r="AD5" s="28" t="s">
        <v>85</v>
      </c>
      <c r="AE5" s="28">
        <v>3</v>
      </c>
      <c r="AF5" s="28">
        <v>28827.67</v>
      </c>
      <c r="AG5" s="28">
        <v>967.76</v>
      </c>
      <c r="AH5" s="28">
        <v>3.53</v>
      </c>
      <c r="AI5" s="28">
        <v>1.21</v>
      </c>
      <c r="AJ5" s="28" t="s">
        <v>85</v>
      </c>
      <c r="AK5" s="28">
        <v>3</v>
      </c>
      <c r="AL5" s="28">
        <v>2747.23</v>
      </c>
      <c r="AM5" s="28">
        <v>789.90800000000002</v>
      </c>
      <c r="AN5" s="28">
        <v>3.1</v>
      </c>
      <c r="AO5" s="28">
        <v>5.71</v>
      </c>
      <c r="AP5" s="28" t="s">
        <v>85</v>
      </c>
      <c r="AQ5" s="80">
        <f t="shared" ref="AQ5:AQ32" si="1">B5+H5+N5+T5+Z5</f>
        <v>1569872.25</v>
      </c>
      <c r="AR5" s="54">
        <f t="shared" si="0"/>
        <v>1601447.15</v>
      </c>
    </row>
    <row r="6" spans="1:44" x14ac:dyDescent="0.2">
      <c r="A6" s="28">
        <v>4</v>
      </c>
      <c r="B6" s="28">
        <v>17.64</v>
      </c>
      <c r="C6" s="28" t="s">
        <v>88</v>
      </c>
      <c r="D6" s="28" t="s">
        <v>89</v>
      </c>
      <c r="E6" s="28" t="s">
        <v>90</v>
      </c>
      <c r="F6" s="28" t="s">
        <v>84</v>
      </c>
      <c r="G6" s="28">
        <v>4</v>
      </c>
      <c r="H6" s="28">
        <v>908582.44</v>
      </c>
      <c r="I6" s="28" t="s">
        <v>91</v>
      </c>
      <c r="J6" s="28" t="s">
        <v>92</v>
      </c>
      <c r="K6" s="28" t="s">
        <v>93</v>
      </c>
      <c r="L6" s="28" t="s">
        <v>84</v>
      </c>
      <c r="M6" s="28">
        <v>4</v>
      </c>
      <c r="N6" s="28">
        <v>776242.31</v>
      </c>
      <c r="O6" s="28" t="s">
        <v>94</v>
      </c>
      <c r="P6" s="28" t="s">
        <v>92</v>
      </c>
      <c r="Q6" s="28" t="s">
        <v>95</v>
      </c>
      <c r="R6" s="28" t="s">
        <v>84</v>
      </c>
      <c r="S6" s="28">
        <v>4</v>
      </c>
      <c r="T6" s="28">
        <v>0</v>
      </c>
      <c r="U6" s="28">
        <v>0</v>
      </c>
      <c r="V6" s="28">
        <v>5.83</v>
      </c>
      <c r="W6" s="28">
        <v>5.13</v>
      </c>
      <c r="X6" s="28" t="s">
        <v>86</v>
      </c>
      <c r="Y6" s="28">
        <v>4</v>
      </c>
      <c r="Z6" s="28">
        <v>0</v>
      </c>
      <c r="AA6" s="28">
        <v>0</v>
      </c>
      <c r="AB6" s="28">
        <v>3.37</v>
      </c>
      <c r="AC6" s="28">
        <v>4.57</v>
      </c>
      <c r="AD6" s="28" t="s">
        <v>85</v>
      </c>
      <c r="AE6" s="28">
        <v>4</v>
      </c>
      <c r="AF6" s="28">
        <v>28212.78</v>
      </c>
      <c r="AG6" s="28">
        <v>924.09699999999998</v>
      </c>
      <c r="AH6" s="28">
        <v>3.55</v>
      </c>
      <c r="AI6" s="28">
        <v>1.71</v>
      </c>
      <c r="AJ6" s="28" t="s">
        <v>85</v>
      </c>
      <c r="AK6" s="28">
        <v>4</v>
      </c>
      <c r="AL6" s="28">
        <v>2651.93</v>
      </c>
      <c r="AM6" s="28">
        <v>726.59900000000005</v>
      </c>
      <c r="AN6" s="28">
        <v>3.07</v>
      </c>
      <c r="AO6" s="28">
        <v>2.93</v>
      </c>
      <c r="AP6" s="28" t="s">
        <v>85</v>
      </c>
      <c r="AQ6" s="80">
        <f t="shared" si="1"/>
        <v>1684842.3900000001</v>
      </c>
      <c r="AR6" s="54">
        <f t="shared" si="0"/>
        <v>1715707.1</v>
      </c>
    </row>
    <row r="7" spans="1:44" x14ac:dyDescent="0.2">
      <c r="A7" s="28">
        <v>5</v>
      </c>
      <c r="B7" s="28">
        <v>0</v>
      </c>
      <c r="C7" s="28">
        <v>0</v>
      </c>
      <c r="D7" s="28">
        <v>1.07</v>
      </c>
      <c r="E7" s="28">
        <v>2.12</v>
      </c>
      <c r="G7" s="28">
        <v>5</v>
      </c>
      <c r="H7" s="28">
        <v>929305.13</v>
      </c>
      <c r="I7" s="28">
        <v>1673.3050000000001</v>
      </c>
      <c r="J7" s="28">
        <v>43.28</v>
      </c>
      <c r="K7" s="28">
        <v>16.309999999999999</v>
      </c>
      <c r="M7" s="28">
        <v>5</v>
      </c>
      <c r="N7" s="28">
        <v>688033.31</v>
      </c>
      <c r="O7" s="28">
        <v>451.06700000000001</v>
      </c>
      <c r="P7" s="28">
        <v>43.28</v>
      </c>
      <c r="Q7" s="28">
        <v>22.16</v>
      </c>
      <c r="S7" s="28">
        <v>5</v>
      </c>
      <c r="T7" s="28">
        <v>0</v>
      </c>
      <c r="U7" s="28">
        <v>0</v>
      </c>
      <c r="V7" s="28">
        <v>5.74</v>
      </c>
      <c r="W7" s="28">
        <v>2.6</v>
      </c>
      <c r="X7" s="28" t="s">
        <v>96</v>
      </c>
      <c r="Y7" s="28">
        <v>5</v>
      </c>
      <c r="Z7" s="28">
        <v>0</v>
      </c>
      <c r="AA7" s="28">
        <v>0</v>
      </c>
      <c r="AB7" s="28">
        <v>3.38</v>
      </c>
      <c r="AC7" s="28">
        <v>1.99</v>
      </c>
      <c r="AE7" s="28">
        <v>5</v>
      </c>
      <c r="AF7" s="28">
        <v>28510.57</v>
      </c>
      <c r="AG7" s="28">
        <v>942.29899999999998</v>
      </c>
      <c r="AH7" s="28">
        <v>3.56</v>
      </c>
      <c r="AI7" s="28">
        <v>2.5499999999999998</v>
      </c>
      <c r="AK7" s="28">
        <v>5</v>
      </c>
      <c r="AL7" s="28">
        <v>2770.48</v>
      </c>
      <c r="AM7" s="28">
        <v>803.37900000000002</v>
      </c>
      <c r="AN7" s="28">
        <v>3.08</v>
      </c>
      <c r="AO7" s="28">
        <v>2.2200000000000002</v>
      </c>
      <c r="AQ7" s="80">
        <f t="shared" si="1"/>
        <v>1617338.44</v>
      </c>
      <c r="AR7" s="54">
        <f t="shared" si="0"/>
        <v>1648619.49</v>
      </c>
    </row>
    <row r="8" spans="1:44" x14ac:dyDescent="0.2">
      <c r="A8" s="28">
        <v>6</v>
      </c>
      <c r="B8" s="28">
        <v>0</v>
      </c>
      <c r="C8" s="28">
        <v>0</v>
      </c>
      <c r="D8" s="28">
        <v>1.06</v>
      </c>
      <c r="E8" s="28">
        <v>8.42</v>
      </c>
      <c r="G8" s="28">
        <v>6</v>
      </c>
      <c r="H8" s="28">
        <v>859737.75</v>
      </c>
      <c r="I8" s="28">
        <v>1443.3689999999999</v>
      </c>
      <c r="J8" s="28">
        <v>43.31</v>
      </c>
      <c r="K8" s="28">
        <v>15.98</v>
      </c>
      <c r="M8" s="28">
        <v>6</v>
      </c>
      <c r="N8" s="28">
        <v>685774.88</v>
      </c>
      <c r="O8" s="28">
        <v>447.33600000000001</v>
      </c>
      <c r="P8" s="28">
        <v>43.31</v>
      </c>
      <c r="Q8" s="28">
        <v>21.59</v>
      </c>
      <c r="S8" s="28">
        <v>6</v>
      </c>
      <c r="T8" s="28">
        <v>0</v>
      </c>
      <c r="U8" s="28">
        <v>0</v>
      </c>
      <c r="V8" s="28">
        <v>5.72</v>
      </c>
      <c r="W8" s="28">
        <v>8.56</v>
      </c>
      <c r="X8" s="28" t="s">
        <v>96</v>
      </c>
      <c r="Y8" s="28">
        <v>6</v>
      </c>
      <c r="Z8" s="28">
        <v>0</v>
      </c>
      <c r="AA8" s="28">
        <v>0</v>
      </c>
      <c r="AB8" s="28">
        <v>3.37</v>
      </c>
      <c r="AC8" s="28">
        <v>8.4499999999999993</v>
      </c>
      <c r="AE8" s="28">
        <v>6</v>
      </c>
      <c r="AF8" s="28">
        <v>29112.39</v>
      </c>
      <c r="AG8" s="28">
        <v>992.19200000000001</v>
      </c>
      <c r="AH8" s="28">
        <v>3.56</v>
      </c>
      <c r="AI8" s="28">
        <v>4.8499999999999996</v>
      </c>
      <c r="AK8" s="28">
        <v>6</v>
      </c>
      <c r="AL8" s="28">
        <v>2553.5100000000002</v>
      </c>
      <c r="AM8" s="28">
        <v>681.12099999999998</v>
      </c>
      <c r="AN8" s="28">
        <v>3.09</v>
      </c>
      <c r="AO8" s="28">
        <v>7.24</v>
      </c>
      <c r="AQ8" s="80">
        <f t="shared" si="1"/>
        <v>1545512.63</v>
      </c>
      <c r="AR8" s="54">
        <f t="shared" si="0"/>
        <v>1577178.5299999998</v>
      </c>
    </row>
    <row r="9" spans="1:44" x14ac:dyDescent="0.2">
      <c r="A9" s="28">
        <v>7</v>
      </c>
      <c r="B9" s="28">
        <v>0</v>
      </c>
      <c r="C9" s="28">
        <v>0</v>
      </c>
      <c r="D9" s="28">
        <v>1.05</v>
      </c>
      <c r="E9" s="28">
        <v>13.02</v>
      </c>
      <c r="F9" s="28" t="s">
        <v>85</v>
      </c>
      <c r="G9" s="28">
        <v>7</v>
      </c>
      <c r="H9" s="28">
        <v>265709</v>
      </c>
      <c r="I9" s="28">
        <v>408.51600000000002</v>
      </c>
      <c r="J9" s="28">
        <v>44.14</v>
      </c>
      <c r="K9" s="28">
        <v>14.42</v>
      </c>
      <c r="L9" s="28" t="s">
        <v>86</v>
      </c>
      <c r="M9" s="28">
        <v>7</v>
      </c>
      <c r="N9" s="28">
        <v>202739.22</v>
      </c>
      <c r="O9" s="28">
        <v>136.82599999999999</v>
      </c>
      <c r="P9" s="28">
        <v>44.14</v>
      </c>
      <c r="Q9" s="28">
        <v>17.399999999999999</v>
      </c>
      <c r="R9" s="28" t="s">
        <v>86</v>
      </c>
      <c r="S9" s="28">
        <v>7</v>
      </c>
      <c r="T9" s="28">
        <v>446184.03</v>
      </c>
      <c r="U9" s="28">
        <v>333.68299999999999</v>
      </c>
      <c r="V9" s="28">
        <v>6.38</v>
      </c>
      <c r="W9" s="28">
        <v>5.54</v>
      </c>
      <c r="X9" s="28" t="s">
        <v>86</v>
      </c>
      <c r="Y9" s="28">
        <v>7</v>
      </c>
      <c r="Z9" s="28">
        <v>536378.06000000006</v>
      </c>
      <c r="AA9" s="28">
        <v>645.79700000000003</v>
      </c>
      <c r="AB9" s="28">
        <v>5.6</v>
      </c>
      <c r="AC9" s="28">
        <v>5</v>
      </c>
      <c r="AD9" s="28" t="s">
        <v>86</v>
      </c>
      <c r="AE9" s="28">
        <v>7</v>
      </c>
      <c r="AF9" s="28">
        <v>21149.13</v>
      </c>
      <c r="AG9" s="28">
        <v>528.91399999999999</v>
      </c>
      <c r="AH9" s="28">
        <v>3.59</v>
      </c>
      <c r="AI9" s="28">
        <v>9.7100000000000009</v>
      </c>
      <c r="AJ9" s="28" t="s">
        <v>85</v>
      </c>
      <c r="AK9" s="28">
        <v>7</v>
      </c>
      <c r="AL9" s="28">
        <v>1838.13</v>
      </c>
      <c r="AM9" s="28">
        <v>367.04700000000003</v>
      </c>
      <c r="AN9" s="28">
        <v>3.07</v>
      </c>
      <c r="AO9" s="28">
        <v>13.02</v>
      </c>
      <c r="AP9" s="28" t="s">
        <v>85</v>
      </c>
      <c r="AQ9" s="80">
        <f t="shared" si="1"/>
        <v>1451010.31</v>
      </c>
      <c r="AR9" s="54">
        <f t="shared" si="0"/>
        <v>1473997.5699999998</v>
      </c>
    </row>
    <row r="10" spans="1:44" x14ac:dyDescent="0.2">
      <c r="A10" s="28">
        <v>8</v>
      </c>
      <c r="B10" s="28">
        <v>0</v>
      </c>
      <c r="C10" s="28">
        <v>0</v>
      </c>
      <c r="D10" s="28">
        <v>1.06</v>
      </c>
      <c r="E10" s="28">
        <v>10.64</v>
      </c>
      <c r="F10" s="28" t="s">
        <v>85</v>
      </c>
      <c r="G10" s="28">
        <v>8</v>
      </c>
      <c r="H10" s="28">
        <v>0</v>
      </c>
      <c r="I10" s="28">
        <v>0</v>
      </c>
      <c r="J10" s="28">
        <v>45.2</v>
      </c>
      <c r="K10" s="28">
        <v>11.85</v>
      </c>
      <c r="L10" s="28" t="s">
        <v>85</v>
      </c>
      <c r="M10" s="28">
        <v>8</v>
      </c>
      <c r="N10" s="28">
        <v>0</v>
      </c>
      <c r="O10" s="28">
        <v>0</v>
      </c>
      <c r="P10" s="28">
        <v>45.2</v>
      </c>
      <c r="Q10" s="28">
        <v>13.06</v>
      </c>
      <c r="R10" s="28" t="s">
        <v>85</v>
      </c>
      <c r="S10" s="28">
        <v>8</v>
      </c>
      <c r="T10" s="28">
        <v>658827.5</v>
      </c>
      <c r="U10" s="28">
        <v>528.76499999999999</v>
      </c>
      <c r="V10" s="28">
        <v>6.62</v>
      </c>
      <c r="W10" s="28">
        <v>1.1499999999999999</v>
      </c>
      <c r="X10" s="28" t="s">
        <v>86</v>
      </c>
      <c r="Y10" s="28">
        <v>8</v>
      </c>
      <c r="Z10" s="28">
        <v>782760.94</v>
      </c>
      <c r="AA10" s="28">
        <v>929.45699999999999</v>
      </c>
      <c r="AB10" s="28">
        <v>6.54</v>
      </c>
      <c r="AC10" s="28">
        <v>0.35</v>
      </c>
      <c r="AD10" s="28" t="s">
        <v>85</v>
      </c>
      <c r="AE10" s="28">
        <v>8</v>
      </c>
      <c r="AF10" s="28">
        <v>20663.68</v>
      </c>
      <c r="AG10" s="28">
        <v>508.93400000000003</v>
      </c>
      <c r="AH10" s="28">
        <v>3.52</v>
      </c>
      <c r="AI10" s="28">
        <v>7.12</v>
      </c>
      <c r="AJ10" s="28" t="s">
        <v>85</v>
      </c>
      <c r="AK10" s="28">
        <v>8</v>
      </c>
      <c r="AL10" s="28">
        <v>1745.83</v>
      </c>
      <c r="AM10" s="28">
        <v>333.95100000000002</v>
      </c>
      <c r="AN10" s="28">
        <v>3</v>
      </c>
      <c r="AO10" s="28">
        <v>9.7100000000000009</v>
      </c>
      <c r="AP10" s="28" t="s">
        <v>85</v>
      </c>
      <c r="AQ10" s="80">
        <f t="shared" si="1"/>
        <v>1441588.44</v>
      </c>
      <c r="AR10" s="54">
        <f t="shared" si="0"/>
        <v>1463997.95</v>
      </c>
    </row>
    <row r="11" spans="1:44" x14ac:dyDescent="0.2">
      <c r="A11" s="28">
        <v>9</v>
      </c>
      <c r="B11" s="28">
        <v>0</v>
      </c>
      <c r="C11" s="28">
        <v>0</v>
      </c>
      <c r="D11" s="28">
        <v>1.05</v>
      </c>
      <c r="E11" s="28">
        <v>12.39</v>
      </c>
      <c r="F11" s="28" t="s">
        <v>85</v>
      </c>
      <c r="G11" s="28">
        <v>9</v>
      </c>
      <c r="H11" s="28">
        <v>0</v>
      </c>
      <c r="I11" s="28">
        <v>0</v>
      </c>
      <c r="J11" s="28">
        <v>43.95</v>
      </c>
      <c r="K11" s="28">
        <v>13</v>
      </c>
      <c r="L11" s="28" t="s">
        <v>85</v>
      </c>
      <c r="M11" s="28">
        <v>9</v>
      </c>
      <c r="N11" s="28">
        <v>0</v>
      </c>
      <c r="O11" s="28">
        <v>0</v>
      </c>
      <c r="P11" s="28">
        <v>43.95</v>
      </c>
      <c r="Q11" s="28">
        <v>13.57</v>
      </c>
      <c r="R11" s="28" t="s">
        <v>85</v>
      </c>
      <c r="S11" s="28">
        <v>9</v>
      </c>
      <c r="T11" s="28">
        <v>758957.63</v>
      </c>
      <c r="U11" s="28">
        <v>714.63900000000001</v>
      </c>
      <c r="V11" s="28">
        <v>6.61</v>
      </c>
      <c r="W11" s="28">
        <v>1.38</v>
      </c>
      <c r="X11" s="28" t="s">
        <v>86</v>
      </c>
      <c r="Y11" s="28">
        <v>9</v>
      </c>
      <c r="Z11" s="28">
        <v>837217.5</v>
      </c>
      <c r="AA11" s="28">
        <v>1064.1279999999999</v>
      </c>
      <c r="AB11" s="28">
        <v>6.52</v>
      </c>
      <c r="AC11" s="28">
        <v>0.73</v>
      </c>
      <c r="AD11" s="28" t="s">
        <v>85</v>
      </c>
      <c r="AE11" s="28">
        <v>9</v>
      </c>
      <c r="AF11" s="28">
        <v>18989.54</v>
      </c>
      <c r="AG11" s="28">
        <v>426.40800000000002</v>
      </c>
      <c r="AH11" s="28">
        <v>3.57</v>
      </c>
      <c r="AI11" s="28">
        <v>8.93</v>
      </c>
      <c r="AJ11" s="28" t="s">
        <v>85</v>
      </c>
      <c r="AK11" s="28">
        <v>9</v>
      </c>
      <c r="AL11" s="28">
        <v>1564.9</v>
      </c>
      <c r="AM11" s="28">
        <v>272.18099999999998</v>
      </c>
      <c r="AN11" s="28">
        <v>3.05</v>
      </c>
      <c r="AO11" s="28">
        <v>12.31</v>
      </c>
      <c r="AP11" s="28" t="s">
        <v>85</v>
      </c>
      <c r="AQ11" s="80">
        <f t="shared" si="1"/>
        <v>1596175.13</v>
      </c>
      <c r="AR11" s="54">
        <f t="shared" si="0"/>
        <v>1616729.5699999998</v>
      </c>
    </row>
    <row r="12" spans="1:44" x14ac:dyDescent="0.2">
      <c r="A12" s="28">
        <v>10</v>
      </c>
      <c r="B12" s="28">
        <v>0</v>
      </c>
      <c r="C12" s="28">
        <v>0</v>
      </c>
      <c r="D12" s="28">
        <v>1.05</v>
      </c>
      <c r="E12" s="28">
        <v>7.46</v>
      </c>
      <c r="F12" s="28" t="s">
        <v>85</v>
      </c>
      <c r="G12" s="28">
        <v>10</v>
      </c>
      <c r="H12" s="28">
        <v>0</v>
      </c>
      <c r="I12" s="28">
        <v>0</v>
      </c>
      <c r="J12" s="28">
        <v>42.71</v>
      </c>
      <c r="K12" s="28">
        <v>9.5299999999999994</v>
      </c>
      <c r="L12" s="28" t="s">
        <v>85</v>
      </c>
      <c r="M12" s="28">
        <v>10</v>
      </c>
      <c r="N12" s="28">
        <v>0</v>
      </c>
      <c r="O12" s="28">
        <v>0</v>
      </c>
      <c r="P12" s="28">
        <v>42.71</v>
      </c>
      <c r="Q12" s="28">
        <v>10.65</v>
      </c>
      <c r="R12" s="28" t="s">
        <v>85</v>
      </c>
      <c r="S12" s="28">
        <v>10</v>
      </c>
      <c r="T12" s="28">
        <v>738466.94</v>
      </c>
      <c r="U12" s="28">
        <v>670.57600000000002</v>
      </c>
      <c r="V12" s="28">
        <v>6.61</v>
      </c>
      <c r="W12" s="28">
        <v>0.42</v>
      </c>
      <c r="X12" s="28" t="s">
        <v>86</v>
      </c>
      <c r="Y12" s="28">
        <v>10</v>
      </c>
      <c r="Z12" s="28">
        <v>998652.38</v>
      </c>
      <c r="AA12" s="28">
        <v>1517.6220000000001</v>
      </c>
      <c r="AB12" s="28">
        <v>6.49</v>
      </c>
      <c r="AC12" s="28">
        <v>-0.3</v>
      </c>
      <c r="AD12" s="28" t="s">
        <v>85</v>
      </c>
      <c r="AE12" s="28">
        <v>10</v>
      </c>
      <c r="AF12" s="28">
        <v>19747.919999999998</v>
      </c>
      <c r="AG12" s="28">
        <v>459.47800000000001</v>
      </c>
      <c r="AH12" s="28">
        <v>3.53</v>
      </c>
      <c r="AI12" s="28">
        <v>5.56</v>
      </c>
      <c r="AJ12" s="28" t="s">
        <v>85</v>
      </c>
      <c r="AK12" s="28">
        <v>10</v>
      </c>
      <c r="AL12" s="28">
        <v>1708.11</v>
      </c>
      <c r="AM12" s="28">
        <v>324.83</v>
      </c>
      <c r="AN12" s="28">
        <v>2.91</v>
      </c>
      <c r="AO12" s="28">
        <v>7.21</v>
      </c>
      <c r="AP12" s="28" t="s">
        <v>85</v>
      </c>
      <c r="AQ12" s="80">
        <f t="shared" si="1"/>
        <v>1737119.3199999998</v>
      </c>
      <c r="AR12" s="54">
        <f t="shared" si="0"/>
        <v>1758575.3499999999</v>
      </c>
    </row>
    <row r="13" spans="1:44" x14ac:dyDescent="0.2">
      <c r="A13" s="28">
        <v>11</v>
      </c>
      <c r="B13" s="28">
        <v>0</v>
      </c>
      <c r="C13" s="28">
        <v>0</v>
      </c>
      <c r="D13" s="28">
        <v>1.07</v>
      </c>
      <c r="E13" s="28">
        <v>1.45</v>
      </c>
      <c r="F13" s="28" t="s">
        <v>85</v>
      </c>
      <c r="G13" s="28">
        <v>11</v>
      </c>
      <c r="H13" s="28">
        <v>0</v>
      </c>
      <c r="I13" s="28">
        <v>0</v>
      </c>
      <c r="J13" s="28">
        <v>42.4</v>
      </c>
      <c r="K13" s="28">
        <v>5.49</v>
      </c>
      <c r="L13" s="28" t="s">
        <v>85</v>
      </c>
      <c r="M13" s="28">
        <v>11</v>
      </c>
      <c r="N13" s="28">
        <v>0</v>
      </c>
      <c r="O13" s="28">
        <v>0</v>
      </c>
      <c r="P13" s="28">
        <v>42.4</v>
      </c>
      <c r="Q13" s="28">
        <v>7.19</v>
      </c>
      <c r="R13" s="28" t="s">
        <v>85</v>
      </c>
      <c r="S13" s="28">
        <v>11</v>
      </c>
      <c r="T13" s="28">
        <v>830735.13</v>
      </c>
      <c r="U13" s="28">
        <v>868.62800000000004</v>
      </c>
      <c r="V13" s="28">
        <v>6.62</v>
      </c>
      <c r="W13" s="28">
        <v>0.62</v>
      </c>
      <c r="X13" s="28" t="s">
        <v>86</v>
      </c>
      <c r="Y13" s="28">
        <v>11</v>
      </c>
      <c r="Z13" s="28">
        <v>1026721.06</v>
      </c>
      <c r="AA13" s="28">
        <v>1595.6769999999999</v>
      </c>
      <c r="AB13" s="28">
        <v>6.49</v>
      </c>
      <c r="AC13" s="28">
        <v>0.06</v>
      </c>
      <c r="AD13" s="28" t="s">
        <v>85</v>
      </c>
      <c r="AE13" s="28">
        <v>11</v>
      </c>
      <c r="AF13" s="28">
        <v>25126.95</v>
      </c>
      <c r="AG13" s="28">
        <v>756.79200000000003</v>
      </c>
      <c r="AH13" s="28">
        <v>3.44</v>
      </c>
      <c r="AI13" s="28">
        <v>1.37</v>
      </c>
      <c r="AJ13" s="28" t="s">
        <v>85</v>
      </c>
      <c r="AK13" s="28">
        <v>11</v>
      </c>
      <c r="AL13" s="28">
        <v>2472.23</v>
      </c>
      <c r="AM13" s="28">
        <v>636.58799999999997</v>
      </c>
      <c r="AN13" s="28">
        <v>3.09</v>
      </c>
      <c r="AO13" s="28">
        <v>1.77</v>
      </c>
      <c r="AP13" s="28" t="s">
        <v>85</v>
      </c>
      <c r="AQ13" s="80">
        <f t="shared" si="1"/>
        <v>1857456.19</v>
      </c>
      <c r="AR13" s="54">
        <f t="shared" si="0"/>
        <v>1885055.3699999999</v>
      </c>
    </row>
    <row r="14" spans="1:44" x14ac:dyDescent="0.2">
      <c r="A14" s="28">
        <v>12</v>
      </c>
      <c r="B14" s="28">
        <v>0</v>
      </c>
      <c r="C14" s="28">
        <v>0</v>
      </c>
      <c r="D14" s="28">
        <v>36.1</v>
      </c>
      <c r="E14" s="28">
        <v>4.13</v>
      </c>
      <c r="F14" s="28" t="s">
        <v>96</v>
      </c>
      <c r="G14" s="28">
        <v>12</v>
      </c>
      <c r="H14" s="28">
        <v>0</v>
      </c>
      <c r="I14" s="28">
        <v>0</v>
      </c>
      <c r="J14" s="28">
        <v>43.16</v>
      </c>
      <c r="K14" s="28">
        <v>6.05</v>
      </c>
      <c r="M14" s="28">
        <v>12</v>
      </c>
      <c r="N14" s="28">
        <v>0</v>
      </c>
      <c r="O14" s="28">
        <v>0</v>
      </c>
      <c r="P14" s="28">
        <v>43.16</v>
      </c>
      <c r="Q14" s="28">
        <v>7.59</v>
      </c>
      <c r="S14" s="28">
        <v>12</v>
      </c>
      <c r="T14" s="28">
        <v>685983.38</v>
      </c>
      <c r="U14" s="28">
        <v>567.55399999999997</v>
      </c>
      <c r="V14" s="28">
        <v>6.63</v>
      </c>
      <c r="W14" s="28">
        <v>0.36</v>
      </c>
      <c r="X14" s="28" t="s">
        <v>96</v>
      </c>
      <c r="Y14" s="28">
        <v>12</v>
      </c>
      <c r="Z14" s="28">
        <v>981489.69</v>
      </c>
      <c r="AA14" s="28">
        <v>1446.3420000000001</v>
      </c>
      <c r="AB14" s="28">
        <v>6.51</v>
      </c>
      <c r="AC14" s="28">
        <v>-0.27</v>
      </c>
      <c r="AE14" s="28">
        <v>12</v>
      </c>
      <c r="AF14" s="28">
        <v>27420.75</v>
      </c>
      <c r="AG14" s="28">
        <v>902.98199999999997</v>
      </c>
      <c r="AH14" s="28">
        <v>3.44</v>
      </c>
      <c r="AI14" s="28">
        <v>3.12</v>
      </c>
      <c r="AK14" s="28">
        <v>12</v>
      </c>
      <c r="AL14" s="28">
        <v>2638.88</v>
      </c>
      <c r="AM14" s="28">
        <v>731.66499999999996</v>
      </c>
      <c r="AN14" s="28">
        <v>3.06</v>
      </c>
      <c r="AO14" s="28">
        <v>2.4500000000000002</v>
      </c>
      <c r="AQ14" s="80">
        <f t="shared" si="1"/>
        <v>1667473.0699999998</v>
      </c>
      <c r="AR14" s="54">
        <f t="shared" si="0"/>
        <v>1697532.6999999997</v>
      </c>
    </row>
    <row r="15" spans="1:44" x14ac:dyDescent="0.2">
      <c r="A15" s="28">
        <v>13</v>
      </c>
      <c r="B15" s="28">
        <v>0</v>
      </c>
      <c r="C15" s="28">
        <v>0</v>
      </c>
      <c r="D15" s="28">
        <v>39.270000000000003</v>
      </c>
      <c r="E15" s="28">
        <v>4.75</v>
      </c>
      <c r="G15" s="28">
        <v>13</v>
      </c>
      <c r="H15" s="28">
        <v>0</v>
      </c>
      <c r="I15" s="28">
        <v>0</v>
      </c>
      <c r="J15" s="28">
        <v>43.63</v>
      </c>
      <c r="K15" s="28">
        <v>6.36</v>
      </c>
      <c r="M15" s="28">
        <v>13</v>
      </c>
      <c r="N15" s="28">
        <v>0</v>
      </c>
      <c r="O15" s="28">
        <v>0</v>
      </c>
      <c r="P15" s="28">
        <v>43.63</v>
      </c>
      <c r="Q15" s="28">
        <v>7.46</v>
      </c>
      <c r="S15" s="28">
        <v>13</v>
      </c>
      <c r="T15" s="28">
        <v>655116.43999999994</v>
      </c>
      <c r="U15" s="28">
        <v>517.95000000000005</v>
      </c>
      <c r="V15" s="28">
        <v>6.62</v>
      </c>
      <c r="W15" s="28">
        <v>1.24</v>
      </c>
      <c r="X15" s="28" t="s">
        <v>96</v>
      </c>
      <c r="Y15" s="28">
        <v>13</v>
      </c>
      <c r="Z15" s="28">
        <v>998261.31</v>
      </c>
      <c r="AA15" s="28">
        <v>1504.94</v>
      </c>
      <c r="AB15" s="28">
        <v>6.49</v>
      </c>
      <c r="AC15" s="28">
        <v>0.56999999999999995</v>
      </c>
      <c r="AE15" s="28">
        <v>13</v>
      </c>
      <c r="AF15" s="28">
        <v>29718.67</v>
      </c>
      <c r="AG15" s="28">
        <v>1082.991</v>
      </c>
      <c r="AH15" s="28">
        <v>3.35</v>
      </c>
      <c r="AI15" s="28">
        <v>1.24</v>
      </c>
      <c r="AK15" s="28">
        <v>13</v>
      </c>
      <c r="AL15" s="28">
        <v>2523.63</v>
      </c>
      <c r="AM15" s="28">
        <v>664.971</v>
      </c>
      <c r="AN15" s="28">
        <v>3.07</v>
      </c>
      <c r="AO15" s="28">
        <v>3.98</v>
      </c>
      <c r="AQ15" s="80">
        <f t="shared" si="1"/>
        <v>1653377.75</v>
      </c>
      <c r="AR15" s="54">
        <f t="shared" si="0"/>
        <v>1685620.0499999998</v>
      </c>
    </row>
    <row r="16" spans="1:44" x14ac:dyDescent="0.2">
      <c r="A16" s="28">
        <v>14</v>
      </c>
      <c r="B16" s="28">
        <v>578683.5</v>
      </c>
      <c r="C16" s="28" t="s">
        <v>97</v>
      </c>
      <c r="D16" s="28">
        <v>42.37</v>
      </c>
      <c r="E16" s="28">
        <v>10.73</v>
      </c>
      <c r="F16" s="28" t="s">
        <v>84</v>
      </c>
      <c r="G16" s="28">
        <v>14</v>
      </c>
      <c r="H16" s="28">
        <v>27985.53</v>
      </c>
      <c r="I16" s="28">
        <v>23.6</v>
      </c>
      <c r="J16" s="28">
        <v>43.5</v>
      </c>
      <c r="K16" s="28">
        <v>3.74</v>
      </c>
      <c r="L16" s="28" t="s">
        <v>86</v>
      </c>
      <c r="M16" s="28">
        <v>14</v>
      </c>
      <c r="N16" s="28">
        <v>0</v>
      </c>
      <c r="O16" s="28">
        <v>0</v>
      </c>
      <c r="P16" s="28">
        <v>43.5</v>
      </c>
      <c r="Q16" s="28">
        <v>6.44</v>
      </c>
      <c r="R16" s="28" t="s">
        <v>85</v>
      </c>
      <c r="S16" s="28">
        <v>14</v>
      </c>
      <c r="T16" s="28">
        <v>683112.81</v>
      </c>
      <c r="U16" s="28">
        <v>562.88300000000004</v>
      </c>
      <c r="V16" s="28">
        <v>6.63</v>
      </c>
      <c r="W16" s="28">
        <v>0.83</v>
      </c>
      <c r="X16" s="28" t="s">
        <v>86</v>
      </c>
      <c r="Y16" s="28">
        <v>14</v>
      </c>
      <c r="Z16" s="28">
        <v>645995.5</v>
      </c>
      <c r="AA16" s="28">
        <v>682.45399999999995</v>
      </c>
      <c r="AB16" s="28">
        <v>6.57</v>
      </c>
      <c r="AC16" s="28">
        <v>0.45</v>
      </c>
      <c r="AD16" s="28" t="s">
        <v>85</v>
      </c>
      <c r="AE16" s="28">
        <v>14</v>
      </c>
      <c r="AF16" s="28">
        <v>28778.7</v>
      </c>
      <c r="AG16" s="28">
        <v>977.351</v>
      </c>
      <c r="AH16" s="28">
        <v>3.47</v>
      </c>
      <c r="AI16" s="28">
        <v>0.81</v>
      </c>
      <c r="AJ16" s="28" t="s">
        <v>85</v>
      </c>
      <c r="AK16" s="28">
        <v>14</v>
      </c>
      <c r="AL16" s="28">
        <v>2708.57</v>
      </c>
      <c r="AM16" s="28">
        <v>760.024</v>
      </c>
      <c r="AN16" s="28">
        <v>3.07</v>
      </c>
      <c r="AO16" s="28">
        <v>2.58</v>
      </c>
      <c r="AP16" s="28" t="s">
        <v>85</v>
      </c>
      <c r="AQ16" s="80">
        <f t="shared" si="1"/>
        <v>1935777.34</v>
      </c>
      <c r="AR16" s="54">
        <f t="shared" si="0"/>
        <v>1967264.61</v>
      </c>
    </row>
    <row r="17" spans="1:44" x14ac:dyDescent="0.2">
      <c r="A17" s="28">
        <v>15</v>
      </c>
      <c r="B17" s="28">
        <v>748437.88</v>
      </c>
      <c r="C17" s="28">
        <v>85.427999999999997</v>
      </c>
      <c r="D17" s="28">
        <v>42.79</v>
      </c>
      <c r="E17" s="28">
        <v>15.22</v>
      </c>
      <c r="F17" s="28" t="s">
        <v>85</v>
      </c>
      <c r="G17" s="28">
        <v>15</v>
      </c>
      <c r="H17" s="28">
        <v>0</v>
      </c>
      <c r="I17" s="28">
        <v>0</v>
      </c>
      <c r="J17" s="28">
        <v>42.81</v>
      </c>
      <c r="K17" s="28">
        <v>1.46</v>
      </c>
      <c r="L17" s="28" t="s">
        <v>85</v>
      </c>
      <c r="M17" s="28">
        <v>15</v>
      </c>
      <c r="N17" s="28">
        <v>0</v>
      </c>
      <c r="O17" s="28">
        <v>0</v>
      </c>
      <c r="P17" s="28">
        <v>42.81</v>
      </c>
      <c r="Q17" s="28">
        <v>5.85</v>
      </c>
      <c r="R17" s="28" t="s">
        <v>85</v>
      </c>
      <c r="S17" s="28">
        <v>15</v>
      </c>
      <c r="T17" s="28">
        <v>749615.75</v>
      </c>
      <c r="U17" s="28">
        <v>683.47799999999995</v>
      </c>
      <c r="V17" s="28">
        <v>6.63</v>
      </c>
      <c r="W17" s="28">
        <v>0</v>
      </c>
      <c r="X17" s="28" t="s">
        <v>86</v>
      </c>
      <c r="Y17" s="28">
        <v>15</v>
      </c>
      <c r="Z17" s="28">
        <v>665451.25</v>
      </c>
      <c r="AA17" s="28">
        <v>656.97799999999995</v>
      </c>
      <c r="AB17" s="28">
        <v>6.57</v>
      </c>
      <c r="AC17" s="28">
        <v>-0.44</v>
      </c>
      <c r="AD17" s="28" t="s">
        <v>85</v>
      </c>
      <c r="AE17" s="28">
        <v>15</v>
      </c>
      <c r="AF17" s="28">
        <v>30956.81</v>
      </c>
      <c r="AG17" s="28">
        <v>1117.606</v>
      </c>
      <c r="AH17" s="28">
        <v>3.5</v>
      </c>
      <c r="AI17" s="28">
        <v>-0.23</v>
      </c>
      <c r="AJ17" s="28" t="s">
        <v>85</v>
      </c>
      <c r="AK17" s="28">
        <v>15</v>
      </c>
      <c r="AL17" s="28">
        <v>2963.08</v>
      </c>
      <c r="AM17" s="28">
        <v>911.84699999999998</v>
      </c>
      <c r="AN17" s="28">
        <v>3.06</v>
      </c>
      <c r="AO17" s="28">
        <v>0.87</v>
      </c>
      <c r="AP17" s="28" t="s">
        <v>85</v>
      </c>
      <c r="AQ17" s="80">
        <f t="shared" si="1"/>
        <v>2163504.88</v>
      </c>
      <c r="AR17" s="54">
        <f t="shared" si="0"/>
        <v>2197424.77</v>
      </c>
    </row>
    <row r="18" spans="1:44" x14ac:dyDescent="0.2">
      <c r="A18" s="28">
        <v>16</v>
      </c>
      <c r="B18" s="28">
        <v>757928.81</v>
      </c>
      <c r="C18" s="28">
        <v>89.009</v>
      </c>
      <c r="D18" s="28">
        <v>42.44</v>
      </c>
      <c r="E18" s="28">
        <v>16.66</v>
      </c>
      <c r="F18" s="28" t="s">
        <v>85</v>
      </c>
      <c r="G18" s="28">
        <v>16</v>
      </c>
      <c r="H18" s="28">
        <v>0</v>
      </c>
      <c r="I18" s="28">
        <v>0</v>
      </c>
      <c r="J18" s="28">
        <v>42.46</v>
      </c>
      <c r="K18" s="28">
        <v>1.7</v>
      </c>
      <c r="L18" s="28" t="s">
        <v>85</v>
      </c>
      <c r="M18" s="28">
        <v>16</v>
      </c>
      <c r="N18" s="28">
        <v>0</v>
      </c>
      <c r="O18" s="28">
        <v>0</v>
      </c>
      <c r="P18" s="28">
        <v>42.46</v>
      </c>
      <c r="Q18" s="28">
        <v>5.96</v>
      </c>
      <c r="R18" s="28" t="s">
        <v>85</v>
      </c>
      <c r="S18" s="28">
        <v>16</v>
      </c>
      <c r="T18" s="28">
        <v>796430.25</v>
      </c>
      <c r="U18" s="28">
        <v>780.35299999999995</v>
      </c>
      <c r="V18" s="28">
        <v>6.63</v>
      </c>
      <c r="W18" s="28">
        <v>0.31</v>
      </c>
      <c r="X18" s="28" t="s">
        <v>86</v>
      </c>
      <c r="Y18" s="28">
        <v>16</v>
      </c>
      <c r="Z18" s="28">
        <v>737182.31</v>
      </c>
      <c r="AA18" s="28">
        <v>813.76599999999996</v>
      </c>
      <c r="AB18" s="28">
        <v>6.56</v>
      </c>
      <c r="AC18" s="28">
        <v>-0.16</v>
      </c>
      <c r="AD18" s="28" t="s">
        <v>85</v>
      </c>
      <c r="AE18" s="28">
        <v>16</v>
      </c>
      <c r="AF18" s="28">
        <v>31628.94</v>
      </c>
      <c r="AG18" s="28">
        <v>1170.769</v>
      </c>
      <c r="AH18" s="28">
        <v>3.48</v>
      </c>
      <c r="AI18" s="28">
        <v>-0.72</v>
      </c>
      <c r="AJ18" s="28" t="s">
        <v>85</v>
      </c>
      <c r="AK18" s="28">
        <v>16</v>
      </c>
      <c r="AL18" s="28">
        <v>3162.83</v>
      </c>
      <c r="AM18" s="28">
        <v>1039.42</v>
      </c>
      <c r="AN18" s="28">
        <v>3.06</v>
      </c>
      <c r="AO18" s="28">
        <v>0.85</v>
      </c>
      <c r="AP18" s="28" t="s">
        <v>85</v>
      </c>
      <c r="AQ18" s="80">
        <f t="shared" si="1"/>
        <v>2291541.37</v>
      </c>
      <c r="AR18" s="54">
        <f t="shared" si="0"/>
        <v>2326333.14</v>
      </c>
    </row>
    <row r="19" spans="1:44" x14ac:dyDescent="0.2">
      <c r="A19" s="28">
        <v>17</v>
      </c>
      <c r="B19" s="28">
        <v>109985.85</v>
      </c>
      <c r="C19" s="28">
        <v>13.699</v>
      </c>
      <c r="D19" s="28">
        <v>40.22</v>
      </c>
      <c r="E19" s="28">
        <v>3.44</v>
      </c>
      <c r="F19" s="28" t="s">
        <v>86</v>
      </c>
      <c r="G19" s="28">
        <v>17</v>
      </c>
      <c r="H19" s="28">
        <v>12574.15</v>
      </c>
      <c r="I19" s="28">
        <v>14.12</v>
      </c>
      <c r="J19" s="28">
        <v>43.03</v>
      </c>
      <c r="K19" s="28">
        <v>5.62</v>
      </c>
      <c r="L19" s="28" t="s">
        <v>86</v>
      </c>
      <c r="M19" s="28">
        <v>17</v>
      </c>
      <c r="N19" s="28">
        <v>0</v>
      </c>
      <c r="O19" s="28">
        <v>0</v>
      </c>
      <c r="P19" s="28">
        <v>43.03</v>
      </c>
      <c r="Q19" s="28">
        <v>5.43</v>
      </c>
      <c r="R19" s="28" t="s">
        <v>85</v>
      </c>
      <c r="S19" s="28">
        <v>17</v>
      </c>
      <c r="T19" s="28">
        <v>747318.75</v>
      </c>
      <c r="U19" s="28">
        <v>676.86900000000003</v>
      </c>
      <c r="V19" s="28">
        <v>6.64</v>
      </c>
      <c r="W19" s="28">
        <v>-0.27</v>
      </c>
      <c r="X19" s="28" t="s">
        <v>86</v>
      </c>
      <c r="Y19" s="28">
        <v>17</v>
      </c>
      <c r="Z19" s="28">
        <v>1077366.3799999999</v>
      </c>
      <c r="AA19" s="28">
        <v>1774.279</v>
      </c>
      <c r="AB19" s="28">
        <v>6.49</v>
      </c>
      <c r="AC19" s="28">
        <v>-0.84</v>
      </c>
      <c r="AD19" s="28" t="s">
        <v>85</v>
      </c>
      <c r="AE19" s="28">
        <v>17</v>
      </c>
      <c r="AF19" s="28">
        <v>32756.240000000002</v>
      </c>
      <c r="AG19" s="28">
        <v>1260.8140000000001</v>
      </c>
      <c r="AH19" s="28">
        <v>3.46</v>
      </c>
      <c r="AI19" s="28">
        <v>-0.8</v>
      </c>
      <c r="AJ19" s="28" t="s">
        <v>85</v>
      </c>
      <c r="AK19" s="28">
        <v>17</v>
      </c>
      <c r="AL19" s="28">
        <v>3123.32</v>
      </c>
      <c r="AM19" s="28">
        <v>1011.239</v>
      </c>
      <c r="AN19" s="28">
        <v>3.05</v>
      </c>
      <c r="AO19" s="28">
        <v>0.12</v>
      </c>
      <c r="AP19" s="28" t="s">
        <v>85</v>
      </c>
      <c r="AQ19" s="80">
        <f t="shared" si="1"/>
        <v>1947245.13</v>
      </c>
      <c r="AR19" s="54">
        <f t="shared" si="0"/>
        <v>1983124.69</v>
      </c>
    </row>
    <row r="20" spans="1:44" x14ac:dyDescent="0.2">
      <c r="A20" s="28">
        <v>18</v>
      </c>
      <c r="B20" s="28">
        <v>0</v>
      </c>
      <c r="C20" s="28">
        <v>0</v>
      </c>
      <c r="D20" s="28">
        <v>38.64</v>
      </c>
      <c r="E20" s="28">
        <v>-1.32</v>
      </c>
      <c r="F20" s="28" t="s">
        <v>85</v>
      </c>
      <c r="G20" s="28">
        <v>18</v>
      </c>
      <c r="H20" s="28">
        <v>0</v>
      </c>
      <c r="I20" s="28">
        <v>0</v>
      </c>
      <c r="J20" s="28">
        <v>43.48</v>
      </c>
      <c r="K20" s="28">
        <v>2.92</v>
      </c>
      <c r="L20" s="28" t="s">
        <v>85</v>
      </c>
      <c r="M20" s="28">
        <v>18</v>
      </c>
      <c r="N20" s="28">
        <v>0</v>
      </c>
      <c r="O20" s="28">
        <v>0</v>
      </c>
      <c r="P20" s="28">
        <v>43.48</v>
      </c>
      <c r="Q20" s="28">
        <v>3.7</v>
      </c>
      <c r="R20" s="28" t="s">
        <v>85</v>
      </c>
      <c r="S20" s="28">
        <v>18</v>
      </c>
      <c r="T20" s="28">
        <v>747077.88</v>
      </c>
      <c r="U20" s="28">
        <v>675.78599999999994</v>
      </c>
      <c r="V20" s="28">
        <v>6.64</v>
      </c>
      <c r="W20" s="28">
        <v>0.1</v>
      </c>
      <c r="X20" s="28" t="s">
        <v>86</v>
      </c>
      <c r="Y20" s="28">
        <v>18</v>
      </c>
      <c r="Z20" s="28">
        <v>1064100</v>
      </c>
      <c r="AA20" s="28">
        <v>1721.01</v>
      </c>
      <c r="AB20" s="28">
        <v>6.5</v>
      </c>
      <c r="AC20" s="28">
        <v>-0.46</v>
      </c>
      <c r="AD20" s="28" t="s">
        <v>85</v>
      </c>
      <c r="AE20" s="28">
        <v>18</v>
      </c>
      <c r="AF20" s="28">
        <v>33662.86</v>
      </c>
      <c r="AG20" s="28">
        <v>1352.972</v>
      </c>
      <c r="AH20" s="28">
        <v>3.42</v>
      </c>
      <c r="AI20" s="28">
        <v>-2.06</v>
      </c>
      <c r="AJ20" s="28" t="s">
        <v>85</v>
      </c>
      <c r="AK20" s="28">
        <v>18</v>
      </c>
      <c r="AL20" s="28">
        <v>3226.28</v>
      </c>
      <c r="AM20" s="28">
        <v>1088.7049999999999</v>
      </c>
      <c r="AN20" s="28">
        <v>3.03</v>
      </c>
      <c r="AO20" s="28">
        <v>-0.65</v>
      </c>
      <c r="AP20" s="28" t="s">
        <v>85</v>
      </c>
      <c r="AQ20" s="80">
        <f t="shared" si="1"/>
        <v>1811177.88</v>
      </c>
      <c r="AR20" s="54">
        <f t="shared" si="0"/>
        <v>1848067.02</v>
      </c>
    </row>
    <row r="21" spans="1:44" x14ac:dyDescent="0.2">
      <c r="A21" s="28">
        <v>19</v>
      </c>
      <c r="B21" s="28">
        <v>0</v>
      </c>
      <c r="C21" s="28">
        <v>0</v>
      </c>
      <c r="D21" s="28">
        <v>37.700000000000003</v>
      </c>
      <c r="E21" s="28">
        <v>-2.37</v>
      </c>
      <c r="G21" s="28">
        <v>19</v>
      </c>
      <c r="H21" s="28">
        <v>0</v>
      </c>
      <c r="I21" s="28">
        <v>0</v>
      </c>
      <c r="J21" s="28">
        <v>44.08</v>
      </c>
      <c r="K21" s="28">
        <v>1.44</v>
      </c>
      <c r="M21" s="28">
        <v>19</v>
      </c>
      <c r="N21" s="28">
        <v>0</v>
      </c>
      <c r="O21" s="28">
        <v>0</v>
      </c>
      <c r="P21" s="28">
        <v>44.08</v>
      </c>
      <c r="Q21" s="28">
        <v>2.4900000000000002</v>
      </c>
      <c r="S21" s="28">
        <v>19</v>
      </c>
      <c r="T21" s="28">
        <v>704376.75</v>
      </c>
      <c r="U21" s="28">
        <v>599.75800000000004</v>
      </c>
      <c r="V21" s="28">
        <v>6.64</v>
      </c>
      <c r="W21" s="28">
        <v>0.87</v>
      </c>
      <c r="X21" s="28" t="s">
        <v>96</v>
      </c>
      <c r="Y21" s="28">
        <v>19</v>
      </c>
      <c r="Z21" s="28">
        <v>1058249.25</v>
      </c>
      <c r="AA21" s="28">
        <v>1706.961</v>
      </c>
      <c r="AB21" s="28">
        <v>6.5</v>
      </c>
      <c r="AC21" s="28">
        <v>0.46</v>
      </c>
      <c r="AE21" s="28">
        <v>19</v>
      </c>
      <c r="AF21" s="28">
        <v>37311.910000000003</v>
      </c>
      <c r="AG21" s="28">
        <v>1565.6569999999999</v>
      </c>
      <c r="AH21" s="28">
        <v>3.67</v>
      </c>
      <c r="AI21" s="28">
        <v>-0.09</v>
      </c>
      <c r="AK21" s="28">
        <v>19</v>
      </c>
      <c r="AL21" s="28">
        <v>3431.19</v>
      </c>
      <c r="AM21" s="28">
        <v>1219.385</v>
      </c>
      <c r="AN21" s="28">
        <v>3.03</v>
      </c>
      <c r="AO21" s="28">
        <v>-1.6</v>
      </c>
      <c r="AQ21" s="80">
        <f t="shared" si="1"/>
        <v>1762626</v>
      </c>
      <c r="AR21" s="54">
        <f t="shared" si="0"/>
        <v>1803369.0999999999</v>
      </c>
    </row>
    <row r="22" spans="1:44" x14ac:dyDescent="0.2">
      <c r="A22" s="28">
        <v>20</v>
      </c>
      <c r="B22" s="28">
        <v>0</v>
      </c>
      <c r="C22" s="28">
        <v>0</v>
      </c>
      <c r="D22" s="28">
        <v>37.26</v>
      </c>
      <c r="E22" s="28">
        <v>-0.81</v>
      </c>
      <c r="G22" s="28">
        <v>20</v>
      </c>
      <c r="H22" s="28">
        <v>0</v>
      </c>
      <c r="I22" s="28">
        <v>0</v>
      </c>
      <c r="J22" s="28">
        <v>44.37</v>
      </c>
      <c r="K22" s="28">
        <v>1.88</v>
      </c>
      <c r="M22" s="28">
        <v>20</v>
      </c>
      <c r="N22" s="28">
        <v>0</v>
      </c>
      <c r="O22" s="28">
        <v>0</v>
      </c>
      <c r="P22" s="28">
        <v>44.37</v>
      </c>
      <c r="Q22" s="28">
        <v>2.95</v>
      </c>
      <c r="S22" s="28">
        <v>20</v>
      </c>
      <c r="T22" s="28">
        <v>674110.06</v>
      </c>
      <c r="U22" s="28">
        <v>547.81500000000005</v>
      </c>
      <c r="V22" s="28">
        <v>6.64</v>
      </c>
      <c r="W22" s="28">
        <v>0.66</v>
      </c>
      <c r="X22" s="28" t="s">
        <v>96</v>
      </c>
      <c r="Y22" s="28">
        <v>20</v>
      </c>
      <c r="Z22" s="28">
        <v>1105052.75</v>
      </c>
      <c r="AA22" s="28">
        <v>1864.289</v>
      </c>
      <c r="AB22" s="28">
        <v>6.49</v>
      </c>
      <c r="AC22" s="28">
        <v>0.11</v>
      </c>
      <c r="AE22" s="28">
        <v>20</v>
      </c>
      <c r="AF22" s="28">
        <v>37616.160000000003</v>
      </c>
      <c r="AG22" s="28">
        <v>1590.806</v>
      </c>
      <c r="AH22" s="28">
        <v>3.64</v>
      </c>
      <c r="AI22" s="28">
        <v>-1.66</v>
      </c>
      <c r="AK22" s="28">
        <v>20</v>
      </c>
      <c r="AL22" s="28">
        <v>3493.13</v>
      </c>
      <c r="AM22" s="28">
        <v>1264.1089999999999</v>
      </c>
      <c r="AN22" s="28">
        <v>3.06</v>
      </c>
      <c r="AO22" s="28">
        <v>0.04</v>
      </c>
      <c r="AQ22" s="80">
        <f t="shared" si="1"/>
        <v>1779162.81</v>
      </c>
      <c r="AR22" s="54">
        <f t="shared" si="0"/>
        <v>1820272.0999999999</v>
      </c>
    </row>
    <row r="23" spans="1:44" x14ac:dyDescent="0.2">
      <c r="A23" s="28">
        <v>21</v>
      </c>
      <c r="B23" s="28">
        <v>0</v>
      </c>
      <c r="C23" s="28">
        <v>0</v>
      </c>
      <c r="D23" s="28">
        <v>36.450000000000003</v>
      </c>
      <c r="E23" s="28">
        <v>-1.54</v>
      </c>
      <c r="F23" s="28" t="s">
        <v>86</v>
      </c>
      <c r="G23" s="28">
        <v>21</v>
      </c>
      <c r="H23" s="28">
        <v>0</v>
      </c>
      <c r="I23" s="28">
        <v>0</v>
      </c>
      <c r="J23" s="28">
        <v>43.74</v>
      </c>
      <c r="K23" s="28">
        <v>1.35</v>
      </c>
      <c r="L23" s="28" t="s">
        <v>85</v>
      </c>
      <c r="M23" s="28">
        <v>21</v>
      </c>
      <c r="N23" s="28">
        <v>0</v>
      </c>
      <c r="O23" s="28">
        <v>0</v>
      </c>
      <c r="P23" s="28">
        <v>43.74</v>
      </c>
      <c r="Q23" s="28">
        <v>2.76</v>
      </c>
      <c r="R23" s="28" t="s">
        <v>85</v>
      </c>
      <c r="S23" s="28">
        <v>21</v>
      </c>
      <c r="T23" s="28">
        <v>823830.69</v>
      </c>
      <c r="U23" s="28">
        <v>824.49699999999996</v>
      </c>
      <c r="V23" s="28">
        <v>6.64</v>
      </c>
      <c r="W23" s="28">
        <v>0.19</v>
      </c>
      <c r="X23" s="28" t="s">
        <v>86</v>
      </c>
      <c r="Y23" s="28">
        <v>21</v>
      </c>
      <c r="Z23" s="28">
        <v>1080948.8799999999</v>
      </c>
      <c r="AA23" s="28">
        <v>1780.9739999999999</v>
      </c>
      <c r="AB23" s="28">
        <v>6.49</v>
      </c>
      <c r="AC23" s="28">
        <v>-0.34</v>
      </c>
      <c r="AD23" s="28" t="s">
        <v>85</v>
      </c>
      <c r="AE23" s="28">
        <v>21</v>
      </c>
      <c r="AF23" s="28">
        <v>36359.07</v>
      </c>
      <c r="AG23" s="28">
        <v>1468.2639999999999</v>
      </c>
      <c r="AH23" s="28">
        <v>3.69</v>
      </c>
      <c r="AI23" s="28">
        <v>-0.21</v>
      </c>
      <c r="AJ23" s="28" t="s">
        <v>85</v>
      </c>
      <c r="AK23" s="28">
        <v>21</v>
      </c>
      <c r="AL23" s="28">
        <v>3449.83</v>
      </c>
      <c r="AM23" s="28">
        <v>1235.4059999999999</v>
      </c>
      <c r="AN23" s="28">
        <v>3.06</v>
      </c>
      <c r="AO23" s="28">
        <v>-0.75</v>
      </c>
      <c r="AP23" s="28" t="s">
        <v>85</v>
      </c>
      <c r="AQ23" s="80">
        <f t="shared" si="1"/>
        <v>1904779.5699999998</v>
      </c>
      <c r="AR23" s="54">
        <f t="shared" si="0"/>
        <v>1944588.47</v>
      </c>
    </row>
    <row r="24" spans="1:44" x14ac:dyDescent="0.2">
      <c r="A24" s="28">
        <v>22</v>
      </c>
      <c r="B24" s="28">
        <v>0</v>
      </c>
      <c r="C24" s="28">
        <v>0</v>
      </c>
      <c r="D24" s="28">
        <v>33.82</v>
      </c>
      <c r="E24" s="28">
        <v>-2.15</v>
      </c>
      <c r="F24" s="28" t="s">
        <v>86</v>
      </c>
      <c r="G24" s="28">
        <v>22</v>
      </c>
      <c r="H24" s="28">
        <v>0</v>
      </c>
      <c r="I24" s="28">
        <v>0</v>
      </c>
      <c r="J24" s="28">
        <v>42.97</v>
      </c>
      <c r="K24" s="28">
        <v>0.15</v>
      </c>
      <c r="L24" s="28" t="s">
        <v>85</v>
      </c>
      <c r="M24" s="28">
        <v>22</v>
      </c>
      <c r="N24" s="28">
        <v>0</v>
      </c>
      <c r="O24" s="28">
        <v>0</v>
      </c>
      <c r="P24" s="28">
        <v>42.97</v>
      </c>
      <c r="Q24" s="28">
        <v>1.74</v>
      </c>
      <c r="R24" s="28" t="s">
        <v>85</v>
      </c>
      <c r="S24" s="28">
        <v>22</v>
      </c>
      <c r="T24" s="28">
        <v>789502.69</v>
      </c>
      <c r="U24" s="28">
        <v>755.899</v>
      </c>
      <c r="V24" s="28">
        <v>6.64</v>
      </c>
      <c r="W24" s="28">
        <v>0.35</v>
      </c>
      <c r="X24" s="28" t="s">
        <v>86</v>
      </c>
      <c r="Y24" s="28">
        <v>22</v>
      </c>
      <c r="Z24" s="28">
        <v>1118497.5</v>
      </c>
      <c r="AA24" s="28">
        <v>1903.991</v>
      </c>
      <c r="AB24" s="28">
        <v>6.48</v>
      </c>
      <c r="AC24" s="28">
        <v>-0.09</v>
      </c>
      <c r="AD24" s="28" t="s">
        <v>85</v>
      </c>
      <c r="AE24" s="28">
        <v>22</v>
      </c>
      <c r="AF24" s="28">
        <v>38477.79</v>
      </c>
      <c r="AG24" s="28">
        <v>1670.598</v>
      </c>
      <c r="AH24" s="28">
        <v>3.69</v>
      </c>
      <c r="AI24" s="28">
        <v>3.93</v>
      </c>
      <c r="AJ24" s="28" t="s">
        <v>85</v>
      </c>
      <c r="AK24" s="28">
        <v>22</v>
      </c>
      <c r="AL24" s="28">
        <v>3526.72</v>
      </c>
      <c r="AM24" s="28">
        <v>1284.1659999999999</v>
      </c>
      <c r="AN24" s="28">
        <v>3.06</v>
      </c>
      <c r="AO24" s="28">
        <v>-2.02</v>
      </c>
      <c r="AP24" s="28" t="s">
        <v>85</v>
      </c>
      <c r="AQ24" s="80">
        <f t="shared" si="1"/>
        <v>1908000.19</v>
      </c>
      <c r="AR24" s="54">
        <f t="shared" si="0"/>
        <v>1950004.7</v>
      </c>
    </row>
    <row r="25" spans="1:44" x14ac:dyDescent="0.2">
      <c r="A25" s="28">
        <v>23</v>
      </c>
      <c r="B25" s="28">
        <v>0</v>
      </c>
      <c r="C25" s="28">
        <v>0</v>
      </c>
      <c r="D25" s="28">
        <v>38.96</v>
      </c>
      <c r="E25" s="28">
        <v>-3.24</v>
      </c>
      <c r="F25" s="28" t="s">
        <v>85</v>
      </c>
      <c r="G25" s="28">
        <v>23</v>
      </c>
      <c r="H25" s="28">
        <v>0</v>
      </c>
      <c r="I25" s="28">
        <v>0</v>
      </c>
      <c r="J25" s="28">
        <v>42.79</v>
      </c>
      <c r="K25" s="28">
        <v>0.05</v>
      </c>
      <c r="L25" s="28" t="s">
        <v>85</v>
      </c>
      <c r="M25" s="28">
        <v>23</v>
      </c>
      <c r="N25" s="28">
        <v>0</v>
      </c>
      <c r="O25" s="28">
        <v>0</v>
      </c>
      <c r="P25" s="28">
        <v>42.8</v>
      </c>
      <c r="Q25" s="28">
        <v>1.9</v>
      </c>
      <c r="R25" s="28" t="s">
        <v>85</v>
      </c>
      <c r="S25" s="28">
        <v>23</v>
      </c>
      <c r="T25" s="28">
        <v>698900.69</v>
      </c>
      <c r="U25" s="28">
        <v>593.70299999999997</v>
      </c>
      <c r="V25" s="28">
        <v>6.64</v>
      </c>
      <c r="W25" s="28">
        <v>1.38</v>
      </c>
      <c r="X25" s="28" t="s">
        <v>86</v>
      </c>
      <c r="Y25" s="28">
        <v>23</v>
      </c>
      <c r="Z25" s="28">
        <v>1110028.3799999999</v>
      </c>
      <c r="AA25" s="28">
        <v>1891.2049999999999</v>
      </c>
      <c r="AB25" s="28">
        <v>6.48</v>
      </c>
      <c r="AC25" s="28">
        <v>1.01</v>
      </c>
      <c r="AD25" s="28" t="s">
        <v>85</v>
      </c>
      <c r="AE25" s="28">
        <v>23</v>
      </c>
      <c r="AF25" s="28">
        <v>38648.36</v>
      </c>
      <c r="AG25" s="28">
        <v>1784.501</v>
      </c>
      <c r="AH25" s="28">
        <v>3.52</v>
      </c>
      <c r="AI25" s="28">
        <v>2.19</v>
      </c>
      <c r="AJ25" s="28" t="s">
        <v>85</v>
      </c>
      <c r="AK25" s="28">
        <v>23</v>
      </c>
      <c r="AL25" s="28">
        <v>3493.09</v>
      </c>
      <c r="AM25" s="28">
        <v>1261.3330000000001</v>
      </c>
      <c r="AN25" s="28">
        <v>3.06</v>
      </c>
      <c r="AO25" s="28">
        <v>-1.88</v>
      </c>
      <c r="AP25" s="28" t="s">
        <v>85</v>
      </c>
      <c r="AQ25" s="80">
        <f t="shared" si="1"/>
        <v>1808929.0699999998</v>
      </c>
      <c r="AR25" s="54">
        <f t="shared" si="0"/>
        <v>1851070.52</v>
      </c>
    </row>
    <row r="26" spans="1:44" x14ac:dyDescent="0.2">
      <c r="A26" s="28">
        <v>24</v>
      </c>
      <c r="B26" s="28">
        <v>0</v>
      </c>
      <c r="C26" s="28">
        <v>0</v>
      </c>
      <c r="D26" s="28">
        <v>38.18</v>
      </c>
      <c r="E26" s="28">
        <v>-3.66</v>
      </c>
      <c r="F26" s="28" t="s">
        <v>86</v>
      </c>
      <c r="G26" s="28">
        <v>24</v>
      </c>
      <c r="H26" s="28">
        <v>0</v>
      </c>
      <c r="I26" s="28">
        <v>0</v>
      </c>
      <c r="J26" s="28">
        <v>42.83</v>
      </c>
      <c r="K26" s="28">
        <v>-0.28000000000000003</v>
      </c>
      <c r="L26" s="28" t="s">
        <v>86</v>
      </c>
      <c r="M26" s="28">
        <v>24</v>
      </c>
      <c r="N26" s="28">
        <v>0</v>
      </c>
      <c r="O26" s="28">
        <v>0</v>
      </c>
      <c r="P26" s="28">
        <v>42.86</v>
      </c>
      <c r="Q26" s="28">
        <v>1.34</v>
      </c>
      <c r="R26" s="28" t="s">
        <v>86</v>
      </c>
      <c r="S26" s="28">
        <v>24</v>
      </c>
      <c r="T26" s="28">
        <v>732087.44</v>
      </c>
      <c r="U26" s="28">
        <v>661.42</v>
      </c>
      <c r="V26" s="28">
        <v>6.63</v>
      </c>
      <c r="W26" s="28">
        <v>1.2</v>
      </c>
      <c r="X26" s="28" t="s">
        <v>86</v>
      </c>
      <c r="Y26" s="28">
        <v>24</v>
      </c>
      <c r="Z26" s="28">
        <v>1130885.25</v>
      </c>
      <c r="AA26" s="28">
        <v>1963.828</v>
      </c>
      <c r="AB26" s="28">
        <v>6.47</v>
      </c>
      <c r="AC26" s="28">
        <v>0.76</v>
      </c>
      <c r="AD26" s="28" t="s">
        <v>85</v>
      </c>
      <c r="AE26" s="28">
        <v>24</v>
      </c>
      <c r="AF26" s="28">
        <v>40557.599999999999</v>
      </c>
      <c r="AG26" s="28">
        <v>1921.3309999999999</v>
      </c>
      <c r="AH26" s="28">
        <v>3.57</v>
      </c>
      <c r="AI26" s="28">
        <v>1.95</v>
      </c>
      <c r="AJ26" s="28" t="s">
        <v>85</v>
      </c>
      <c r="AK26" s="28">
        <v>24</v>
      </c>
      <c r="AL26" s="28">
        <v>3899.21</v>
      </c>
      <c r="AM26" s="28">
        <v>1581.1969999999999</v>
      </c>
      <c r="AN26" s="28">
        <v>3.03</v>
      </c>
      <c r="AO26" s="28">
        <v>-3.01</v>
      </c>
      <c r="AP26" s="28" t="s">
        <v>85</v>
      </c>
      <c r="AQ26" s="80">
        <f t="shared" si="1"/>
        <v>1862972.69</v>
      </c>
      <c r="AR26" s="54">
        <f t="shared" si="0"/>
        <v>1907429.5</v>
      </c>
    </row>
    <row r="27" spans="1:44" x14ac:dyDescent="0.2">
      <c r="A27" s="28">
        <v>25</v>
      </c>
      <c r="B27" s="28">
        <v>0</v>
      </c>
      <c r="C27" s="28">
        <v>0</v>
      </c>
      <c r="D27" s="28">
        <v>37.869999999999997</v>
      </c>
      <c r="E27" s="28">
        <v>-1.42</v>
      </c>
      <c r="F27" s="28" t="s">
        <v>85</v>
      </c>
      <c r="G27" s="28">
        <v>25</v>
      </c>
      <c r="H27" s="28">
        <v>0</v>
      </c>
      <c r="I27" s="28">
        <v>0</v>
      </c>
      <c r="J27" s="28">
        <v>43.52</v>
      </c>
      <c r="K27" s="28">
        <v>0.98</v>
      </c>
      <c r="L27" s="28" t="s">
        <v>85</v>
      </c>
      <c r="M27" s="28">
        <v>25</v>
      </c>
      <c r="N27" s="28">
        <v>0</v>
      </c>
      <c r="O27" s="28">
        <v>0</v>
      </c>
      <c r="P27" s="28">
        <v>43.56</v>
      </c>
      <c r="Q27" s="28">
        <v>2.37</v>
      </c>
      <c r="R27" s="28" t="s">
        <v>85</v>
      </c>
      <c r="S27" s="28">
        <v>25</v>
      </c>
      <c r="T27" s="28">
        <v>709980.56</v>
      </c>
      <c r="U27" s="28">
        <v>613.32299999999998</v>
      </c>
      <c r="V27" s="28">
        <v>6.63</v>
      </c>
      <c r="W27" s="28">
        <v>1.21</v>
      </c>
      <c r="X27" s="28" t="s">
        <v>86</v>
      </c>
      <c r="Y27" s="28">
        <v>25</v>
      </c>
      <c r="Z27" s="28">
        <v>1062508.5</v>
      </c>
      <c r="AA27" s="28">
        <v>1725.954</v>
      </c>
      <c r="AB27" s="28">
        <v>6.48</v>
      </c>
      <c r="AC27" s="28">
        <v>0.76</v>
      </c>
      <c r="AD27" s="28" t="s">
        <v>85</v>
      </c>
      <c r="AE27" s="28">
        <v>25</v>
      </c>
      <c r="AF27" s="28">
        <v>39142.300000000003</v>
      </c>
      <c r="AG27" s="28">
        <v>1754.008</v>
      </c>
      <c r="AH27" s="28">
        <v>3.62</v>
      </c>
      <c r="AI27" s="28">
        <v>1.7</v>
      </c>
      <c r="AJ27" s="28" t="s">
        <v>85</v>
      </c>
      <c r="AK27" s="28">
        <v>25</v>
      </c>
      <c r="AL27" s="28">
        <v>3692.32</v>
      </c>
      <c r="AM27" s="28">
        <v>1397.278</v>
      </c>
      <c r="AN27" s="28">
        <v>3.1</v>
      </c>
      <c r="AO27" s="28">
        <v>-1.2</v>
      </c>
      <c r="AP27" s="28" t="s">
        <v>85</v>
      </c>
      <c r="AQ27" s="80">
        <f t="shared" si="1"/>
        <v>1772489.06</v>
      </c>
      <c r="AR27" s="54">
        <f t="shared" si="0"/>
        <v>1815323.6800000002</v>
      </c>
    </row>
    <row r="28" spans="1:44" x14ac:dyDescent="0.2">
      <c r="A28" s="28">
        <v>26</v>
      </c>
      <c r="B28" s="28">
        <v>0</v>
      </c>
      <c r="C28" s="28">
        <v>0</v>
      </c>
      <c r="D28" s="28">
        <v>37.31</v>
      </c>
      <c r="E28" s="28">
        <v>-0.68</v>
      </c>
      <c r="G28" s="28">
        <v>26</v>
      </c>
      <c r="H28" s="28">
        <v>0</v>
      </c>
      <c r="I28" s="28">
        <v>0</v>
      </c>
      <c r="J28" s="28">
        <v>44.04</v>
      </c>
      <c r="K28" s="28">
        <v>1.54</v>
      </c>
      <c r="M28" s="28">
        <v>26</v>
      </c>
      <c r="N28" s="28">
        <v>0</v>
      </c>
      <c r="O28" s="28">
        <v>0</v>
      </c>
      <c r="P28" s="28">
        <v>44.03</v>
      </c>
      <c r="Q28" s="28">
        <v>2.72</v>
      </c>
      <c r="S28" s="28">
        <v>26</v>
      </c>
      <c r="T28" s="28">
        <v>703581</v>
      </c>
      <c r="U28" s="28">
        <v>604.37400000000002</v>
      </c>
      <c r="V28" s="28">
        <v>6.63</v>
      </c>
      <c r="W28" s="28">
        <v>1.37</v>
      </c>
      <c r="X28" s="28" t="s">
        <v>96</v>
      </c>
      <c r="Y28" s="28">
        <v>26</v>
      </c>
      <c r="Z28" s="28">
        <v>1057369.3799999999</v>
      </c>
      <c r="AA28" s="28">
        <v>1714.54</v>
      </c>
      <c r="AB28" s="28">
        <v>6.48</v>
      </c>
      <c r="AC28" s="28">
        <v>0.87</v>
      </c>
      <c r="AE28" s="28">
        <v>26</v>
      </c>
      <c r="AF28" s="28">
        <v>37854.81</v>
      </c>
      <c r="AG28" s="28">
        <v>1623.377</v>
      </c>
      <c r="AH28" s="28">
        <v>3.64</v>
      </c>
      <c r="AI28" s="28">
        <v>0.94</v>
      </c>
      <c r="AK28" s="28">
        <v>26</v>
      </c>
      <c r="AL28" s="28">
        <v>3386.39</v>
      </c>
      <c r="AM28" s="28">
        <v>1198.991</v>
      </c>
      <c r="AN28" s="28">
        <v>3.03</v>
      </c>
      <c r="AO28" s="28">
        <v>0.2</v>
      </c>
      <c r="AQ28" s="80">
        <f t="shared" si="1"/>
        <v>1760950.38</v>
      </c>
      <c r="AR28" s="54">
        <f t="shared" si="0"/>
        <v>1802191.5799999998</v>
      </c>
    </row>
    <row r="29" spans="1:44" x14ac:dyDescent="0.2">
      <c r="A29" s="28">
        <v>27</v>
      </c>
      <c r="B29" s="28">
        <v>0</v>
      </c>
      <c r="C29" s="28">
        <v>0</v>
      </c>
      <c r="D29" s="28">
        <v>37.49</v>
      </c>
      <c r="E29" s="28">
        <v>4.34</v>
      </c>
      <c r="G29" s="28">
        <v>27</v>
      </c>
      <c r="H29" s="28">
        <v>0</v>
      </c>
      <c r="I29" s="28">
        <v>0</v>
      </c>
      <c r="J29" s="28">
        <v>43.9</v>
      </c>
      <c r="K29" s="28">
        <v>5.01</v>
      </c>
      <c r="M29" s="28">
        <v>27</v>
      </c>
      <c r="N29" s="28">
        <v>0</v>
      </c>
      <c r="O29" s="28">
        <v>0</v>
      </c>
      <c r="P29" s="28">
        <v>43.9</v>
      </c>
      <c r="Q29" s="28">
        <v>5.57</v>
      </c>
      <c r="S29" s="28">
        <v>27</v>
      </c>
      <c r="T29" s="28">
        <v>625687</v>
      </c>
      <c r="U29" s="28">
        <v>475.64400000000001</v>
      </c>
      <c r="V29" s="28">
        <v>6.61</v>
      </c>
      <c r="W29" s="28">
        <v>1.46</v>
      </c>
      <c r="X29" s="28" t="s">
        <v>96</v>
      </c>
      <c r="Y29" s="28">
        <v>27</v>
      </c>
      <c r="Z29" s="28">
        <v>932835.56</v>
      </c>
      <c r="AA29" s="28">
        <v>1323.8309999999999</v>
      </c>
      <c r="AB29" s="28">
        <v>6.5</v>
      </c>
      <c r="AC29" s="28">
        <v>0.83</v>
      </c>
      <c r="AE29" s="28">
        <v>27</v>
      </c>
      <c r="AF29" s="28">
        <v>36312.93</v>
      </c>
      <c r="AG29" s="28">
        <v>1489.3710000000001</v>
      </c>
      <c r="AH29" s="28">
        <v>3.68</v>
      </c>
      <c r="AI29" s="28">
        <v>2.46</v>
      </c>
      <c r="AK29" s="28">
        <v>27</v>
      </c>
      <c r="AL29" s="28">
        <v>3205.97</v>
      </c>
      <c r="AM29" s="28">
        <v>1090.0940000000001</v>
      </c>
      <c r="AN29" s="28">
        <v>3.03</v>
      </c>
      <c r="AO29" s="28">
        <v>4.4400000000000004</v>
      </c>
      <c r="AQ29" s="80">
        <f t="shared" si="1"/>
        <v>1558522.56</v>
      </c>
      <c r="AR29" s="54">
        <f t="shared" si="0"/>
        <v>1598041.46</v>
      </c>
    </row>
    <row r="30" spans="1:44" x14ac:dyDescent="0.2">
      <c r="A30" s="28">
        <v>28</v>
      </c>
      <c r="B30" s="28">
        <v>0</v>
      </c>
      <c r="C30" s="28">
        <v>0</v>
      </c>
      <c r="D30" s="28">
        <v>36.18</v>
      </c>
      <c r="E30" s="28">
        <v>0.16</v>
      </c>
      <c r="F30" s="28" t="s">
        <v>85</v>
      </c>
      <c r="G30" s="28">
        <v>28</v>
      </c>
      <c r="H30" s="28">
        <v>0</v>
      </c>
      <c r="I30" s="28">
        <v>0</v>
      </c>
      <c r="J30" s="28">
        <v>43.98</v>
      </c>
      <c r="K30" s="28">
        <v>2.33</v>
      </c>
      <c r="L30" s="28" t="s">
        <v>85</v>
      </c>
      <c r="M30" s="28">
        <v>28</v>
      </c>
      <c r="N30" s="28">
        <v>0</v>
      </c>
      <c r="O30" s="28">
        <v>0</v>
      </c>
      <c r="P30" s="28">
        <v>43.98</v>
      </c>
      <c r="Q30" s="28">
        <v>3.27</v>
      </c>
      <c r="R30" s="28" t="s">
        <v>85</v>
      </c>
      <c r="S30" s="28">
        <v>28</v>
      </c>
      <c r="T30" s="28">
        <v>673350.75</v>
      </c>
      <c r="U30" s="28">
        <v>555.63400000000001</v>
      </c>
      <c r="V30" s="28">
        <v>6.62</v>
      </c>
      <c r="W30" s="28">
        <v>1.39</v>
      </c>
      <c r="X30" s="28" t="s">
        <v>86</v>
      </c>
      <c r="Y30" s="28">
        <v>28</v>
      </c>
      <c r="Z30" s="28">
        <v>932019.19</v>
      </c>
      <c r="AA30" s="28">
        <v>1324.9380000000001</v>
      </c>
      <c r="AB30" s="28">
        <v>6.5</v>
      </c>
      <c r="AC30" s="28">
        <v>0.94</v>
      </c>
      <c r="AD30" s="28" t="s">
        <v>85</v>
      </c>
      <c r="AE30" s="28">
        <v>28</v>
      </c>
      <c r="AF30" s="28">
        <v>33288.25</v>
      </c>
      <c r="AG30" s="28">
        <v>1226.4480000000001</v>
      </c>
      <c r="AH30" s="28">
        <v>3.68</v>
      </c>
      <c r="AI30" s="28">
        <v>-1.63</v>
      </c>
      <c r="AJ30" s="28" t="s">
        <v>85</v>
      </c>
      <c r="AK30" s="28">
        <v>28</v>
      </c>
      <c r="AL30" s="28">
        <v>2995.13</v>
      </c>
      <c r="AM30" s="28">
        <v>945.91</v>
      </c>
      <c r="AN30" s="28">
        <v>3.02</v>
      </c>
      <c r="AO30" s="28">
        <v>0.7</v>
      </c>
      <c r="AP30" s="28" t="s">
        <v>85</v>
      </c>
      <c r="AQ30" s="80">
        <f t="shared" si="1"/>
        <v>1605369.94</v>
      </c>
      <c r="AR30" s="54">
        <f t="shared" si="0"/>
        <v>1641653.3199999998</v>
      </c>
    </row>
    <row r="31" spans="1:44" x14ac:dyDescent="0.2">
      <c r="A31" s="28">
        <v>29</v>
      </c>
      <c r="B31" s="28">
        <v>0</v>
      </c>
      <c r="C31" s="28">
        <v>0</v>
      </c>
      <c r="D31" s="28">
        <v>35.19</v>
      </c>
      <c r="E31" s="28">
        <v>-1.94</v>
      </c>
      <c r="F31" s="28" t="s">
        <v>86</v>
      </c>
      <c r="G31" s="28">
        <v>29</v>
      </c>
      <c r="H31" s="28">
        <v>0</v>
      </c>
      <c r="I31" s="28">
        <v>0</v>
      </c>
      <c r="J31" s="28">
        <v>43.58</v>
      </c>
      <c r="K31" s="28">
        <v>0.65</v>
      </c>
      <c r="L31" s="28" t="s">
        <v>86</v>
      </c>
      <c r="M31" s="28">
        <v>29</v>
      </c>
      <c r="N31" s="28">
        <v>0</v>
      </c>
      <c r="O31" s="28">
        <v>0</v>
      </c>
      <c r="P31" s="28">
        <v>43.57</v>
      </c>
      <c r="Q31" s="28">
        <v>2.09</v>
      </c>
      <c r="R31" s="28" t="s">
        <v>85</v>
      </c>
      <c r="S31" s="28">
        <v>29</v>
      </c>
      <c r="T31" s="28">
        <v>778776.94</v>
      </c>
      <c r="U31" s="28">
        <v>749.97400000000005</v>
      </c>
      <c r="V31" s="28">
        <v>6.62</v>
      </c>
      <c r="W31" s="28">
        <v>0.71</v>
      </c>
      <c r="X31" s="28" t="s">
        <v>86</v>
      </c>
      <c r="Y31" s="28">
        <v>29</v>
      </c>
      <c r="Z31" s="28">
        <v>1147994.5</v>
      </c>
      <c r="AA31" s="28">
        <v>2045.16</v>
      </c>
      <c r="AB31" s="28">
        <v>6.45</v>
      </c>
      <c r="AC31" s="28">
        <v>0.24</v>
      </c>
      <c r="AD31" s="28" t="s">
        <v>85</v>
      </c>
      <c r="AE31" s="28">
        <v>29</v>
      </c>
      <c r="AF31" s="28">
        <v>36362.99</v>
      </c>
      <c r="AG31" s="28">
        <v>1511.2170000000001</v>
      </c>
      <c r="AH31" s="28">
        <v>3.62</v>
      </c>
      <c r="AI31" s="28">
        <v>-1.4</v>
      </c>
      <c r="AJ31" s="28" t="s">
        <v>85</v>
      </c>
      <c r="AK31" s="28">
        <v>29</v>
      </c>
      <c r="AL31" s="28">
        <v>3300.49</v>
      </c>
      <c r="AM31" s="28">
        <v>1142.2650000000001</v>
      </c>
      <c r="AN31" s="28">
        <v>3.04</v>
      </c>
      <c r="AO31" s="28">
        <v>-1.19</v>
      </c>
      <c r="AP31" s="28" t="s">
        <v>85</v>
      </c>
      <c r="AQ31" s="80">
        <f t="shared" si="1"/>
        <v>1926771.44</v>
      </c>
      <c r="AR31" s="54">
        <f t="shared" si="0"/>
        <v>1966434.92</v>
      </c>
    </row>
    <row r="32" spans="1:44" x14ac:dyDescent="0.2">
      <c r="A32" s="28">
        <v>30</v>
      </c>
      <c r="B32" s="28">
        <v>0</v>
      </c>
      <c r="C32" s="28">
        <v>0</v>
      </c>
      <c r="D32" s="28">
        <v>33.64</v>
      </c>
      <c r="E32" s="28">
        <v>-7.83</v>
      </c>
      <c r="F32" s="28" t="s">
        <v>85</v>
      </c>
      <c r="G32" s="28">
        <v>30</v>
      </c>
      <c r="H32" s="28">
        <v>146965.56</v>
      </c>
      <c r="I32" s="28">
        <v>92.19</v>
      </c>
      <c r="J32" s="28">
        <v>43.01</v>
      </c>
      <c r="K32" s="28">
        <v>2.2200000000000002</v>
      </c>
      <c r="L32" s="28" t="s">
        <v>86</v>
      </c>
      <c r="M32" s="28">
        <v>30</v>
      </c>
      <c r="N32" s="28">
        <v>0</v>
      </c>
      <c r="O32" s="28">
        <v>0</v>
      </c>
      <c r="P32" s="28">
        <v>43.01</v>
      </c>
      <c r="Q32" s="28">
        <v>-0.85</v>
      </c>
      <c r="R32" s="28" t="s">
        <v>85</v>
      </c>
      <c r="S32" s="28">
        <v>30</v>
      </c>
      <c r="T32" s="28">
        <v>720763.38</v>
      </c>
      <c r="U32" s="28">
        <v>638.05200000000002</v>
      </c>
      <c r="V32" s="28">
        <v>6.63</v>
      </c>
      <c r="W32" s="28">
        <v>0.8</v>
      </c>
      <c r="X32" s="28" t="s">
        <v>86</v>
      </c>
      <c r="Y32" s="28">
        <v>30</v>
      </c>
      <c r="Z32" s="28">
        <v>1134041.6299999999</v>
      </c>
      <c r="AA32" s="28">
        <v>2009.8</v>
      </c>
      <c r="AB32" s="28">
        <v>6.46</v>
      </c>
      <c r="AC32" s="28">
        <v>0.46</v>
      </c>
      <c r="AD32" s="28" t="s">
        <v>85</v>
      </c>
      <c r="AE32" s="28">
        <v>30</v>
      </c>
      <c r="AF32" s="28">
        <v>41192.769999999997</v>
      </c>
      <c r="AG32" s="28">
        <v>2023.992</v>
      </c>
      <c r="AH32" s="28">
        <v>3.56</v>
      </c>
      <c r="AI32" s="28">
        <v>4.13</v>
      </c>
      <c r="AJ32" s="28" t="s">
        <v>85</v>
      </c>
      <c r="AK32" s="28">
        <v>30</v>
      </c>
      <c r="AL32" s="28">
        <v>3750.43</v>
      </c>
      <c r="AM32" s="28">
        <v>1406.067</v>
      </c>
      <c r="AN32" s="28">
        <v>3.13</v>
      </c>
      <c r="AO32" s="28">
        <v>-6.49</v>
      </c>
      <c r="AP32" s="28" t="s">
        <v>85</v>
      </c>
      <c r="AQ32" s="80">
        <f t="shared" si="1"/>
        <v>2001770.5699999998</v>
      </c>
      <c r="AR32" s="54">
        <f t="shared" si="0"/>
        <v>2046713.7699999998</v>
      </c>
    </row>
    <row r="33" spans="1:44" x14ac:dyDescent="0.2">
      <c r="A33" s="28" t="s">
        <v>98</v>
      </c>
      <c r="B33" s="28" t="s">
        <v>99</v>
      </c>
      <c r="C33" s="28" t="s">
        <v>100</v>
      </c>
      <c r="D33" s="28" t="s">
        <v>101</v>
      </c>
      <c r="E33" s="28" t="s">
        <v>102</v>
      </c>
      <c r="F33" s="28" t="s">
        <v>84</v>
      </c>
      <c r="G33" s="28" t="s">
        <v>98</v>
      </c>
      <c r="H33" s="28" t="s">
        <v>103</v>
      </c>
      <c r="I33" s="28" t="s">
        <v>104</v>
      </c>
      <c r="J33" s="28" t="s">
        <v>105</v>
      </c>
      <c r="K33" s="28" t="s">
        <v>106</v>
      </c>
      <c r="L33" s="28" t="s">
        <v>84</v>
      </c>
      <c r="M33" s="28" t="s">
        <v>98</v>
      </c>
      <c r="N33" s="28" t="s">
        <v>107</v>
      </c>
      <c r="O33" s="28" t="s">
        <v>108</v>
      </c>
      <c r="P33" s="28" t="s">
        <v>109</v>
      </c>
      <c r="Q33" s="28" t="s">
        <v>110</v>
      </c>
      <c r="R33" s="28" t="s">
        <v>84</v>
      </c>
      <c r="S33" s="28" t="s">
        <v>98</v>
      </c>
      <c r="T33" s="28">
        <v>17132774.41</v>
      </c>
      <c r="U33" s="28">
        <v>633.38599999999997</v>
      </c>
      <c r="V33" s="28">
        <v>6.62</v>
      </c>
      <c r="W33" s="28">
        <v>0.97</v>
      </c>
      <c r="X33" s="28" t="s">
        <v>86</v>
      </c>
      <c r="Y33" s="28" t="s">
        <v>98</v>
      </c>
      <c r="Z33" s="28" t="s">
        <v>111</v>
      </c>
      <c r="AA33" s="28" t="s">
        <v>112</v>
      </c>
      <c r="AB33" s="28">
        <v>6.46</v>
      </c>
      <c r="AC33" s="28">
        <v>0.45</v>
      </c>
      <c r="AD33" s="28" t="s">
        <v>84</v>
      </c>
      <c r="AE33" s="28" t="s">
        <v>98</v>
      </c>
      <c r="AF33" s="28">
        <v>950236.28</v>
      </c>
      <c r="AG33" s="28">
        <v>1208.771</v>
      </c>
      <c r="AH33" s="28">
        <v>3.55</v>
      </c>
      <c r="AI33" s="28">
        <v>1.93</v>
      </c>
      <c r="AJ33" s="28" t="s">
        <v>85</v>
      </c>
      <c r="AK33" s="28" t="s">
        <v>98</v>
      </c>
      <c r="AL33" s="28">
        <v>87830.23</v>
      </c>
      <c r="AM33" s="28">
        <v>930.83500000000004</v>
      </c>
      <c r="AN33" s="28">
        <v>3.06</v>
      </c>
      <c r="AO33" s="28">
        <v>2.11</v>
      </c>
      <c r="AP33" s="28" t="s">
        <v>85</v>
      </c>
      <c r="AQ33" s="80" t="e">
        <f>B33+H33+N33+T33+Z33</f>
        <v>#VALUE!</v>
      </c>
      <c r="AR33" s="54" t="e">
        <f t="shared" si="0"/>
        <v>#VALUE!</v>
      </c>
    </row>
    <row r="34" spans="1:44" x14ac:dyDescent="0.2">
      <c r="AR34" s="8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 (2)</vt:lpstr>
      <vt:lpstr>Додаток</vt:lpstr>
      <vt:lpstr>Лист1</vt:lpstr>
      <vt:lpstr>Додаток!_Hlk21234135</vt:lpstr>
      <vt:lpstr>Додаток!Область_печати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Огородник Юлiя Вiкторiвна</cp:lastModifiedBy>
  <cp:lastPrinted>2016-12-07T14:53:27Z</cp:lastPrinted>
  <dcterms:created xsi:type="dcterms:W3CDTF">2016-10-07T07:24:19Z</dcterms:created>
  <dcterms:modified xsi:type="dcterms:W3CDTF">2016-12-07T14:53:29Z</dcterms:modified>
</cp:coreProperties>
</file>