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2"/>
  </bookViews>
  <sheets>
    <sheet name="Паспорт" sheetId="1" r:id="rId1"/>
    <sheet name="Криворожское направление" sheetId="2" r:id="rId2"/>
    <sheet name="Одесское направление" sheetId="3" r:id="rId3"/>
  </sheets>
  <definedNames>
    <definedName name="_Hlk21234135" localSheetId="0">'Паспорт'!$B$15</definedName>
    <definedName name="OLE_LINK2" localSheetId="0">'Паспорт'!$Y$10</definedName>
    <definedName name="OLE_LINK3" localSheetId="0">'Паспорт'!#REF!</definedName>
    <definedName name="OLE_LINK5" localSheetId="0">'Паспорт'!#REF!</definedName>
    <definedName name="_xlnm.Print_Area" localSheetId="0">'Паспорт'!$A$1:$Y$48</definedName>
  </definedNames>
  <calcPr fullCalcOnLoad="1"/>
</workbook>
</file>

<file path=xl/sharedStrings.xml><?xml version="1.0" encoding="utf-8"?>
<sst xmlns="http://schemas.openxmlformats.org/spreadsheetml/2006/main" count="192" uniqueCount="131">
  <si>
    <t>підпис</t>
  </si>
  <si>
    <t xml:space="preserve">  </t>
  </si>
  <si>
    <t>метан C₁</t>
  </si>
  <si>
    <t>етан C₂</t>
  </si>
  <si>
    <t>пропан С₃</t>
  </si>
  <si>
    <t>ізо-бутан i-C₄</t>
  </si>
  <si>
    <t xml:space="preserve">Фізико-хімічні показники газу, при 20 ºС, 101,325 кПа </t>
  </si>
  <si>
    <t>Густина, кг/м3</t>
  </si>
  <si>
    <t>н-бутан н  C₄</t>
  </si>
  <si>
    <t>нео-пентан нео-C₅</t>
  </si>
  <si>
    <t>ізо-пентан i-C₅</t>
  </si>
  <si>
    <t>н-пентан н-C₅</t>
  </si>
  <si>
    <t>гексани та вищі C₆+</t>
  </si>
  <si>
    <t>Кисень О₂</t>
  </si>
  <si>
    <t>азот N₂</t>
  </si>
  <si>
    <t>діоксид вуглецю CO₂</t>
  </si>
  <si>
    <t>дата</t>
  </si>
  <si>
    <t>Компонентний склад , % мол.</t>
  </si>
  <si>
    <t>ПАСПОРТ ФІЗИКО-ХІМІЧНИХ ПОКАЗНИКІВ ПРИРОДНОГО ГАЗУ</t>
  </si>
  <si>
    <t>Теплота згоряння нижча, МДж/м3(кВт⋅год/м3)</t>
  </si>
  <si>
    <t>Теплота згоряння вища, МДж/м3 (кВт⋅год/м3)</t>
  </si>
  <si>
    <t>Число Воббе вище, МДж/м3 (кВт⋅год/м3)</t>
  </si>
  <si>
    <t xml:space="preserve">Температура точки роси  вологи
(Р = 3.92 МПа)
</t>
  </si>
  <si>
    <t>Температура точки роси  вуглеводів, ºС</t>
  </si>
  <si>
    <t>Масова концентрація сірководню, г/м3</t>
  </si>
  <si>
    <t>Масова концентрація меркаптанової сірки,  г/м3</t>
  </si>
  <si>
    <t>Число місяця</t>
  </si>
  <si>
    <t>Підрозділу підприємства, якому підпорядкована ВХАЛ</t>
  </si>
  <si>
    <t xml:space="preserve"> ВХАЛ, де здійснювались аналізи газу</t>
  </si>
  <si>
    <t xml:space="preserve">       прізвище</t>
  </si>
  <si>
    <t>ПАТ "УКРТРАНСГАЗ"</t>
  </si>
  <si>
    <t>Філія УМГ"Харківтрансгаз"</t>
  </si>
  <si>
    <t>Вимірювальна хіміко-аналітична лабораторія</t>
  </si>
  <si>
    <t>Теплота зоряння нижча кКал/м³</t>
  </si>
  <si>
    <t xml:space="preserve">Завідувач лабораторії  </t>
  </si>
  <si>
    <t>Маса механічних домішок, г/100м3</t>
  </si>
  <si>
    <t>Додаток до Паспорту фізико-хімічних показників природного газу</t>
  </si>
  <si>
    <t>Начальник служби ГВ та М</t>
  </si>
  <si>
    <t>Керівник служби, відповідальної за облік газу</t>
  </si>
  <si>
    <t>Бартальова С.В.</t>
  </si>
  <si>
    <r>
      <t>Філія "УМГ"</t>
    </r>
    <r>
      <rPr>
        <sz val="9"/>
        <rFont val="Arial"/>
        <family val="2"/>
      </rPr>
      <t>ХАРКІВТРАНСГАЗ</t>
    </r>
    <r>
      <rPr>
        <sz val="8"/>
        <rFont val="Arial"/>
        <family val="2"/>
      </rPr>
      <t>"</t>
    </r>
  </si>
  <si>
    <t xml:space="preserve">Миколаївського ЛВУМГ </t>
  </si>
  <si>
    <r>
      <t xml:space="preserve">Свідоцтво про атестацію </t>
    </r>
    <r>
      <rPr>
        <b/>
        <sz val="8"/>
        <rFont val="Arial"/>
        <family val="2"/>
      </rPr>
      <t>№ РН0050/2015</t>
    </r>
    <r>
      <rPr>
        <sz val="8"/>
        <rFont val="Arial"/>
        <family val="2"/>
      </rPr>
      <t xml:space="preserve"> дійсне до </t>
    </r>
    <r>
      <rPr>
        <b/>
        <sz val="8"/>
        <rFont val="Arial"/>
        <family val="2"/>
      </rPr>
      <t>27.05.2020 р.</t>
    </r>
  </si>
  <si>
    <t>Теплота згоряння вища, кКал/м³</t>
  </si>
  <si>
    <t>Число Воббе вище, кКал/м³</t>
  </si>
  <si>
    <r>
      <rPr>
        <b/>
        <u val="single"/>
        <sz val="11"/>
        <rFont val="Arial"/>
        <family val="2"/>
      </rPr>
      <t xml:space="preserve">переданого Миколаївським ЛВУМГ та прийнятого    ПАТ "Миколаївгаз" </t>
    </r>
    <r>
      <rPr>
        <sz val="11"/>
        <rFont val="Arial"/>
        <family val="2"/>
      </rPr>
      <t>по ГРС-1 м. Миколаєва , ГРС-2 м. Миколаєва, ГРС с. Крива Балка, ГРС с. Ольшанське,  ГРС МГЗ,  ГРС с. Володимирівка, ГРС с. Новоукраїнка, ГРС  смт. Березнегувате,  ГРС с. Новосевастопіль,   ГРС с.Новоіванівка,  ГРС м.Баштанка,   ГРС м. Новий Буг, ГРС  с. Новоєгорівка, ГРС  с. Лоцкіне,  ГРС  с. Мар'ївка,     ГРС  с. Грейгове,  ГРС с. Горохівка,  ГРС с. Новомиколаївка, ГРС с.Прибузьке,  ГРС с.Інгулка, ГРС с. Пересадівка,  ГРС  с. Кандибіне,   ГРС с.  Гур'ївка,  ГРС  с. Себіне,  ГРС  м. Нова Одеса, ГРС с.Підлісне,ГРС с.Єланець, ГРС с.Веселий подол, ГРС с.Щербані, ГРС с.Дорошівка, ГРС м.Вознесенськ, ГРС с.Кам'янка, ГРС с.Рівне,  ГРС м.Очаків, ГРС с.Улянівка, ГРС с.Ч.Поле, ГРС с.Ш. Лан, ГРС с.Олексіївка, ГРС с.Веселинове, ГРС с.Березанка, ГРС с.Дмитрівка, ГРС с.Кубряки, ГРС м.Снігурівка, ГРС м. Казанка, ГРС с. Миколо-Гулак</t>
    </r>
  </si>
  <si>
    <t>Обсяг газу, переданого за добу, м3</t>
  </si>
  <si>
    <t>Загальний обсяг газу, тис. м3</t>
  </si>
  <si>
    <t>Теплота згоряння нижча та середнє значення МДж/м3</t>
  </si>
  <si>
    <t>ГРС-1 вихід "місто"</t>
  </si>
  <si>
    <t>ГРС-1 вихід "Океан"</t>
  </si>
  <si>
    <t>ГРС-2 вихід "місто"</t>
  </si>
  <si>
    <t>ГРС с.Володимирівка</t>
  </si>
  <si>
    <t>ГРС с. Новоукраїнка</t>
  </si>
  <si>
    <t>ГРС м. Березнігувате</t>
  </si>
  <si>
    <t>ГРС с. Новосевастополь</t>
  </si>
  <si>
    <t>ГРС с. Новоіванівка</t>
  </si>
  <si>
    <t>ГРС м. Баштанка</t>
  </si>
  <si>
    <t>ГРС м. Н.Буг</t>
  </si>
  <si>
    <t>ГРС с. Мар'ївка</t>
  </si>
  <si>
    <t>ГРС с. Грейгове</t>
  </si>
  <si>
    <t>ГРС с. Горохівка</t>
  </si>
  <si>
    <t>ГРС с. Новомиколаївка</t>
  </si>
  <si>
    <t>ГРС с. Прибузьке</t>
  </si>
  <si>
    <t>ГРС с. Інгулка</t>
  </si>
  <si>
    <t>ГРС с. Персадівка</t>
  </si>
  <si>
    <t>ГРС м. Снігурівка</t>
  </si>
  <si>
    <t>ГРС смт. Казанка</t>
  </si>
  <si>
    <t>ГРС с. Николо Гулак</t>
  </si>
  <si>
    <t>Кривая Балка</t>
  </si>
  <si>
    <t>ГРС - Ольшанка</t>
  </si>
  <si>
    <t>ОЦЗ</t>
  </si>
  <si>
    <t>ГРС-Кандыбино</t>
  </si>
  <si>
    <t>ГРС-Гурьевка</t>
  </si>
  <si>
    <t>ГРС-Себино</t>
  </si>
  <si>
    <t>ГРС-Н.Одесса</t>
  </si>
  <si>
    <t>ГРС-Подлесное</t>
  </si>
  <si>
    <t>ГРС-Еланец</t>
  </si>
  <si>
    <t>ГРС-Правда</t>
  </si>
  <si>
    <t>ГРС-Щербани</t>
  </si>
  <si>
    <t>ГРС-Дорошовка</t>
  </si>
  <si>
    <t>ГРС-Вознесенск</t>
  </si>
  <si>
    <t>ГРС-Каменка</t>
  </si>
  <si>
    <t>ГРС-Ровное</t>
  </si>
  <si>
    <t>ГРС-Очаков</t>
  </si>
  <si>
    <t>ГРС-Ульяновка</t>
  </si>
  <si>
    <t>ГРС-Ч.Поле</t>
  </si>
  <si>
    <t>ГРС-Ш.Лан</t>
  </si>
  <si>
    <t>ГРС-Алексеевка</t>
  </si>
  <si>
    <t>ГРС-Веселиново</t>
  </si>
  <si>
    <t>ГРС-Березанка</t>
  </si>
  <si>
    <t>ГРС-Дмитриевка</t>
  </si>
  <si>
    <t>ГРС-Кубряки</t>
  </si>
  <si>
    <t>Обсяг газу, переданого за добу,  м3</t>
  </si>
  <si>
    <t>Загальний обсяг газу,  м3</t>
  </si>
  <si>
    <t>ГРС МГЗ   вихід Галицинівка</t>
  </si>
  <si>
    <t>ГРС с. Лоцкіне</t>
  </si>
  <si>
    <t>ГРС с.Новоєгорівка</t>
  </si>
  <si>
    <t>ГРС  Крива Балка</t>
  </si>
  <si>
    <t>ГРС с.Себіно</t>
  </si>
  <si>
    <t>ГРС  с Гур’ївка</t>
  </si>
  <si>
    <t>ГРС  с. Кандибіно</t>
  </si>
  <si>
    <t>ГРС м. Нова Одеса</t>
  </si>
  <si>
    <t>ГРС с. Підлісне</t>
  </si>
  <si>
    <t>ГРС с. Щербані</t>
  </si>
  <si>
    <t>ГРС с. Дорошівка</t>
  </si>
  <si>
    <t>ГРС м. Вознесенськ</t>
  </si>
  <si>
    <t>ГРС с. Кам’янка</t>
  </si>
  <si>
    <t>ГРС с. Рівне</t>
  </si>
  <si>
    <t>ГРС с. Червоне Поле</t>
  </si>
  <si>
    <t>ГРС с. Широкий Лан</t>
  </si>
  <si>
    <t>ГРС с. Олексіївка</t>
  </si>
  <si>
    <t>ГРС с. Веселинове</t>
  </si>
  <si>
    <t>ГРС с. Березанка</t>
  </si>
  <si>
    <t>ГРС с. Дмитріївка</t>
  </si>
  <si>
    <t>ГРС с. Кубряки</t>
  </si>
  <si>
    <t>Теплота згоряння нижча, та середньозважене значення МДж/м3</t>
  </si>
  <si>
    <t>ГРС смт  Ольшанське                          вихід  село</t>
  </si>
  <si>
    <t>ГРС смт  Ольшанське                  вихід  ОЦЗ</t>
  </si>
  <si>
    <t>ГРС смт Єланець</t>
  </si>
  <si>
    <t>ГРС  с. Веселий Поділ</t>
  </si>
  <si>
    <t>ГРС м. Очаків вихід  "місто"</t>
  </si>
  <si>
    <t>ГРСс. Ульянівка</t>
  </si>
  <si>
    <t>Бартальов Е.Ю.</t>
  </si>
  <si>
    <r>
      <t xml:space="preserve">    з газопроводу    ШДО -  ШДКРІ за період з  </t>
    </r>
    <r>
      <rPr>
        <b/>
        <sz val="11"/>
        <rFont val="Arial"/>
        <family val="2"/>
      </rPr>
      <t xml:space="preserve"> </t>
    </r>
    <r>
      <rPr>
        <b/>
        <u val="single"/>
        <sz val="11"/>
        <rFont val="Arial"/>
        <family val="2"/>
      </rPr>
      <t>01.10.2016</t>
    </r>
    <r>
      <rPr>
        <b/>
        <sz val="11"/>
        <rFont val="Arial"/>
        <family val="2"/>
      </rPr>
      <t xml:space="preserve">   </t>
    </r>
    <r>
      <rPr>
        <sz val="11"/>
        <rFont val="Arial"/>
        <family val="2"/>
      </rPr>
      <t>по</t>
    </r>
    <r>
      <rPr>
        <b/>
        <sz val="11"/>
        <rFont val="Arial"/>
        <family val="2"/>
      </rPr>
      <t xml:space="preserve">   </t>
    </r>
    <r>
      <rPr>
        <b/>
        <u val="single"/>
        <sz val="11"/>
        <rFont val="Arial"/>
        <family val="2"/>
      </rPr>
      <t xml:space="preserve">31.10.2016 </t>
    </r>
    <r>
      <rPr>
        <u val="single"/>
        <sz val="11"/>
        <rFont val="Arial"/>
        <family val="2"/>
      </rPr>
      <t xml:space="preserve"> </t>
    </r>
  </si>
  <si>
    <t>&lt; 0,0001</t>
  </si>
  <si>
    <t>відсутн.</t>
  </si>
  <si>
    <t xml:space="preserve">В.о. начальника  Миколаївського    ЛВУМГ  </t>
  </si>
  <si>
    <t>Литвинюк В.З.</t>
  </si>
  <si>
    <r>
      <t xml:space="preserve">  переданого Миколаївським ЛВУМГ  та прийнятого ПАТ "Миколаївгаз"по ГРС </t>
    </r>
    <r>
      <rPr>
        <b/>
        <sz val="11"/>
        <rFont val="Times New Roman"/>
        <family val="1"/>
      </rPr>
      <t>Криворізького напрямку</t>
    </r>
    <r>
      <rPr>
        <sz val="11"/>
        <rFont val="Times New Roman"/>
        <family val="1"/>
      </rPr>
      <t xml:space="preserve">:   ГРС-1 м.Миколаїв вихід "місто", ГРС-1 м.Миколаїв вихід "Океан", ГРС-2 м.Миколаїв вихід "місто", ГРС с. Володимирівка, ГРС с.Новоукраїнка, ГРС м.Березнігувате, ГРС с. Новосевастополь, ГРС с. Новоіванівка,  ГРС м. Баштанка, ГРС с. Новоєгорівка, ГРС с. Лоцкине, ГРС с. Мар'ївка. ГРС с. Грейгове, ГРС с. Горохівка, ГРС с. Новомиколаївка, ГРС с. Прибузьке, ГРС с. Інгулка, ГРС с. Пересадівка, ГРс м. Новий Буг, ГРС МГЗ вихід "Галицинівка",  ГРС м. Снігурівка, ГРС смт Казанка, ГРС с. Николо Гулак,  за період з   01.10.2016   по   31.10.2016   </t>
    </r>
  </si>
  <si>
    <r>
      <t xml:space="preserve">          переданого Миколаївським ЛВУМГ  та прийнятого ПАТ "Миколаївгаз"по  </t>
    </r>
    <r>
      <rPr>
        <b/>
        <sz val="11"/>
        <rFont val="Times New Roman"/>
        <family val="1"/>
      </rPr>
      <t xml:space="preserve"> ГРС Одеського напрямку</t>
    </r>
    <r>
      <rPr>
        <sz val="11"/>
        <rFont val="Times New Roman"/>
        <family val="1"/>
      </rPr>
      <t xml:space="preserve">  ГРС с. Крива Балка (с.Сливине), ГРС смт Ольшанське вихід "село", ГРС смт Ольшанське вихід "ОЦЗ",   ГРС с. Кандибіне, ГРС с. Гур'ївка, ГРС с. Себіне, ГРС м. Нова Одеса, ГРС с. Підлісне, ГРС смт Єланець, ГРС с. Веселий Поділ,   ГРС с. Щербані, ГРС с. Дорошівка, ГРС м. Вознесенськ, ГРС с. Кам'янка, ГРС с. Рівне, ГРС м. Очаків вихід "місто", ГРС с. Ульянівка, ГРС с. Червоне Поле, ГРС с. Широкий Лан, ГРС с. Олексіївка, ГРС смт Веселинове, ГРС смт Березанка,  ГРС с. Дмитріївка,   ГРС с. Кубряки.                                                                                                                                                                                                                                                                                                                                                                                                                                                                                                                                                                                                                                                                                                                                                                                                                                                                                                                                                                                                                                                     за період з   01.10.2016   по   31.10.2016   </t>
    </r>
  </si>
</sst>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0.000"/>
    <numFmt numFmtId="171" formatCode="0.0000"/>
    <numFmt numFmtId="172" formatCode="[$-FC19]d\ mmmm\ yyyy\ &quot;г.&quot;"/>
    <numFmt numFmtId="173" formatCode="_-* #,##0.0000_р_._-;\-* #,##0.0000_р_._-;_-* &quot;-&quot;??_р_._-;_-@_-"/>
  </numFmts>
  <fonts count="82">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sz val="8"/>
      <name val="Arial"/>
      <family val="2"/>
    </font>
    <font>
      <b/>
      <sz val="8"/>
      <name val="Arial"/>
      <family val="2"/>
    </font>
    <font>
      <b/>
      <u val="single"/>
      <sz val="11"/>
      <name val="Arial"/>
      <family val="2"/>
    </font>
    <font>
      <u val="single"/>
      <sz val="11"/>
      <name val="Arial"/>
      <family val="2"/>
    </font>
    <font>
      <b/>
      <sz val="11"/>
      <name val="Times New Roman"/>
      <family val="1"/>
    </font>
    <font>
      <b/>
      <sz val="10"/>
      <color indexed="17"/>
      <name val="Times New Roman"/>
      <family val="1"/>
    </font>
    <font>
      <b/>
      <sz val="10"/>
      <name val="Times New Roman"/>
      <family val="1"/>
    </font>
    <font>
      <b/>
      <i/>
      <sz val="9"/>
      <name val="Times New Roman"/>
      <family val="1"/>
    </font>
    <font>
      <b/>
      <i/>
      <sz val="10"/>
      <name val="Times New Roman"/>
      <family val="1"/>
    </font>
    <font>
      <b/>
      <i/>
      <sz val="12"/>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Times New Roman"/>
      <family val="1"/>
    </font>
    <font>
      <b/>
      <sz val="12"/>
      <color indexed="10"/>
      <name val="Times New Roman"/>
      <family val="1"/>
    </font>
    <font>
      <b/>
      <sz val="10"/>
      <color indexed="57"/>
      <name val="Arial Cyr"/>
      <family val="0"/>
    </font>
    <font>
      <sz val="10"/>
      <color indexed="10"/>
      <name val="Arial Cyr"/>
      <family val="0"/>
    </font>
    <font>
      <sz val="11"/>
      <color indexed="10"/>
      <name val="Times New Roman"/>
      <family val="1"/>
    </font>
    <font>
      <sz val="11"/>
      <color indexed="10"/>
      <name val="Arial Cyr"/>
      <family val="0"/>
    </font>
    <font>
      <sz val="8"/>
      <color indexed="10"/>
      <name val="Arial"/>
      <family val="2"/>
    </font>
    <font>
      <sz val="10"/>
      <color indexed="10"/>
      <name val="Arial"/>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rgb="FFFF0000"/>
      <name val="Times New Roman"/>
      <family val="1"/>
    </font>
    <font>
      <b/>
      <sz val="12"/>
      <color rgb="FFFF0000"/>
      <name val="Times New Roman"/>
      <family val="1"/>
    </font>
    <font>
      <b/>
      <sz val="10"/>
      <color rgb="FF17994C"/>
      <name val="Arial Cyr"/>
      <family val="0"/>
    </font>
    <font>
      <sz val="10"/>
      <color rgb="FFFF0000"/>
      <name val="Arial Cyr"/>
      <family val="0"/>
    </font>
    <font>
      <sz val="11"/>
      <color rgb="FFFF0000"/>
      <name val="Times New Roman"/>
      <family val="1"/>
    </font>
    <font>
      <sz val="11"/>
      <color rgb="FFFF0000"/>
      <name val="Arial Cyr"/>
      <family val="0"/>
    </font>
    <font>
      <sz val="8"/>
      <color rgb="FFFF0000"/>
      <name val="Arial"/>
      <family val="2"/>
    </font>
    <font>
      <sz val="10"/>
      <color rgb="FFFF0000"/>
      <name val="Arial"/>
      <family val="2"/>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5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14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170"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2" fillId="0" borderId="10" xfId="0" applyNumberFormat="1" applyFont="1" applyBorder="1" applyAlignment="1">
      <alignment horizontal="center" vertical="center" wrapText="1"/>
    </xf>
    <xf numFmtId="170" fontId="8" fillId="0" borderId="10" xfId="0" applyNumberFormat="1" applyFont="1" applyBorder="1" applyAlignment="1">
      <alignment horizontal="center" wrapText="1"/>
    </xf>
    <xf numFmtId="169" fontId="8" fillId="0" borderId="10" xfId="0" applyNumberFormat="1" applyFont="1" applyBorder="1" applyAlignment="1">
      <alignment horizontal="center" wrapText="1"/>
    </xf>
    <xf numFmtId="0" fontId="8" fillId="0" borderId="10" xfId="0" applyNumberFormat="1" applyFont="1" applyBorder="1" applyAlignment="1">
      <alignment horizontal="center" vertical="top" wrapText="1"/>
    </xf>
    <xf numFmtId="0" fontId="6" fillId="0" borderId="11" xfId="0" applyFont="1" applyBorder="1" applyAlignment="1">
      <alignment/>
    </xf>
    <xf numFmtId="0" fontId="7" fillId="0" borderId="11" xfId="0" applyFont="1" applyBorder="1" applyAlignment="1">
      <alignment/>
    </xf>
    <xf numFmtId="14" fontId="7" fillId="0" borderId="11"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11" fillId="0" borderId="10"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vertic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69" fontId="8" fillId="0" borderId="0" xfId="0" applyNumberFormat="1" applyFont="1" applyBorder="1" applyAlignment="1">
      <alignment horizontal="center" wrapText="1"/>
    </xf>
    <xf numFmtId="0" fontId="0" fillId="0" borderId="0" xfId="0" applyBorder="1" applyAlignment="1">
      <alignment wrapText="1"/>
    </xf>
    <xf numFmtId="0" fontId="7" fillId="0" borderId="0" xfId="0" applyFont="1" applyBorder="1" applyAlignment="1">
      <alignment horizontal="left"/>
    </xf>
    <xf numFmtId="0" fontId="7" fillId="0" borderId="0" xfId="0" applyFont="1" applyBorder="1" applyAlignment="1">
      <alignment/>
    </xf>
    <xf numFmtId="2" fontId="73" fillId="0" borderId="0" xfId="0" applyNumberFormat="1" applyFont="1" applyBorder="1" applyAlignment="1">
      <alignment horizontal="center" vertical="center" wrapText="1"/>
    </xf>
    <xf numFmtId="2" fontId="74" fillId="0" borderId="0" xfId="0" applyNumberFormat="1" applyFont="1" applyBorder="1" applyAlignment="1">
      <alignment horizontal="center" wrapText="1"/>
    </xf>
    <xf numFmtId="0" fontId="75" fillId="0" borderId="0" xfId="0" applyFont="1" applyAlignment="1">
      <alignment horizontal="center"/>
    </xf>
    <xf numFmtId="0" fontId="76" fillId="0" borderId="0" xfId="0" applyFont="1" applyAlignment="1">
      <alignment/>
    </xf>
    <xf numFmtId="0" fontId="77" fillId="0" borderId="11" xfId="0" applyFont="1" applyBorder="1" applyAlignment="1">
      <alignment/>
    </xf>
    <xf numFmtId="0" fontId="78" fillId="0" borderId="11" xfId="0" applyFont="1" applyBorder="1" applyAlignment="1">
      <alignment/>
    </xf>
    <xf numFmtId="0" fontId="76" fillId="0" borderId="11" xfId="0" applyFont="1" applyBorder="1" applyAlignment="1">
      <alignment/>
    </xf>
    <xf numFmtId="0" fontId="79" fillId="0" borderId="0" xfId="0" applyFont="1" applyAlignment="1">
      <alignment/>
    </xf>
    <xf numFmtId="0" fontId="80" fillId="0" borderId="0" xfId="0" applyFont="1" applyAlignment="1">
      <alignment/>
    </xf>
    <xf numFmtId="0" fontId="0" fillId="33" borderId="0" xfId="0" applyFill="1" applyAlignment="1">
      <alignment/>
    </xf>
    <xf numFmtId="171" fontId="8" fillId="0" borderId="10" xfId="0" applyNumberFormat="1" applyFont="1" applyFill="1" applyBorder="1" applyAlignment="1">
      <alignment horizontal="center" wrapText="1"/>
    </xf>
    <xf numFmtId="170" fontId="8" fillId="0" borderId="10" xfId="0" applyNumberFormat="1" applyFont="1" applyFill="1" applyBorder="1" applyAlignment="1">
      <alignment horizontal="center" wrapText="1"/>
    </xf>
    <xf numFmtId="1" fontId="8" fillId="34" borderId="10" xfId="0" applyNumberFormat="1" applyFont="1" applyFill="1" applyBorder="1" applyAlignment="1">
      <alignment horizontal="center" wrapText="1"/>
    </xf>
    <xf numFmtId="2" fontId="8" fillId="34" borderId="10" xfId="0" applyNumberFormat="1" applyFont="1" applyFill="1" applyBorder="1" applyAlignment="1">
      <alignment horizontal="center" wrapText="1"/>
    </xf>
    <xf numFmtId="0" fontId="8" fillId="0" borderId="10" xfId="0" applyFont="1" applyFill="1" applyBorder="1" applyAlignment="1">
      <alignment horizontal="center" wrapText="1"/>
    </xf>
    <xf numFmtId="169" fontId="8" fillId="0" borderId="10" xfId="0" applyNumberFormat="1" applyFont="1" applyFill="1" applyBorder="1" applyAlignment="1">
      <alignment horizontal="center" wrapText="1"/>
    </xf>
    <xf numFmtId="0" fontId="7" fillId="0" borderId="11" xfId="0" applyFont="1" applyBorder="1" applyAlignment="1">
      <alignment horizontal="left"/>
    </xf>
    <xf numFmtId="0" fontId="0" fillId="0" borderId="11" xfId="0" applyFont="1" applyBorder="1" applyAlignment="1">
      <alignment/>
    </xf>
    <xf numFmtId="0" fontId="15" fillId="0" borderId="0" xfId="0" applyFont="1" applyAlignment="1">
      <alignment/>
    </xf>
    <xf numFmtId="0" fontId="16" fillId="0" borderId="0" xfId="0" applyFont="1" applyAlignment="1">
      <alignment/>
    </xf>
    <xf numFmtId="0" fontId="0" fillId="0" borderId="12" xfId="0" applyBorder="1" applyAlignment="1">
      <alignment wrapText="1"/>
    </xf>
    <xf numFmtId="2" fontId="8" fillId="0" borderId="10" xfId="0" applyNumberFormat="1" applyFont="1" applyBorder="1" applyAlignment="1">
      <alignment horizontal="center" wrapText="1"/>
    </xf>
    <xf numFmtId="0" fontId="10" fillId="0" borderId="12" xfId="0" applyFont="1" applyBorder="1" applyAlignment="1">
      <alignment horizontal="center" vertical="center" wrapText="1"/>
    </xf>
    <xf numFmtId="0" fontId="10" fillId="0" borderId="0" xfId="0" applyFont="1" applyAlignment="1">
      <alignment/>
    </xf>
    <xf numFmtId="0" fontId="0" fillId="0" borderId="0" xfId="0" applyFill="1" applyAlignment="1">
      <alignment/>
    </xf>
    <xf numFmtId="0" fontId="13" fillId="0" borderId="0" xfId="0" applyFont="1" applyAlignment="1">
      <alignment/>
    </xf>
    <xf numFmtId="0" fontId="15" fillId="0" borderId="0" xfId="0" applyFont="1" applyFill="1" applyAlignment="1">
      <alignment/>
    </xf>
    <xf numFmtId="0" fontId="4" fillId="0" borderId="0" xfId="0" applyFont="1" applyFill="1" applyAlignment="1">
      <alignment/>
    </xf>
    <xf numFmtId="0" fontId="20" fillId="0" borderId="0" xfId="0" applyFont="1" applyAlignment="1">
      <alignment/>
    </xf>
    <xf numFmtId="1" fontId="21" fillId="0" borderId="13" xfId="0" applyNumberFormat="1" applyFont="1" applyBorder="1" applyAlignment="1">
      <alignment horizontal="center" wrapText="1"/>
    </xf>
    <xf numFmtId="1" fontId="22"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22" fillId="0" borderId="10" xfId="0" applyNumberFormat="1" applyFont="1" applyFill="1" applyBorder="1" applyAlignment="1">
      <alignment horizontal="center" vertical="center" wrapText="1"/>
    </xf>
    <xf numFmtId="1" fontId="23" fillId="0" borderId="13" xfId="0" applyNumberFormat="1" applyFont="1" applyBorder="1" applyAlignment="1">
      <alignment horizontal="center" vertical="center" wrapText="1"/>
    </xf>
    <xf numFmtId="2" fontId="24" fillId="0" borderId="10" xfId="0" applyNumberFormat="1" applyFont="1" applyBorder="1" applyAlignment="1">
      <alignment horizontal="center" vertical="center" wrapText="1"/>
    </xf>
    <xf numFmtId="0" fontId="7" fillId="0" borderId="11" xfId="0" applyFont="1" applyFill="1" applyBorder="1" applyAlignment="1">
      <alignment/>
    </xf>
    <xf numFmtId="0" fontId="0" fillId="0" borderId="0" xfId="0" applyFont="1" applyAlignment="1">
      <alignment/>
    </xf>
    <xf numFmtId="0" fontId="9" fillId="0" borderId="0" xfId="0" applyFont="1" applyFill="1" applyAlignment="1">
      <alignment vertical="center" wrapText="1"/>
    </xf>
    <xf numFmtId="0" fontId="9" fillId="0" borderId="0" xfId="0" applyFont="1" applyAlignment="1">
      <alignment vertical="center" wrapText="1"/>
    </xf>
    <xf numFmtId="0" fontId="6" fillId="0" borderId="0" xfId="0" applyFont="1" applyAlignment="1">
      <alignment vertical="center" wrapText="1"/>
    </xf>
    <xf numFmtId="0" fontId="6" fillId="0" borderId="11" xfId="0" applyFont="1" applyBorder="1" applyAlignment="1">
      <alignment/>
    </xf>
    <xf numFmtId="0" fontId="1" fillId="0" borderId="11" xfId="0" applyFont="1" applyBorder="1" applyAlignment="1">
      <alignment/>
    </xf>
    <xf numFmtId="171" fontId="8" fillId="34" borderId="10" xfId="0" applyNumberFormat="1" applyFont="1" applyFill="1" applyBorder="1" applyAlignment="1">
      <alignment horizontal="center" wrapText="1"/>
    </xf>
    <xf numFmtId="0" fontId="11" fillId="0" borderId="10" xfId="0" applyFont="1" applyFill="1" applyBorder="1" applyAlignment="1">
      <alignment/>
    </xf>
    <xf numFmtId="0" fontId="25" fillId="0" borderId="10" xfId="0" applyFont="1" applyFill="1" applyBorder="1" applyAlignment="1">
      <alignment horizontal="center" wrapText="1"/>
    </xf>
    <xf numFmtId="0" fontId="2" fillId="0" borderId="10" xfId="0" applyFont="1" applyFill="1" applyBorder="1" applyAlignment="1">
      <alignment horizontal="center" wrapText="1"/>
    </xf>
    <xf numFmtId="0" fontId="8" fillId="0" borderId="10" xfId="0" applyFont="1" applyFill="1" applyBorder="1" applyAlignment="1">
      <alignment horizontal="center"/>
    </xf>
    <xf numFmtId="2" fontId="8" fillId="34" borderId="10" xfId="61" applyNumberFormat="1" applyFont="1" applyFill="1" applyBorder="1" applyAlignment="1">
      <alignment horizontal="center" wrapText="1"/>
    </xf>
    <xf numFmtId="43" fontId="8" fillId="0" borderId="10" xfId="61" applyFont="1" applyFill="1" applyBorder="1" applyAlignment="1">
      <alignment/>
    </xf>
    <xf numFmtId="0" fontId="8" fillId="0" borderId="10" xfId="0" applyFont="1" applyFill="1" applyBorder="1" applyAlignment="1">
      <alignment/>
    </xf>
    <xf numFmtId="0" fontId="8" fillId="34" borderId="10" xfId="0" applyNumberFormat="1" applyFont="1" applyFill="1" applyBorder="1" applyAlignment="1">
      <alignment horizontal="center" wrapText="1"/>
    </xf>
    <xf numFmtId="0" fontId="8" fillId="34" borderId="14" xfId="0" applyNumberFormat="1" applyFont="1" applyFill="1" applyBorder="1" applyAlignment="1">
      <alignment horizontal="center" wrapText="1"/>
    </xf>
    <xf numFmtId="173" fontId="8" fillId="34" borderId="10" xfId="0" applyNumberFormat="1" applyFont="1" applyFill="1" applyBorder="1" applyAlignment="1">
      <alignment horizontal="center" wrapText="1"/>
    </xf>
    <xf numFmtId="171" fontId="8" fillId="34" borderId="14" xfId="0" applyNumberFormat="1" applyFont="1" applyFill="1" applyBorder="1" applyAlignment="1">
      <alignment horizontal="center" wrapText="1"/>
    </xf>
    <xf numFmtId="171" fontId="8" fillId="34" borderId="0" xfId="0" applyNumberFormat="1" applyFont="1" applyFill="1" applyAlignment="1">
      <alignment/>
    </xf>
    <xf numFmtId="0" fontId="8" fillId="34" borderId="10" xfId="61" applyNumberFormat="1" applyFont="1" applyFill="1" applyBorder="1" applyAlignment="1">
      <alignment horizontal="center" wrapText="1"/>
    </xf>
    <xf numFmtId="0" fontId="8" fillId="0" borderId="10" xfId="0" applyNumberFormat="1" applyFont="1" applyFill="1" applyBorder="1" applyAlignment="1">
      <alignment horizontal="center" wrapText="1"/>
    </xf>
    <xf numFmtId="171" fontId="2" fillId="0" borderId="10" xfId="0" applyNumberFormat="1" applyFont="1" applyFill="1" applyBorder="1" applyAlignment="1">
      <alignment horizontal="center"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71" fontId="2" fillId="0" borderId="10" xfId="0" applyNumberFormat="1" applyFont="1" applyFill="1" applyBorder="1" applyAlignment="1">
      <alignment horizontal="center" vertical="top" wrapText="1"/>
    </xf>
    <xf numFmtId="171" fontId="8" fillId="0" borderId="10" xfId="0" applyNumberFormat="1" applyFont="1" applyFill="1" applyBorder="1" applyAlignment="1">
      <alignment horizontal="center" vertical="top" wrapText="1"/>
    </xf>
    <xf numFmtId="0" fontId="6" fillId="0" borderId="0" xfId="0" applyFont="1" applyBorder="1" applyAlignment="1">
      <alignment/>
    </xf>
    <xf numFmtId="0" fontId="78" fillId="0" borderId="0" xfId="0" applyFont="1" applyBorder="1" applyAlignment="1">
      <alignment/>
    </xf>
    <xf numFmtId="0" fontId="76" fillId="0" borderId="0" xfId="0" applyFont="1" applyBorder="1" applyAlignment="1">
      <alignment/>
    </xf>
    <xf numFmtId="14" fontId="0" fillId="0" borderId="0" xfId="0" applyNumberFormat="1" applyFont="1" applyBorder="1" applyAlignment="1">
      <alignment horizontal="center"/>
    </xf>
    <xf numFmtId="1" fontId="2" fillId="0" borderId="10" xfId="0" applyNumberFormat="1" applyFont="1" applyBorder="1" applyAlignment="1">
      <alignment/>
    </xf>
    <xf numFmtId="1" fontId="2" fillId="0" borderId="10" xfId="0" applyNumberFormat="1" applyFont="1" applyFill="1" applyBorder="1" applyAlignment="1">
      <alignment/>
    </xf>
    <xf numFmtId="1" fontId="81" fillId="0" borderId="10" xfId="53" applyNumberFormat="1" applyFont="1" applyBorder="1">
      <alignment/>
      <protection/>
    </xf>
    <xf numFmtId="1" fontId="2" fillId="34" borderId="10" xfId="0" applyNumberFormat="1" applyFont="1" applyFill="1" applyBorder="1" applyAlignment="1">
      <alignment/>
    </xf>
    <xf numFmtId="1" fontId="2" fillId="0" borderId="10" xfId="0" applyNumberFormat="1" applyFont="1" applyBorder="1" applyAlignment="1">
      <alignment horizontal="right"/>
    </xf>
    <xf numFmtId="1" fontId="2" fillId="0" borderId="10" xfId="0" applyNumberFormat="1" applyFont="1" applyFill="1" applyBorder="1" applyAlignment="1">
      <alignment horizontal="right"/>
    </xf>
    <xf numFmtId="0" fontId="12" fillId="0" borderId="0" xfId="0" applyFont="1" applyAlignment="1">
      <alignment horizontal="center"/>
    </xf>
    <xf numFmtId="0" fontId="9" fillId="0" borderId="0" xfId="0" applyFont="1" applyAlignment="1">
      <alignment horizontal="center"/>
    </xf>
    <xf numFmtId="0" fontId="10" fillId="0" borderId="15"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5" xfId="0" applyFont="1" applyBorder="1" applyAlignment="1">
      <alignment horizontal="left" vertical="center" textRotation="90" wrapText="1"/>
    </xf>
    <xf numFmtId="0" fontId="10" fillId="0" borderId="14" xfId="0" applyFont="1" applyBorder="1" applyAlignment="1">
      <alignment horizontal="left" vertical="center" textRotation="90" wrapText="1"/>
    </xf>
    <xf numFmtId="0" fontId="10" fillId="0" borderId="16" xfId="0" applyFont="1" applyBorder="1" applyAlignment="1">
      <alignment horizontal="left" vertical="center" textRotation="90" wrapText="1"/>
    </xf>
    <xf numFmtId="0" fontId="10" fillId="0" borderId="10" xfId="0" applyFont="1" applyBorder="1" applyAlignment="1">
      <alignment horizontal="center" vertical="center" textRotation="90"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xf>
    <xf numFmtId="0" fontId="9" fillId="0" borderId="0" xfId="0" applyFont="1" applyAlignment="1">
      <alignment horizontal="left" vertical="center" wrapText="1"/>
    </xf>
    <xf numFmtId="0" fontId="11" fillId="0" borderId="16" xfId="0" applyFont="1" applyBorder="1" applyAlignment="1">
      <alignment horizontal="center" vertical="center" wrapText="1"/>
    </xf>
    <xf numFmtId="14" fontId="0" fillId="0" borderId="11" xfId="0" applyNumberFormat="1" applyFont="1" applyBorder="1" applyAlignment="1">
      <alignment horizontal="center"/>
    </xf>
    <xf numFmtId="0" fontId="0" fillId="0" borderId="11" xfId="0" applyFont="1" applyBorder="1" applyAlignment="1">
      <alignment horizontal="center"/>
    </xf>
    <xf numFmtId="169" fontId="0" fillId="0" borderId="12" xfId="0" applyNumberFormat="1" applyFont="1" applyBorder="1" applyAlignment="1">
      <alignment horizontal="center" vertical="center" wrapText="1"/>
    </xf>
    <xf numFmtId="0" fontId="10" fillId="0" borderId="13" xfId="0" applyFont="1" applyBorder="1" applyAlignment="1">
      <alignment horizontal="center" vertical="center" textRotation="90" wrapText="1"/>
    </xf>
    <xf numFmtId="0" fontId="10" fillId="0" borderId="18" xfId="0" applyFont="1" applyBorder="1" applyAlignment="1">
      <alignment horizontal="center" vertical="center" wrapText="1"/>
    </xf>
    <xf numFmtId="0" fontId="19" fillId="0" borderId="0" xfId="0" applyFont="1" applyAlignment="1">
      <alignment horizontal="center"/>
    </xf>
    <xf numFmtId="0" fontId="6" fillId="0" borderId="11" xfId="0" applyFont="1" applyBorder="1" applyAlignment="1">
      <alignment horizontal="center" vertical="center" wrapText="1"/>
    </xf>
    <xf numFmtId="0" fontId="13" fillId="0" borderId="13"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10" fillId="0" borderId="20" xfId="0" applyFont="1" applyBorder="1" applyAlignment="1">
      <alignment horizontal="center" vertical="center" textRotation="90" wrapText="1"/>
    </xf>
    <xf numFmtId="0" fontId="10" fillId="0" borderId="21" xfId="0" applyFont="1" applyBorder="1" applyAlignment="1">
      <alignment horizontal="center" vertical="center" textRotation="90" wrapText="1"/>
    </xf>
    <xf numFmtId="0" fontId="10" fillId="0" borderId="13" xfId="0" applyFont="1" applyBorder="1" applyAlignment="1">
      <alignment horizontal="left" textRotation="90" wrapText="1"/>
    </xf>
    <xf numFmtId="0" fontId="10" fillId="0" borderId="10" xfId="0" applyFont="1" applyBorder="1" applyAlignment="1">
      <alignment horizontal="left" textRotation="90" wrapText="1"/>
    </xf>
    <xf numFmtId="0" fontId="10" fillId="0" borderId="10" xfId="0" applyFont="1" applyFill="1" applyBorder="1" applyAlignment="1">
      <alignment horizontal="left" textRotation="90" wrapText="1"/>
    </xf>
    <xf numFmtId="0" fontId="10" fillId="0" borderId="15" xfId="0" applyFont="1" applyBorder="1" applyAlignment="1">
      <alignment horizontal="left" textRotation="90" wrapText="1"/>
    </xf>
    <xf numFmtId="0" fontId="0" fillId="0" borderId="14" xfId="0" applyBorder="1" applyAlignment="1">
      <alignment horizontal="left" textRotation="90" wrapText="1"/>
    </xf>
    <xf numFmtId="0" fontId="0" fillId="0" borderId="16" xfId="0" applyBorder="1" applyAlignment="1">
      <alignment horizontal="left" textRotation="90" wrapText="1"/>
    </xf>
    <xf numFmtId="0" fontId="10" fillId="0" borderId="15" xfId="0" applyFont="1" applyFill="1" applyBorder="1" applyAlignment="1">
      <alignment horizontal="left" textRotation="90" wrapText="1"/>
    </xf>
    <xf numFmtId="0" fontId="10" fillId="0" borderId="14" xfId="0" applyFont="1" applyFill="1" applyBorder="1" applyAlignment="1">
      <alignment horizontal="left" textRotation="90" wrapText="1"/>
    </xf>
    <xf numFmtId="0" fontId="10" fillId="0" borderId="16" xfId="0" applyFont="1" applyFill="1" applyBorder="1" applyAlignment="1">
      <alignment horizontal="left" textRotation="90" wrapText="1"/>
    </xf>
    <xf numFmtId="0" fontId="10" fillId="0" borderId="14" xfId="0" applyFont="1" applyBorder="1" applyAlignment="1">
      <alignment horizontal="left" textRotation="90" wrapText="1"/>
    </xf>
    <xf numFmtId="0" fontId="10" fillId="0" borderId="16" xfId="0" applyFont="1" applyBorder="1" applyAlignment="1">
      <alignment horizontal="left" textRotation="90" wrapText="1"/>
    </xf>
    <xf numFmtId="0" fontId="0" fillId="0" borderId="14" xfId="0" applyFill="1" applyBorder="1" applyAlignment="1">
      <alignment horizontal="left" textRotation="90" wrapText="1"/>
    </xf>
    <xf numFmtId="0" fontId="0" fillId="0" borderId="16" xfId="0" applyFill="1" applyBorder="1" applyAlignment="1">
      <alignment horizontal="left" textRotation="90" wrapText="1"/>
    </xf>
    <xf numFmtId="0" fontId="0" fillId="0" borderId="12" xfId="0" applyBorder="1" applyAlignment="1">
      <alignment wrapText="1"/>
    </xf>
    <xf numFmtId="0" fontId="10" fillId="0" borderId="22" xfId="0" applyFont="1" applyFill="1" applyBorder="1" applyAlignment="1">
      <alignment horizontal="left" textRotation="90" wrapText="1"/>
    </xf>
    <xf numFmtId="0" fontId="10" fillId="0" borderId="23" xfId="0" applyFont="1" applyFill="1" applyBorder="1" applyAlignment="1">
      <alignment horizontal="left" textRotation="90" wrapText="1"/>
    </xf>
    <xf numFmtId="0" fontId="10" fillId="0" borderId="24" xfId="0" applyFont="1" applyFill="1" applyBorder="1" applyAlignment="1">
      <alignment horizontal="left"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view="pageBreakPreview" zoomScaleSheetLayoutView="100" zoomScalePageLayoutView="0" workbookViewId="0" topLeftCell="A10">
      <selection activeCell="O13" sqref="O1:O16384"/>
    </sheetView>
  </sheetViews>
  <sheetFormatPr defaultColWidth="9.00390625" defaultRowHeight="12.75"/>
  <cols>
    <col min="1" max="1" width="4.75390625" style="0" customWidth="1"/>
    <col min="2" max="2" width="7.25390625" style="0" customWidth="1"/>
    <col min="3" max="3" width="7.75390625" style="0" customWidth="1"/>
    <col min="4" max="5" width="7.875" style="0" customWidth="1"/>
    <col min="6" max="6" width="7.75390625" style="0" customWidth="1"/>
    <col min="7" max="7" width="8.00390625" style="0" customWidth="1"/>
    <col min="8" max="8" width="7.75390625" style="0" customWidth="1"/>
    <col min="9" max="9" width="7.625" style="0" customWidth="1"/>
    <col min="10" max="10" width="8.125" style="0" customWidth="1"/>
    <col min="11" max="11" width="7.375" style="0" customWidth="1"/>
    <col min="12" max="13" width="7.875" style="0" customWidth="1"/>
    <col min="14" max="14" width="7.25390625" style="0" customWidth="1"/>
    <col min="15" max="16" width="7.75390625" style="0" customWidth="1"/>
    <col min="17" max="18" width="7.375" style="0" customWidth="1"/>
    <col min="19" max="21" width="8.125" style="0" customWidth="1"/>
    <col min="22" max="23" width="7.625" style="0" customWidth="1"/>
    <col min="24" max="24" width="7.875" style="0" customWidth="1"/>
    <col min="25" max="25" width="8.625" style="0" customWidth="1"/>
    <col min="26" max="26" width="6.375" style="0" customWidth="1"/>
    <col min="27" max="28" width="9.125" style="0" customWidth="1"/>
    <col min="29" max="29" width="9.125" style="6" customWidth="1"/>
  </cols>
  <sheetData>
    <row r="1" spans="1:27" ht="12.75">
      <c r="A1" s="44" t="s">
        <v>30</v>
      </c>
      <c r="B1" s="44"/>
      <c r="C1" s="44"/>
      <c r="D1" s="44"/>
      <c r="E1" s="44"/>
      <c r="F1" s="44"/>
      <c r="H1" s="29"/>
      <c r="I1" s="29"/>
      <c r="J1" s="29"/>
      <c r="K1" s="29"/>
      <c r="L1" s="29"/>
      <c r="M1" s="29"/>
      <c r="N1" s="29"/>
      <c r="O1" s="29"/>
      <c r="P1" s="29"/>
      <c r="Q1" s="29"/>
      <c r="R1" s="29"/>
      <c r="S1" s="29"/>
      <c r="T1" s="29"/>
      <c r="U1" s="29"/>
      <c r="V1" s="29"/>
      <c r="W1" s="29"/>
      <c r="X1" s="29"/>
      <c r="Y1" s="29"/>
      <c r="Z1" s="29"/>
      <c r="AA1" s="29"/>
    </row>
    <row r="2" spans="1:27" ht="12.75">
      <c r="A2" s="44" t="s">
        <v>40</v>
      </c>
      <c r="B2" s="44"/>
      <c r="C2" s="44"/>
      <c r="D2" s="44"/>
      <c r="E2" s="44"/>
      <c r="F2" s="44"/>
      <c r="H2" s="29"/>
      <c r="I2" s="29"/>
      <c r="J2" s="29"/>
      <c r="K2" s="29"/>
      <c r="L2" s="29"/>
      <c r="M2" s="29"/>
      <c r="N2" s="29"/>
      <c r="O2" s="29"/>
      <c r="P2" s="29"/>
      <c r="Q2" s="29"/>
      <c r="R2" s="29"/>
      <c r="S2" s="29"/>
      <c r="T2" s="29"/>
      <c r="U2" s="29"/>
      <c r="V2" s="29"/>
      <c r="W2" s="29"/>
      <c r="X2" s="29"/>
      <c r="Y2" s="29"/>
      <c r="Z2" s="29"/>
      <c r="AA2" s="29"/>
    </row>
    <row r="3" spans="1:27" ht="12.75">
      <c r="A3" s="45" t="s">
        <v>41</v>
      </c>
      <c r="B3" s="44"/>
      <c r="C3" s="44"/>
      <c r="D3" s="44"/>
      <c r="E3" s="44"/>
      <c r="F3" s="44"/>
      <c r="H3" s="29"/>
      <c r="I3" s="33"/>
      <c r="J3" s="33"/>
      <c r="K3" s="33"/>
      <c r="L3" s="33"/>
      <c r="M3" s="33"/>
      <c r="N3" s="34"/>
      <c r="O3" s="34"/>
      <c r="P3" s="34"/>
      <c r="Q3" s="34"/>
      <c r="R3" s="34"/>
      <c r="S3" s="34"/>
      <c r="T3" s="34"/>
      <c r="U3" s="34"/>
      <c r="V3" s="34"/>
      <c r="W3" s="34"/>
      <c r="X3" s="34"/>
      <c r="Y3" s="34"/>
      <c r="Z3" s="34"/>
      <c r="AA3" s="34"/>
    </row>
    <row r="4" spans="1:27" ht="12.75">
      <c r="A4" s="44" t="s">
        <v>32</v>
      </c>
      <c r="B4" s="44"/>
      <c r="C4" s="44"/>
      <c r="D4" s="44"/>
      <c r="E4" s="44"/>
      <c r="F4" s="44"/>
      <c r="H4" s="29"/>
      <c r="I4" s="33"/>
      <c r="J4" s="33"/>
      <c r="K4" s="33"/>
      <c r="L4" s="33"/>
      <c r="M4" s="33"/>
      <c r="N4" s="34"/>
      <c r="O4" s="34"/>
      <c r="P4" s="34"/>
      <c r="Q4" s="34"/>
      <c r="R4" s="34"/>
      <c r="S4" s="34"/>
      <c r="T4" s="34"/>
      <c r="U4" s="34"/>
      <c r="V4" s="34"/>
      <c r="W4" s="34"/>
      <c r="X4" s="34"/>
      <c r="Y4" s="34"/>
      <c r="Z4" s="34"/>
      <c r="AA4" s="34"/>
    </row>
    <row r="5" spans="1:27" ht="12.75">
      <c r="A5" s="44" t="s">
        <v>42</v>
      </c>
      <c r="B5" s="44"/>
      <c r="C5" s="44"/>
      <c r="D5" s="44"/>
      <c r="E5" s="44"/>
      <c r="F5" s="44"/>
      <c r="H5" s="29"/>
      <c r="I5" s="33"/>
      <c r="J5" s="33"/>
      <c r="K5" s="33"/>
      <c r="L5" s="33"/>
      <c r="M5" s="33"/>
      <c r="N5" s="34"/>
      <c r="O5" s="34"/>
      <c r="P5" s="34"/>
      <c r="Q5" s="34"/>
      <c r="R5" s="34"/>
      <c r="S5" s="34"/>
      <c r="T5" s="34"/>
      <c r="U5" s="34"/>
      <c r="V5" s="34"/>
      <c r="W5" s="34"/>
      <c r="X5" s="34"/>
      <c r="Y5" s="34"/>
      <c r="Z5" s="34"/>
      <c r="AA5" s="34"/>
    </row>
    <row r="6" spans="1:27" ht="19.5" customHeight="1">
      <c r="A6" s="29"/>
      <c r="B6" s="98" t="s">
        <v>18</v>
      </c>
      <c r="C6" s="98"/>
      <c r="D6" s="98"/>
      <c r="E6" s="98"/>
      <c r="F6" s="98"/>
      <c r="G6" s="98"/>
      <c r="H6" s="98"/>
      <c r="I6" s="98"/>
      <c r="J6" s="98"/>
      <c r="K6" s="98"/>
      <c r="L6" s="98"/>
      <c r="M6" s="98"/>
      <c r="N6" s="98"/>
      <c r="O6" s="98"/>
      <c r="P6" s="98"/>
      <c r="Q6" s="98"/>
      <c r="R6" s="98"/>
      <c r="S6" s="98"/>
      <c r="T6" s="98"/>
      <c r="U6" s="98"/>
      <c r="V6" s="98"/>
      <c r="W6" s="98"/>
      <c r="X6" s="98"/>
      <c r="Y6" s="98"/>
      <c r="Z6" s="98"/>
      <c r="AA6" s="99"/>
    </row>
    <row r="7" spans="1:27" ht="81.75" customHeight="1">
      <c r="A7" s="111" t="s">
        <v>45</v>
      </c>
      <c r="B7" s="111"/>
      <c r="C7" s="111"/>
      <c r="D7" s="111"/>
      <c r="E7" s="111"/>
      <c r="F7" s="111"/>
      <c r="G7" s="111"/>
      <c r="H7" s="111"/>
      <c r="I7" s="111"/>
      <c r="J7" s="111"/>
      <c r="K7" s="111"/>
      <c r="L7" s="111"/>
      <c r="M7" s="111"/>
      <c r="N7" s="111"/>
      <c r="O7" s="111"/>
      <c r="P7" s="111"/>
      <c r="Q7" s="111"/>
      <c r="R7" s="111"/>
      <c r="S7" s="111"/>
      <c r="T7" s="111"/>
      <c r="U7" s="111"/>
      <c r="V7" s="111"/>
      <c r="W7" s="111"/>
      <c r="X7" s="111"/>
      <c r="Y7" s="111"/>
      <c r="Z7" s="34"/>
      <c r="AA7" s="34"/>
    </row>
    <row r="8" spans="1:27" ht="15" customHeight="1">
      <c r="A8" s="109" t="s">
        <v>124</v>
      </c>
      <c r="B8" s="110"/>
      <c r="C8" s="110"/>
      <c r="D8" s="110"/>
      <c r="E8" s="110"/>
      <c r="F8" s="110"/>
      <c r="G8" s="110"/>
      <c r="H8" s="110"/>
      <c r="I8" s="110"/>
      <c r="J8" s="110"/>
      <c r="K8" s="110"/>
      <c r="L8" s="110"/>
      <c r="M8" s="110"/>
      <c r="N8" s="110"/>
      <c r="O8" s="110"/>
      <c r="P8" s="110"/>
      <c r="Q8" s="110"/>
      <c r="R8" s="110"/>
      <c r="S8" s="110"/>
      <c r="T8" s="110"/>
      <c r="U8" s="110"/>
      <c r="V8" s="110"/>
      <c r="W8" s="110"/>
      <c r="X8" s="110"/>
      <c r="Y8" s="110"/>
      <c r="Z8" s="34"/>
      <c r="AA8" s="34"/>
    </row>
    <row r="9" spans="1:29" ht="21" customHeight="1">
      <c r="A9" s="100" t="s">
        <v>26</v>
      </c>
      <c r="B9" s="107" t="s">
        <v>17</v>
      </c>
      <c r="C9" s="108"/>
      <c r="D9" s="108"/>
      <c r="E9" s="108"/>
      <c r="F9" s="108"/>
      <c r="G9" s="108"/>
      <c r="H9" s="108"/>
      <c r="I9" s="108"/>
      <c r="J9" s="108"/>
      <c r="K9" s="108"/>
      <c r="L9" s="108"/>
      <c r="M9" s="117"/>
      <c r="N9" s="107" t="s">
        <v>6</v>
      </c>
      <c r="O9" s="108"/>
      <c r="P9" s="108"/>
      <c r="Q9" s="108"/>
      <c r="R9" s="108"/>
      <c r="S9" s="108"/>
      <c r="T9" s="48"/>
      <c r="U9" s="103" t="s">
        <v>22</v>
      </c>
      <c r="V9" s="100" t="s">
        <v>23</v>
      </c>
      <c r="W9" s="100" t="s">
        <v>35</v>
      </c>
      <c r="X9" s="100" t="s">
        <v>25</v>
      </c>
      <c r="Y9" s="100" t="s">
        <v>24</v>
      </c>
      <c r="Z9" s="3"/>
      <c r="AB9" s="6"/>
      <c r="AC9"/>
    </row>
    <row r="10" spans="1:29" ht="48.75" customHeight="1">
      <c r="A10" s="101"/>
      <c r="B10" s="116" t="s">
        <v>2</v>
      </c>
      <c r="C10" s="106" t="s">
        <v>3</v>
      </c>
      <c r="D10" s="106" t="s">
        <v>4</v>
      </c>
      <c r="E10" s="106" t="s">
        <v>5</v>
      </c>
      <c r="F10" s="106" t="s">
        <v>8</v>
      </c>
      <c r="G10" s="106" t="s">
        <v>9</v>
      </c>
      <c r="H10" s="106" t="s">
        <v>10</v>
      </c>
      <c r="I10" s="106" t="s">
        <v>11</v>
      </c>
      <c r="J10" s="106" t="s">
        <v>12</v>
      </c>
      <c r="K10" s="106" t="s">
        <v>13</v>
      </c>
      <c r="L10" s="100" t="s">
        <v>14</v>
      </c>
      <c r="M10" s="100" t="s">
        <v>15</v>
      </c>
      <c r="N10" s="100" t="s">
        <v>7</v>
      </c>
      <c r="O10" s="100" t="s">
        <v>19</v>
      </c>
      <c r="P10" s="100" t="s">
        <v>33</v>
      </c>
      <c r="Q10" s="100" t="s">
        <v>20</v>
      </c>
      <c r="R10" s="100" t="s">
        <v>43</v>
      </c>
      <c r="S10" s="100" t="s">
        <v>21</v>
      </c>
      <c r="T10" s="100" t="s">
        <v>44</v>
      </c>
      <c r="U10" s="104"/>
      <c r="V10" s="101"/>
      <c r="W10" s="101"/>
      <c r="X10" s="101"/>
      <c r="Y10" s="101"/>
      <c r="Z10" s="3"/>
      <c r="AB10" s="6"/>
      <c r="AC10"/>
    </row>
    <row r="11" spans="1:29" ht="15.75" customHeight="1">
      <c r="A11" s="101"/>
      <c r="B11" s="116"/>
      <c r="C11" s="106"/>
      <c r="D11" s="106"/>
      <c r="E11" s="106"/>
      <c r="F11" s="106"/>
      <c r="G11" s="106"/>
      <c r="H11" s="106"/>
      <c r="I11" s="106"/>
      <c r="J11" s="106"/>
      <c r="K11" s="106"/>
      <c r="L11" s="101"/>
      <c r="M11" s="101"/>
      <c r="N11" s="101"/>
      <c r="O11" s="101"/>
      <c r="P11" s="101"/>
      <c r="Q11" s="101"/>
      <c r="R11" s="101"/>
      <c r="S11" s="101"/>
      <c r="T11" s="101"/>
      <c r="U11" s="104"/>
      <c r="V11" s="101"/>
      <c r="W11" s="101"/>
      <c r="X11" s="101"/>
      <c r="Y11" s="101"/>
      <c r="Z11" s="3"/>
      <c r="AB11" s="6"/>
      <c r="AC11"/>
    </row>
    <row r="12" spans="1:29" ht="21.75" customHeight="1">
      <c r="A12" s="112"/>
      <c r="B12" s="116"/>
      <c r="C12" s="106"/>
      <c r="D12" s="106"/>
      <c r="E12" s="106"/>
      <c r="F12" s="106"/>
      <c r="G12" s="106"/>
      <c r="H12" s="106"/>
      <c r="I12" s="106"/>
      <c r="J12" s="106"/>
      <c r="K12" s="106"/>
      <c r="L12" s="102"/>
      <c r="M12" s="102"/>
      <c r="N12" s="102"/>
      <c r="O12" s="102"/>
      <c r="P12" s="102"/>
      <c r="Q12" s="102"/>
      <c r="R12" s="102"/>
      <c r="S12" s="102"/>
      <c r="T12" s="102"/>
      <c r="U12" s="105"/>
      <c r="V12" s="102"/>
      <c r="W12" s="102"/>
      <c r="X12" s="102"/>
      <c r="Y12" s="102"/>
      <c r="Z12" s="3"/>
      <c r="AB12" s="6"/>
      <c r="AC12"/>
    </row>
    <row r="13" spans="1:29" ht="13.5" customHeight="1">
      <c r="A13" s="16">
        <v>1</v>
      </c>
      <c r="B13" s="68"/>
      <c r="C13" s="68"/>
      <c r="D13" s="68"/>
      <c r="E13" s="68"/>
      <c r="F13" s="68"/>
      <c r="G13" s="68"/>
      <c r="H13" s="68"/>
      <c r="I13" s="68"/>
      <c r="J13" s="68"/>
      <c r="K13" s="68"/>
      <c r="L13" s="68"/>
      <c r="M13" s="68"/>
      <c r="N13" s="68"/>
      <c r="O13" s="39"/>
      <c r="P13" s="38"/>
      <c r="Q13" s="39"/>
      <c r="R13" s="38"/>
      <c r="S13" s="39"/>
      <c r="T13" s="38"/>
      <c r="U13" s="40"/>
      <c r="V13" s="41"/>
      <c r="W13" s="69"/>
      <c r="X13" s="70"/>
      <c r="Y13" s="71"/>
      <c r="AA13" s="4">
        <f aca="true" t="shared" si="0" ref="AA13:AA43">SUM(B13:M13)</f>
        <v>0</v>
      </c>
      <c r="AB13" s="28" t="str">
        <f>IF(AA13=100,"ОК"," ")</f>
        <v> </v>
      </c>
      <c r="AC13"/>
    </row>
    <row r="14" spans="1:29" ht="13.5" customHeight="1">
      <c r="A14" s="16">
        <v>2</v>
      </c>
      <c r="B14" s="68"/>
      <c r="C14" s="68"/>
      <c r="D14" s="68"/>
      <c r="E14" s="68"/>
      <c r="F14" s="68"/>
      <c r="G14" s="68"/>
      <c r="H14" s="68"/>
      <c r="I14" s="68"/>
      <c r="J14" s="68"/>
      <c r="K14" s="68"/>
      <c r="L14" s="68"/>
      <c r="M14" s="68"/>
      <c r="N14" s="68"/>
      <c r="O14" s="39"/>
      <c r="P14" s="38"/>
      <c r="Q14" s="39"/>
      <c r="R14" s="38"/>
      <c r="S14" s="39"/>
      <c r="T14" s="38"/>
      <c r="U14" s="41"/>
      <c r="V14" s="41"/>
      <c r="W14" s="72"/>
      <c r="X14" s="40"/>
      <c r="Y14" s="71"/>
      <c r="AA14" s="4">
        <f t="shared" si="0"/>
        <v>0</v>
      </c>
      <c r="AB14" s="28" t="str">
        <f>IF(AA14=100,"ОК"," ")</f>
        <v> </v>
      </c>
      <c r="AC14"/>
    </row>
    <row r="15" spans="1:29" ht="13.5" customHeight="1">
      <c r="A15" s="16">
        <v>3</v>
      </c>
      <c r="B15" s="68">
        <v>95.6712</v>
      </c>
      <c r="C15" s="68">
        <v>2.4102</v>
      </c>
      <c r="D15" s="68">
        <v>0.7794</v>
      </c>
      <c r="E15" s="68">
        <v>0.1249</v>
      </c>
      <c r="F15" s="68">
        <v>0.1237</v>
      </c>
      <c r="G15" s="68">
        <v>0.0012</v>
      </c>
      <c r="H15" s="68">
        <v>0.0247</v>
      </c>
      <c r="I15" s="68">
        <v>0.0186</v>
      </c>
      <c r="J15" s="68">
        <v>0.0232</v>
      </c>
      <c r="K15" s="68">
        <v>0.0078</v>
      </c>
      <c r="L15" s="68">
        <v>0.6521</v>
      </c>
      <c r="M15" s="68">
        <v>0.163</v>
      </c>
      <c r="N15" s="68">
        <v>0.7028</v>
      </c>
      <c r="O15" s="39">
        <v>34.458</v>
      </c>
      <c r="P15" s="38">
        <f>O15/4.1868*1000</f>
        <v>8230.151905990255</v>
      </c>
      <c r="Q15" s="39">
        <v>38.1869</v>
      </c>
      <c r="R15" s="38">
        <f>Q15/4.1868*1000</f>
        <v>9120.784369924526</v>
      </c>
      <c r="S15" s="39">
        <v>49.9914</v>
      </c>
      <c r="T15" s="38">
        <f>S15/4.1868*1000</f>
        <v>11940.240756663801</v>
      </c>
      <c r="U15" s="40">
        <v>-16.4</v>
      </c>
      <c r="V15" s="40">
        <v>-5.6</v>
      </c>
      <c r="W15" s="69"/>
      <c r="X15" s="40"/>
      <c r="Y15" s="71"/>
      <c r="AA15" s="4">
        <f t="shared" si="0"/>
        <v>100</v>
      </c>
      <c r="AB15" s="28" t="str">
        <f>IF(AA15=100,"ОК"," ")</f>
        <v>ОК</v>
      </c>
      <c r="AC15"/>
    </row>
    <row r="16" spans="1:29" ht="13.5" customHeight="1">
      <c r="A16" s="16">
        <v>4</v>
      </c>
      <c r="B16" s="68">
        <v>95.3524</v>
      </c>
      <c r="C16" s="68">
        <v>2.5965</v>
      </c>
      <c r="D16" s="68">
        <v>0.8457</v>
      </c>
      <c r="E16" s="68">
        <v>0.1339</v>
      </c>
      <c r="F16" s="68">
        <v>0.1356</v>
      </c>
      <c r="G16" s="68">
        <v>0.0011</v>
      </c>
      <c r="H16" s="68">
        <v>0.0268</v>
      </c>
      <c r="I16" s="68">
        <v>0.0203</v>
      </c>
      <c r="J16" s="68">
        <v>0.0159</v>
      </c>
      <c r="K16" s="68">
        <v>0.0074</v>
      </c>
      <c r="L16" s="68">
        <v>0.6716</v>
      </c>
      <c r="M16" s="68">
        <v>0.1928</v>
      </c>
      <c r="N16" s="68">
        <v>0.7053</v>
      </c>
      <c r="O16" s="73">
        <v>34.5356</v>
      </c>
      <c r="P16" s="38">
        <f>O16/4.1868*1000</f>
        <v>8248.68634756855</v>
      </c>
      <c r="Q16" s="73">
        <v>38.2693</v>
      </c>
      <c r="R16" s="38">
        <f>Q16/4.1868*1000</f>
        <v>9140.465271806632</v>
      </c>
      <c r="S16" s="39">
        <v>50.0084</v>
      </c>
      <c r="T16" s="38">
        <f>S16/4.1868*1000</f>
        <v>11944.30113690647</v>
      </c>
      <c r="U16" s="40">
        <v>-15.9</v>
      </c>
      <c r="V16" s="41">
        <v>-4.5</v>
      </c>
      <c r="W16" s="69"/>
      <c r="X16" s="40"/>
      <c r="Y16" s="71"/>
      <c r="AA16" s="4">
        <f t="shared" si="0"/>
        <v>100</v>
      </c>
      <c r="AB16" s="28" t="str">
        <f aca="true" t="shared" si="1" ref="AB16:AB43">IF(AA16=100,"ОК"," ")</f>
        <v>ОК</v>
      </c>
      <c r="AC16"/>
    </row>
    <row r="17" spans="1:29" ht="13.5" customHeight="1">
      <c r="A17" s="16">
        <v>5</v>
      </c>
      <c r="B17" s="68">
        <v>95.2543</v>
      </c>
      <c r="C17" s="68">
        <v>2.6476</v>
      </c>
      <c r="D17" s="68">
        <v>0.8659</v>
      </c>
      <c r="E17" s="68">
        <v>0.137</v>
      </c>
      <c r="F17" s="68">
        <v>0.1403</v>
      </c>
      <c r="G17" s="68">
        <v>0.0013</v>
      </c>
      <c r="H17" s="68">
        <v>0.0281</v>
      </c>
      <c r="I17" s="68">
        <v>0.0214</v>
      </c>
      <c r="J17" s="68">
        <v>0.0252</v>
      </c>
      <c r="K17" s="68">
        <v>0.0077</v>
      </c>
      <c r="L17" s="68">
        <v>0.6643</v>
      </c>
      <c r="M17" s="68">
        <v>0.207</v>
      </c>
      <c r="N17" s="68">
        <v>0.7065</v>
      </c>
      <c r="O17" s="39">
        <v>34.5777</v>
      </c>
      <c r="P17" s="38">
        <f>O17/4.1868*1000</f>
        <v>8258.741759816567</v>
      </c>
      <c r="Q17" s="39">
        <v>38.3143</v>
      </c>
      <c r="R17" s="38">
        <f>Q17/4.1868*1000</f>
        <v>9151.213337154868</v>
      </c>
      <c r="S17" s="39">
        <v>50.0269</v>
      </c>
      <c r="T17" s="38">
        <f>S17/4.1868*1000</f>
        <v>11948.719785994075</v>
      </c>
      <c r="U17" s="40">
        <v>-16.8</v>
      </c>
      <c r="V17" s="40">
        <v>-5.9</v>
      </c>
      <c r="W17" s="74"/>
      <c r="X17" s="40"/>
      <c r="Y17" s="71"/>
      <c r="AA17" s="4">
        <f t="shared" si="0"/>
        <v>100.00009999999997</v>
      </c>
      <c r="AB17" s="28" t="str">
        <f t="shared" si="1"/>
        <v> </v>
      </c>
      <c r="AC17"/>
    </row>
    <row r="18" spans="1:29" ht="13.5" customHeight="1">
      <c r="A18" s="16">
        <v>6</v>
      </c>
      <c r="B18" s="68">
        <v>95.3047</v>
      </c>
      <c r="C18" s="68">
        <v>2.6021</v>
      </c>
      <c r="D18" s="68">
        <v>0.8303</v>
      </c>
      <c r="E18" s="68">
        <v>0.1277</v>
      </c>
      <c r="F18" s="68">
        <v>0.1314</v>
      </c>
      <c r="G18" s="68">
        <v>0.0012</v>
      </c>
      <c r="H18" s="68">
        <v>0.0266</v>
      </c>
      <c r="I18" s="68">
        <v>0.0203</v>
      </c>
      <c r="J18" s="68">
        <v>0.0209</v>
      </c>
      <c r="K18" s="68">
        <v>0.0091</v>
      </c>
      <c r="L18" s="68">
        <v>0.7375</v>
      </c>
      <c r="M18" s="68">
        <v>0.1883</v>
      </c>
      <c r="N18" s="68">
        <v>0.7054</v>
      </c>
      <c r="O18" s="39">
        <v>34.5061</v>
      </c>
      <c r="P18" s="38">
        <f>O18/4.1868*1000</f>
        <v>8241.640393618038</v>
      </c>
      <c r="Q18" s="39">
        <v>38.2369</v>
      </c>
      <c r="R18" s="38">
        <f>Q18/4.1868*1000</f>
        <v>9132.7266647559</v>
      </c>
      <c r="S18" s="39">
        <v>49.9627</v>
      </c>
      <c r="T18" s="38">
        <f>S18/4.1868*1000</f>
        <v>11933.385879430592</v>
      </c>
      <c r="U18" s="40">
        <v>-19.6</v>
      </c>
      <c r="V18" s="40">
        <v>-10.3</v>
      </c>
      <c r="W18" s="72"/>
      <c r="X18" s="40"/>
      <c r="Y18" s="71"/>
      <c r="AA18" s="4">
        <f t="shared" si="0"/>
        <v>100.0001</v>
      </c>
      <c r="AB18" s="28" t="str">
        <f t="shared" si="1"/>
        <v> </v>
      </c>
      <c r="AC18"/>
    </row>
    <row r="19" spans="1:29" ht="13.5" customHeight="1">
      <c r="A19" s="16">
        <v>7</v>
      </c>
      <c r="B19" s="68">
        <v>95.3609</v>
      </c>
      <c r="C19" s="68">
        <v>2.5666</v>
      </c>
      <c r="D19" s="68">
        <v>0.8346</v>
      </c>
      <c r="E19" s="68">
        <v>0.1323</v>
      </c>
      <c r="F19" s="68">
        <v>0.1353</v>
      </c>
      <c r="G19" s="68">
        <v>0.0012</v>
      </c>
      <c r="H19" s="68">
        <v>0.0271</v>
      </c>
      <c r="I19" s="68">
        <v>0.0206</v>
      </c>
      <c r="J19" s="68">
        <v>0.0219</v>
      </c>
      <c r="K19" s="68">
        <v>0.0093</v>
      </c>
      <c r="L19" s="68">
        <v>0.6947</v>
      </c>
      <c r="M19" s="68">
        <v>0.1955</v>
      </c>
      <c r="N19" s="68">
        <v>0.7054</v>
      </c>
      <c r="O19" s="39">
        <v>34.5196</v>
      </c>
      <c r="P19" s="38">
        <f>O19/4.1868*1000</f>
        <v>8244.864813222508</v>
      </c>
      <c r="Q19" s="39">
        <v>38.2518</v>
      </c>
      <c r="R19" s="38">
        <f>Q19/4.1868*1000</f>
        <v>9136.28546861565</v>
      </c>
      <c r="S19" s="39">
        <v>49.9852</v>
      </c>
      <c r="T19" s="38">
        <f>S19/4.1868*1000</f>
        <v>11938.759912104711</v>
      </c>
      <c r="U19" s="41">
        <v>-16.5</v>
      </c>
      <c r="V19" s="40">
        <v>-7.1</v>
      </c>
      <c r="W19" s="75"/>
      <c r="X19" s="40"/>
      <c r="Y19" s="71"/>
      <c r="AA19" s="4">
        <f t="shared" si="0"/>
        <v>99.99999999999999</v>
      </c>
      <c r="AB19" s="28" t="str">
        <f t="shared" si="1"/>
        <v>ОК</v>
      </c>
      <c r="AC19"/>
    </row>
    <row r="20" spans="1:29" ht="13.5" customHeight="1">
      <c r="A20" s="16">
        <v>8</v>
      </c>
      <c r="B20" s="68"/>
      <c r="C20" s="76"/>
      <c r="D20" s="76"/>
      <c r="E20" s="68"/>
      <c r="F20" s="76"/>
      <c r="G20" s="76"/>
      <c r="H20" s="76"/>
      <c r="I20" s="68"/>
      <c r="J20" s="68"/>
      <c r="K20" s="77"/>
      <c r="L20" s="76"/>
      <c r="M20" s="68"/>
      <c r="N20" s="68"/>
      <c r="O20" s="78"/>
      <c r="P20" s="38"/>
      <c r="Q20" s="78"/>
      <c r="R20" s="38"/>
      <c r="S20" s="68"/>
      <c r="T20" s="38"/>
      <c r="U20" s="41"/>
      <c r="V20" s="41"/>
      <c r="W20" s="75"/>
      <c r="X20" s="40"/>
      <c r="Y20" s="40"/>
      <c r="AA20" s="4">
        <f t="shared" si="0"/>
        <v>0</v>
      </c>
      <c r="AB20" s="28" t="str">
        <f t="shared" si="1"/>
        <v> </v>
      </c>
      <c r="AC20"/>
    </row>
    <row r="21" spans="1:29" ht="13.5" customHeight="1">
      <c r="A21" s="16">
        <v>9</v>
      </c>
      <c r="B21" s="68"/>
      <c r="C21" s="68"/>
      <c r="D21" s="68"/>
      <c r="E21" s="68"/>
      <c r="F21" s="68"/>
      <c r="G21" s="68"/>
      <c r="H21" s="68"/>
      <c r="I21" s="68"/>
      <c r="J21" s="68"/>
      <c r="K21" s="68"/>
      <c r="L21" s="68"/>
      <c r="M21" s="68"/>
      <c r="N21" s="68"/>
      <c r="O21" s="78"/>
      <c r="P21" s="38"/>
      <c r="Q21" s="78"/>
      <c r="R21" s="38"/>
      <c r="S21" s="68"/>
      <c r="T21" s="38"/>
      <c r="U21" s="40"/>
      <c r="V21" s="40"/>
      <c r="W21" s="69"/>
      <c r="X21" s="40"/>
      <c r="Y21" s="71"/>
      <c r="AA21" s="4">
        <f t="shared" si="0"/>
        <v>0</v>
      </c>
      <c r="AB21" s="28" t="str">
        <f t="shared" si="1"/>
        <v> </v>
      </c>
      <c r="AC21"/>
    </row>
    <row r="22" spans="1:29" ht="13.5" customHeight="1">
      <c r="A22" s="16">
        <v>10</v>
      </c>
      <c r="B22" s="68">
        <v>95.404</v>
      </c>
      <c r="C22" s="68">
        <v>2.558</v>
      </c>
      <c r="D22" s="68">
        <v>0.817</v>
      </c>
      <c r="E22" s="68">
        <v>0.128</v>
      </c>
      <c r="F22" s="79">
        <v>0.132</v>
      </c>
      <c r="G22" s="68">
        <v>0.002</v>
      </c>
      <c r="H22" s="68">
        <v>0.026</v>
      </c>
      <c r="I22" s="68">
        <v>0.02</v>
      </c>
      <c r="J22" s="68">
        <v>0.019</v>
      </c>
      <c r="K22" s="68">
        <v>0.008</v>
      </c>
      <c r="L22" s="68">
        <v>0.677</v>
      </c>
      <c r="M22" s="68">
        <v>0.209</v>
      </c>
      <c r="N22" s="68">
        <v>0.7051</v>
      </c>
      <c r="O22" s="39">
        <v>34.49</v>
      </c>
      <c r="P22" s="38">
        <v>8237</v>
      </c>
      <c r="Q22" s="39">
        <v>38.24</v>
      </c>
      <c r="R22" s="38">
        <v>9133</v>
      </c>
      <c r="S22" s="39">
        <v>49.99</v>
      </c>
      <c r="T22" s="38">
        <v>11939</v>
      </c>
      <c r="U22" s="40">
        <v>-18.7</v>
      </c>
      <c r="V22" s="40">
        <v>-8.6</v>
      </c>
      <c r="W22" s="72"/>
      <c r="X22" s="40"/>
      <c r="Y22" s="71"/>
      <c r="AA22" s="4">
        <f t="shared" si="0"/>
        <v>99.99999999999999</v>
      </c>
      <c r="AB22" s="28" t="str">
        <f t="shared" si="1"/>
        <v>ОК</v>
      </c>
      <c r="AC22"/>
    </row>
    <row r="23" spans="1:29" ht="13.5" customHeight="1">
      <c r="A23" s="16">
        <v>11</v>
      </c>
      <c r="B23" s="68">
        <v>95.4804</v>
      </c>
      <c r="C23" s="68">
        <v>2.5264</v>
      </c>
      <c r="D23" s="68">
        <v>0.8201</v>
      </c>
      <c r="E23" s="68">
        <v>0.1252</v>
      </c>
      <c r="F23" s="68">
        <v>0.1279</v>
      </c>
      <c r="G23" s="68">
        <v>0.0011</v>
      </c>
      <c r="H23" s="68">
        <v>0.0256</v>
      </c>
      <c r="I23" s="68">
        <v>0.0191</v>
      </c>
      <c r="J23" s="68">
        <v>0.0178</v>
      </c>
      <c r="K23" s="68">
        <v>0.0111</v>
      </c>
      <c r="L23" s="68">
        <v>0.6448</v>
      </c>
      <c r="M23" s="68">
        <v>0.2006</v>
      </c>
      <c r="N23" s="68">
        <v>0.7045</v>
      </c>
      <c r="O23" s="39">
        <v>34.49</v>
      </c>
      <c r="P23" s="38">
        <v>8237</v>
      </c>
      <c r="Q23" s="39">
        <v>38.23</v>
      </c>
      <c r="R23" s="38">
        <v>9132</v>
      </c>
      <c r="S23" s="39">
        <v>50</v>
      </c>
      <c r="T23" s="38">
        <v>11943</v>
      </c>
      <c r="U23" s="40">
        <v>-20.3</v>
      </c>
      <c r="V23" s="41">
        <v>-9.6</v>
      </c>
      <c r="W23" s="72"/>
      <c r="X23" s="40">
        <v>0.0002</v>
      </c>
      <c r="Y23" s="40" t="s">
        <v>125</v>
      </c>
      <c r="AA23" s="4">
        <f t="shared" si="0"/>
        <v>100.00009999999997</v>
      </c>
      <c r="AB23" s="28" t="str">
        <f t="shared" si="1"/>
        <v> </v>
      </c>
      <c r="AC23"/>
    </row>
    <row r="24" spans="1:29" ht="13.5" customHeight="1">
      <c r="A24" s="16">
        <v>12</v>
      </c>
      <c r="B24" s="80">
        <v>95.4299</v>
      </c>
      <c r="C24" s="68">
        <v>2.5183</v>
      </c>
      <c r="D24" s="68">
        <v>0.8174</v>
      </c>
      <c r="E24" s="68">
        <v>0.127</v>
      </c>
      <c r="F24" s="68">
        <v>0.1292</v>
      </c>
      <c r="G24" s="68">
        <v>0.0015</v>
      </c>
      <c r="H24" s="68">
        <v>0.0253</v>
      </c>
      <c r="I24" s="68">
        <v>0.0187</v>
      </c>
      <c r="J24" s="68">
        <v>0.0179</v>
      </c>
      <c r="K24" s="68">
        <v>0.0094</v>
      </c>
      <c r="L24" s="76">
        <v>0.7027</v>
      </c>
      <c r="M24" s="76">
        <v>0.2028</v>
      </c>
      <c r="N24" s="81">
        <v>0.7048</v>
      </c>
      <c r="O24" s="39">
        <v>34.47</v>
      </c>
      <c r="P24" s="38">
        <v>8232</v>
      </c>
      <c r="Q24" s="39">
        <v>38.21</v>
      </c>
      <c r="R24" s="38">
        <v>9127</v>
      </c>
      <c r="S24" s="39">
        <v>49.96</v>
      </c>
      <c r="T24" s="38">
        <v>11934</v>
      </c>
      <c r="U24" s="82">
        <v>-20.2</v>
      </c>
      <c r="V24" s="41">
        <v>-10</v>
      </c>
      <c r="W24" s="75" t="s">
        <v>126</v>
      </c>
      <c r="X24" s="40"/>
      <c r="Y24" s="71"/>
      <c r="AA24" s="4">
        <f t="shared" si="0"/>
        <v>100.00009999999997</v>
      </c>
      <c r="AB24" s="28" t="str">
        <f t="shared" si="1"/>
        <v> </v>
      </c>
      <c r="AC24"/>
    </row>
    <row r="25" spans="1:29" ht="13.5" customHeight="1">
      <c r="A25" s="16">
        <v>13</v>
      </c>
      <c r="B25" s="68">
        <v>95.4522</v>
      </c>
      <c r="C25" s="68">
        <v>2.5237</v>
      </c>
      <c r="D25" s="68">
        <v>0.8098</v>
      </c>
      <c r="E25" s="68">
        <v>0.1264</v>
      </c>
      <c r="F25" s="68">
        <v>0.1297</v>
      </c>
      <c r="G25" s="68">
        <v>0.001</v>
      </c>
      <c r="H25" s="68">
        <v>0.0256</v>
      </c>
      <c r="I25" s="68">
        <v>0.019</v>
      </c>
      <c r="J25" s="68">
        <v>0.0181</v>
      </c>
      <c r="K25" s="68">
        <v>0.0075</v>
      </c>
      <c r="L25" s="68">
        <v>0.6822</v>
      </c>
      <c r="M25" s="68">
        <v>0.2048</v>
      </c>
      <c r="N25" s="68">
        <v>0.7047</v>
      </c>
      <c r="O25" s="39">
        <v>34.47</v>
      </c>
      <c r="P25" s="38">
        <v>8233</v>
      </c>
      <c r="Q25" s="39">
        <v>38.22</v>
      </c>
      <c r="R25" s="38">
        <v>9128</v>
      </c>
      <c r="S25" s="39">
        <v>49.98</v>
      </c>
      <c r="T25" s="38">
        <v>11936</v>
      </c>
      <c r="U25" s="41">
        <v>-20.3</v>
      </c>
      <c r="V25" s="41">
        <v>-10</v>
      </c>
      <c r="W25" s="69"/>
      <c r="X25" s="40"/>
      <c r="Y25" s="71"/>
      <c r="AA25" s="4">
        <f t="shared" si="0"/>
        <v>100.00000000000001</v>
      </c>
      <c r="AB25" s="28" t="str">
        <f t="shared" si="1"/>
        <v>ОК</v>
      </c>
      <c r="AC25"/>
    </row>
    <row r="26" spans="1:29" ht="13.5" customHeight="1">
      <c r="A26" s="16">
        <v>14</v>
      </c>
      <c r="B26" s="68">
        <v>95.4533</v>
      </c>
      <c r="C26" s="68">
        <v>2.5144</v>
      </c>
      <c r="D26" s="68">
        <v>0.8101</v>
      </c>
      <c r="E26" s="68">
        <v>0.1268</v>
      </c>
      <c r="F26" s="68">
        <v>0.1306</v>
      </c>
      <c r="G26" s="68">
        <v>0.0014</v>
      </c>
      <c r="H26" s="68">
        <v>0.0259</v>
      </c>
      <c r="I26" s="68">
        <v>0.0195</v>
      </c>
      <c r="J26" s="68">
        <v>0.0189</v>
      </c>
      <c r="K26" s="68">
        <v>0.0074</v>
      </c>
      <c r="L26" s="68">
        <v>0.6858</v>
      </c>
      <c r="M26" s="68">
        <v>0.206</v>
      </c>
      <c r="N26" s="68">
        <v>0.7047</v>
      </c>
      <c r="O26" s="39">
        <v>34.47</v>
      </c>
      <c r="P26" s="38">
        <v>8233</v>
      </c>
      <c r="Q26" s="39">
        <v>38.22</v>
      </c>
      <c r="R26" s="38">
        <v>9128</v>
      </c>
      <c r="S26" s="39">
        <v>49.97</v>
      </c>
      <c r="T26" s="38">
        <v>11936</v>
      </c>
      <c r="U26" s="41"/>
      <c r="V26" s="41"/>
      <c r="W26" s="75"/>
      <c r="X26" s="40"/>
      <c r="Y26" s="71"/>
      <c r="AA26" s="4">
        <f t="shared" si="0"/>
        <v>100.0001</v>
      </c>
      <c r="AB26" s="28" t="str">
        <f t="shared" si="1"/>
        <v> </v>
      </c>
      <c r="AC26"/>
    </row>
    <row r="27" spans="1:29" ht="13.5" customHeight="1">
      <c r="A27" s="16">
        <v>15</v>
      </c>
      <c r="B27" s="68">
        <v>95.5399</v>
      </c>
      <c r="C27" s="68">
        <v>2.455</v>
      </c>
      <c r="D27" s="68">
        <v>0.7889</v>
      </c>
      <c r="E27" s="68">
        <v>0.1324</v>
      </c>
      <c r="F27" s="68">
        <v>0.1348</v>
      </c>
      <c r="G27" s="68">
        <v>0.0069</v>
      </c>
      <c r="H27" s="68">
        <v>0.0242</v>
      </c>
      <c r="I27" s="68">
        <v>0.018</v>
      </c>
      <c r="J27" s="68">
        <v>0.0174</v>
      </c>
      <c r="K27" s="68">
        <v>0.013</v>
      </c>
      <c r="L27" s="68">
        <v>0.6729</v>
      </c>
      <c r="M27" s="68">
        <v>0.1966</v>
      </c>
      <c r="N27" s="68">
        <v>0.7043</v>
      </c>
      <c r="O27" s="39">
        <v>34.46</v>
      </c>
      <c r="P27" s="38">
        <v>8231</v>
      </c>
      <c r="Q27" s="39">
        <v>38.21</v>
      </c>
      <c r="R27" s="38">
        <v>9126</v>
      </c>
      <c r="S27" s="39">
        <v>49.98</v>
      </c>
      <c r="T27" s="38">
        <v>11937</v>
      </c>
      <c r="U27" s="40"/>
      <c r="V27" s="40"/>
      <c r="W27" s="75"/>
      <c r="X27" s="40"/>
      <c r="Y27" s="83"/>
      <c r="AA27" s="4">
        <f t="shared" si="0"/>
        <v>100</v>
      </c>
      <c r="AB27" s="28" t="str">
        <f t="shared" si="1"/>
        <v>ОК</v>
      </c>
      <c r="AC27"/>
    </row>
    <row r="28" spans="1:29" ht="13.5" customHeight="1">
      <c r="A28" s="17">
        <v>16</v>
      </c>
      <c r="B28" s="68"/>
      <c r="C28" s="68"/>
      <c r="D28" s="68"/>
      <c r="E28" s="68"/>
      <c r="F28" s="68"/>
      <c r="G28" s="68"/>
      <c r="H28" s="68"/>
      <c r="I28" s="68"/>
      <c r="J28" s="68"/>
      <c r="K28" s="68"/>
      <c r="L28" s="68"/>
      <c r="M28" s="68"/>
      <c r="N28" s="68"/>
      <c r="O28" s="39"/>
      <c r="P28" s="38"/>
      <c r="Q28" s="39"/>
      <c r="R28" s="38"/>
      <c r="S28" s="39"/>
      <c r="T28" s="38"/>
      <c r="U28" s="41"/>
      <c r="V28" s="41"/>
      <c r="W28" s="84"/>
      <c r="X28" s="40"/>
      <c r="Y28" s="83"/>
      <c r="AA28" s="4">
        <f t="shared" si="0"/>
        <v>0</v>
      </c>
      <c r="AB28" s="28" t="str">
        <f t="shared" si="1"/>
        <v> </v>
      </c>
      <c r="AC28"/>
    </row>
    <row r="29" spans="1:29" ht="13.5" customHeight="1">
      <c r="A29" s="17">
        <v>17</v>
      </c>
      <c r="B29" s="68">
        <v>95.623</v>
      </c>
      <c r="C29" s="68">
        <v>2.4201</v>
      </c>
      <c r="D29" s="68">
        <v>0.7675</v>
      </c>
      <c r="E29" s="68">
        <v>0.1206</v>
      </c>
      <c r="F29" s="68">
        <v>0.1254</v>
      </c>
      <c r="G29" s="68">
        <v>0.0011</v>
      </c>
      <c r="H29" s="68">
        <v>0.025</v>
      </c>
      <c r="I29" s="68">
        <v>0.019</v>
      </c>
      <c r="J29" s="68">
        <v>0.0185</v>
      </c>
      <c r="K29" s="68">
        <v>0.0048</v>
      </c>
      <c r="L29" s="68">
        <v>0.6886</v>
      </c>
      <c r="M29" s="68">
        <v>0.1863</v>
      </c>
      <c r="N29" s="68">
        <v>0.7032</v>
      </c>
      <c r="O29" s="39">
        <v>34.42</v>
      </c>
      <c r="P29" s="38">
        <v>8220</v>
      </c>
      <c r="Q29" s="39">
        <v>38.16</v>
      </c>
      <c r="R29" s="38">
        <v>9115</v>
      </c>
      <c r="S29" s="39">
        <v>49.95</v>
      </c>
      <c r="T29" s="38">
        <v>11932</v>
      </c>
      <c r="U29" s="41">
        <v>-20</v>
      </c>
      <c r="V29" s="41">
        <v>-13.8</v>
      </c>
      <c r="W29" s="84"/>
      <c r="X29" s="40"/>
      <c r="Y29" s="83"/>
      <c r="AA29" s="4">
        <f t="shared" si="0"/>
        <v>99.99990000000001</v>
      </c>
      <c r="AB29" s="28" t="str">
        <f t="shared" si="1"/>
        <v> </v>
      </c>
      <c r="AC29"/>
    </row>
    <row r="30" spans="1:29" ht="13.5" customHeight="1">
      <c r="A30" s="17">
        <v>18</v>
      </c>
      <c r="B30" s="68">
        <v>95.0237</v>
      </c>
      <c r="C30" s="68">
        <v>2.7707</v>
      </c>
      <c r="D30" s="68">
        <v>0.8191</v>
      </c>
      <c r="E30" s="68">
        <v>0.1191</v>
      </c>
      <c r="F30" s="68">
        <v>0.1274</v>
      </c>
      <c r="G30" s="68">
        <v>0.001</v>
      </c>
      <c r="H30" s="68">
        <v>0.0259</v>
      </c>
      <c r="I30" s="68">
        <v>0.0196</v>
      </c>
      <c r="J30" s="68">
        <v>0.0191</v>
      </c>
      <c r="K30" s="68">
        <v>0.0033</v>
      </c>
      <c r="L30" s="68">
        <v>0.8715</v>
      </c>
      <c r="M30" s="68">
        <v>0.1995</v>
      </c>
      <c r="N30" s="68">
        <v>0.707</v>
      </c>
      <c r="O30" s="39">
        <v>34.47</v>
      </c>
      <c r="P30" s="38">
        <v>8234</v>
      </c>
      <c r="Q30" s="39">
        <v>38.22</v>
      </c>
      <c r="R30" s="38">
        <v>9128</v>
      </c>
      <c r="S30" s="39">
        <v>49.9</v>
      </c>
      <c r="T30" s="38">
        <v>11918</v>
      </c>
      <c r="U30" s="41">
        <v>-21</v>
      </c>
      <c r="V30" s="41">
        <v>-11.9</v>
      </c>
      <c r="W30" s="84"/>
      <c r="X30" s="40"/>
      <c r="Y30" s="83"/>
      <c r="AA30" s="4">
        <f t="shared" si="0"/>
        <v>99.9999</v>
      </c>
      <c r="AB30" s="28" t="str">
        <f t="shared" si="1"/>
        <v> </v>
      </c>
      <c r="AC30"/>
    </row>
    <row r="31" spans="1:29" ht="13.5" customHeight="1">
      <c r="A31" s="17">
        <v>19</v>
      </c>
      <c r="B31" s="68">
        <v>93.9552</v>
      </c>
      <c r="C31" s="68">
        <v>3.3609</v>
      </c>
      <c r="D31" s="68">
        <v>0.9643</v>
      </c>
      <c r="E31" s="68">
        <v>0.1179</v>
      </c>
      <c r="F31" s="68">
        <v>0.1374</v>
      </c>
      <c r="G31" s="68">
        <v>0.001</v>
      </c>
      <c r="H31" s="68">
        <v>0.0286</v>
      </c>
      <c r="I31" s="68">
        <v>0.0222</v>
      </c>
      <c r="J31" s="68">
        <v>0.0232</v>
      </c>
      <c r="K31" s="68">
        <v>0.0095</v>
      </c>
      <c r="L31" s="68">
        <v>1.1386</v>
      </c>
      <c r="M31" s="68">
        <v>0.2411</v>
      </c>
      <c r="N31" s="68">
        <v>0.7144</v>
      </c>
      <c r="O31" s="39">
        <v>34.62</v>
      </c>
      <c r="P31" s="38">
        <v>8268</v>
      </c>
      <c r="Q31" s="39">
        <v>38.37</v>
      </c>
      <c r="R31" s="38">
        <v>9164</v>
      </c>
      <c r="S31" s="39">
        <v>49.83</v>
      </c>
      <c r="T31" s="38">
        <v>11902</v>
      </c>
      <c r="U31" s="41">
        <v>-20.4</v>
      </c>
      <c r="V31" s="41">
        <v>-12.9</v>
      </c>
      <c r="W31" s="84"/>
      <c r="X31" s="40"/>
      <c r="Y31" s="83"/>
      <c r="AA31" s="4">
        <f t="shared" si="0"/>
        <v>99.99990000000001</v>
      </c>
      <c r="AB31" s="28" t="str">
        <f t="shared" si="1"/>
        <v> </v>
      </c>
      <c r="AC31"/>
    </row>
    <row r="32" spans="1:29" ht="13.5" customHeight="1">
      <c r="A32" s="17">
        <v>20</v>
      </c>
      <c r="B32" s="68">
        <v>94.3831</v>
      </c>
      <c r="C32" s="68">
        <v>3.22</v>
      </c>
      <c r="D32" s="68">
        <v>0.9512</v>
      </c>
      <c r="E32" s="68">
        <v>0.1237</v>
      </c>
      <c r="F32" s="68">
        <v>0.1388</v>
      </c>
      <c r="G32" s="68">
        <v>0.0013</v>
      </c>
      <c r="H32" s="68">
        <v>0.0282</v>
      </c>
      <c r="I32" s="68">
        <v>0.0219</v>
      </c>
      <c r="J32" s="68">
        <v>0.025</v>
      </c>
      <c r="K32" s="68">
        <v>0.0104</v>
      </c>
      <c r="L32" s="68">
        <v>0.8889</v>
      </c>
      <c r="M32" s="68">
        <v>0.2075</v>
      </c>
      <c r="N32" s="68">
        <v>0.712</v>
      </c>
      <c r="O32" s="39">
        <v>34.68</v>
      </c>
      <c r="P32" s="38">
        <v>8282</v>
      </c>
      <c r="Q32" s="39">
        <v>38.43</v>
      </c>
      <c r="R32" s="38">
        <v>9180</v>
      </c>
      <c r="S32" s="39">
        <v>50</v>
      </c>
      <c r="T32" s="38">
        <v>11943</v>
      </c>
      <c r="U32" s="40">
        <v>-19.2</v>
      </c>
      <c r="V32" s="40">
        <v>-11.4</v>
      </c>
      <c r="W32" s="72"/>
      <c r="X32" s="40"/>
      <c r="Y32" s="83"/>
      <c r="AA32" s="4">
        <f t="shared" si="0"/>
        <v>100.00000000000001</v>
      </c>
      <c r="AB32" s="28" t="str">
        <f t="shared" si="1"/>
        <v>ОК</v>
      </c>
      <c r="AC32"/>
    </row>
    <row r="33" spans="1:29" ht="13.5" customHeight="1">
      <c r="A33" s="17">
        <v>21</v>
      </c>
      <c r="B33" s="36">
        <v>94.8408</v>
      </c>
      <c r="C33" s="36">
        <v>2.7552</v>
      </c>
      <c r="D33" s="36">
        <v>0.972</v>
      </c>
      <c r="E33" s="36">
        <v>0.1456</v>
      </c>
      <c r="F33" s="36">
        <v>0.1888</v>
      </c>
      <c r="G33" s="36">
        <v>0.0018</v>
      </c>
      <c r="H33" s="36">
        <v>0.0434</v>
      </c>
      <c r="I33" s="36">
        <v>0.0367</v>
      </c>
      <c r="J33" s="36">
        <v>0.048</v>
      </c>
      <c r="K33" s="36">
        <v>0.0105</v>
      </c>
      <c r="L33" s="36">
        <v>0.728</v>
      </c>
      <c r="M33" s="36">
        <v>0.2292</v>
      </c>
      <c r="N33" s="36">
        <v>0.7116</v>
      </c>
      <c r="O33" s="39">
        <v>34.73</v>
      </c>
      <c r="P33" s="38">
        <v>8294</v>
      </c>
      <c r="Q33" s="39">
        <v>38.49</v>
      </c>
      <c r="R33" s="38">
        <v>9193</v>
      </c>
      <c r="S33" s="39">
        <v>50.09</v>
      </c>
      <c r="T33" s="38">
        <v>11964</v>
      </c>
      <c r="U33" s="40">
        <v>-23.7</v>
      </c>
      <c r="V33" s="40">
        <v>-15.4</v>
      </c>
      <c r="W33" s="75"/>
      <c r="X33" s="40"/>
      <c r="Y33" s="40"/>
      <c r="AA33" s="4">
        <f t="shared" si="0"/>
        <v>100</v>
      </c>
      <c r="AB33" s="28" t="str">
        <f t="shared" si="1"/>
        <v>ОК</v>
      </c>
      <c r="AC33"/>
    </row>
    <row r="34" spans="1:29" ht="13.5" customHeight="1">
      <c r="A34" s="17">
        <v>22</v>
      </c>
      <c r="B34" s="36">
        <v>95.3275</v>
      </c>
      <c r="C34" s="36">
        <v>2.5291</v>
      </c>
      <c r="D34" s="36">
        <v>0.8439</v>
      </c>
      <c r="E34" s="36">
        <v>0.1312</v>
      </c>
      <c r="F34" s="36">
        <v>0.149</v>
      </c>
      <c r="G34" s="36">
        <v>0.0015</v>
      </c>
      <c r="H34" s="36">
        <v>0.0326</v>
      </c>
      <c r="I34" s="36">
        <v>0.0267</v>
      </c>
      <c r="J34" s="36">
        <v>0.0418</v>
      </c>
      <c r="K34" s="36">
        <v>0.0115</v>
      </c>
      <c r="L34" s="36">
        <v>0.7034</v>
      </c>
      <c r="M34" s="36">
        <v>0.2019</v>
      </c>
      <c r="N34" s="36">
        <v>0.7066</v>
      </c>
      <c r="O34" s="39">
        <v>34.54</v>
      </c>
      <c r="P34" s="38">
        <v>8251</v>
      </c>
      <c r="Q34" s="39">
        <v>38.3</v>
      </c>
      <c r="R34" s="38">
        <v>9147</v>
      </c>
      <c r="S34" s="39">
        <v>50.01</v>
      </c>
      <c r="T34" s="38">
        <v>11945</v>
      </c>
      <c r="U34" s="40"/>
      <c r="V34" s="40"/>
      <c r="W34" s="75"/>
      <c r="X34" s="40"/>
      <c r="Y34" s="83"/>
      <c r="AA34" s="4">
        <f t="shared" si="0"/>
        <v>100.0001</v>
      </c>
      <c r="AB34" s="28" t="str">
        <f t="shared" si="1"/>
        <v> </v>
      </c>
      <c r="AC34"/>
    </row>
    <row r="35" spans="1:29" ht="13.5" customHeight="1">
      <c r="A35" s="17">
        <v>23</v>
      </c>
      <c r="B35" s="36">
        <v>95.4946</v>
      </c>
      <c r="C35" s="36">
        <v>2.4716</v>
      </c>
      <c r="D35" s="36">
        <v>0.7981</v>
      </c>
      <c r="E35" s="36">
        <v>0.1252</v>
      </c>
      <c r="F35" s="36">
        <v>0.1333</v>
      </c>
      <c r="G35" s="36">
        <v>0.001</v>
      </c>
      <c r="H35" s="36">
        <v>0.0269</v>
      </c>
      <c r="I35" s="36">
        <v>0.0205</v>
      </c>
      <c r="J35" s="36">
        <v>0.025</v>
      </c>
      <c r="K35" s="36">
        <v>0.0113</v>
      </c>
      <c r="L35" s="36">
        <v>0.6987</v>
      </c>
      <c r="M35" s="36">
        <v>0.1939</v>
      </c>
      <c r="N35" s="36">
        <v>0.7045</v>
      </c>
      <c r="O35" s="39">
        <v>34.46</v>
      </c>
      <c r="P35" s="38">
        <v>8230</v>
      </c>
      <c r="Q35" s="39">
        <v>38.21</v>
      </c>
      <c r="R35" s="38">
        <v>9125</v>
      </c>
      <c r="S35" s="39">
        <v>49.97</v>
      </c>
      <c r="T35" s="38">
        <v>11934</v>
      </c>
      <c r="U35" s="41"/>
      <c r="V35" s="40"/>
      <c r="W35" s="75"/>
      <c r="X35" s="40"/>
      <c r="Y35" s="83"/>
      <c r="AA35" s="4">
        <f t="shared" si="0"/>
        <v>100.00010000000003</v>
      </c>
      <c r="AB35" s="28" t="str">
        <f t="shared" si="1"/>
        <v> </v>
      </c>
      <c r="AC35"/>
    </row>
    <row r="36" spans="1:29" ht="13.5" customHeight="1">
      <c r="A36" s="17">
        <v>24</v>
      </c>
      <c r="B36" s="36">
        <v>95.3259</v>
      </c>
      <c r="C36" s="36">
        <v>2.5613</v>
      </c>
      <c r="D36" s="36">
        <v>0.8287</v>
      </c>
      <c r="E36" s="36">
        <v>0.1281</v>
      </c>
      <c r="F36" s="36">
        <v>0.1401</v>
      </c>
      <c r="G36" s="36">
        <v>0.0013</v>
      </c>
      <c r="H36" s="36">
        <v>0.0288</v>
      </c>
      <c r="I36" s="36">
        <v>0.0224</v>
      </c>
      <c r="J36" s="36">
        <v>0.0263</v>
      </c>
      <c r="K36" s="36">
        <v>0.0112</v>
      </c>
      <c r="L36" s="36">
        <v>0.7253</v>
      </c>
      <c r="M36" s="36">
        <v>0.2006</v>
      </c>
      <c r="N36" s="36">
        <v>0.7059</v>
      </c>
      <c r="O36" s="39">
        <v>34.5</v>
      </c>
      <c r="P36" s="38">
        <v>8241</v>
      </c>
      <c r="Q36" s="39">
        <v>38.25</v>
      </c>
      <c r="R36" s="38">
        <v>9136</v>
      </c>
      <c r="S36" s="39">
        <v>49.98</v>
      </c>
      <c r="T36" s="38">
        <v>11936</v>
      </c>
      <c r="U36" s="41">
        <v>-16.1</v>
      </c>
      <c r="V36" s="41">
        <v>-8.8</v>
      </c>
      <c r="W36" s="72"/>
      <c r="X36" s="40"/>
      <c r="Y36" s="71"/>
      <c r="AA36" s="4">
        <f t="shared" si="0"/>
        <v>100.00000000000003</v>
      </c>
      <c r="AB36" s="28" t="str">
        <f t="shared" si="1"/>
        <v>ОК</v>
      </c>
      <c r="AC36"/>
    </row>
    <row r="37" spans="1:29" ht="13.5" customHeight="1">
      <c r="A37" s="17">
        <v>25</v>
      </c>
      <c r="B37" s="36">
        <v>95.4427</v>
      </c>
      <c r="C37" s="36">
        <v>2.4922</v>
      </c>
      <c r="D37" s="36">
        <v>0.8093</v>
      </c>
      <c r="E37" s="36">
        <v>0.1258</v>
      </c>
      <c r="F37" s="36">
        <v>0.1352</v>
      </c>
      <c r="G37" s="36">
        <v>0.0016</v>
      </c>
      <c r="H37" s="36">
        <v>0.0277</v>
      </c>
      <c r="I37" s="36">
        <v>0.0212</v>
      </c>
      <c r="J37" s="36">
        <v>0.0247</v>
      </c>
      <c r="K37" s="36">
        <v>0.0115</v>
      </c>
      <c r="L37" s="36">
        <v>0.7119</v>
      </c>
      <c r="M37" s="36">
        <v>0.1963</v>
      </c>
      <c r="N37" s="36">
        <v>0.7049</v>
      </c>
      <c r="O37" s="39">
        <v>34.47</v>
      </c>
      <c r="P37" s="38">
        <v>8233</v>
      </c>
      <c r="Q37" s="39">
        <v>38.22</v>
      </c>
      <c r="R37" s="38">
        <v>9128</v>
      </c>
      <c r="S37" s="39">
        <v>49.96</v>
      </c>
      <c r="T37" s="38">
        <v>11934</v>
      </c>
      <c r="U37" s="40">
        <v>-16.4</v>
      </c>
      <c r="V37" s="40">
        <v>-8.6</v>
      </c>
      <c r="W37" s="72"/>
      <c r="X37" s="40">
        <v>0.0005</v>
      </c>
      <c r="Y37" s="40" t="s">
        <v>125</v>
      </c>
      <c r="AA37" s="4">
        <f t="shared" si="0"/>
        <v>100.00009999999996</v>
      </c>
      <c r="AB37" s="28" t="str">
        <f t="shared" si="1"/>
        <v> </v>
      </c>
      <c r="AC37"/>
    </row>
    <row r="38" spans="1:29" ht="13.5" customHeight="1">
      <c r="A38" s="17">
        <v>26</v>
      </c>
      <c r="B38" s="36">
        <v>95.4632</v>
      </c>
      <c r="C38" s="36">
        <v>2.4691</v>
      </c>
      <c r="D38" s="36">
        <v>0.8088</v>
      </c>
      <c r="E38" s="36">
        <v>0.1245</v>
      </c>
      <c r="F38" s="36">
        <v>0.1327</v>
      </c>
      <c r="G38" s="36">
        <v>0.0014</v>
      </c>
      <c r="H38" s="36">
        <v>0.027</v>
      </c>
      <c r="I38" s="36">
        <v>0.0206</v>
      </c>
      <c r="J38" s="36">
        <v>0.0231</v>
      </c>
      <c r="K38" s="36">
        <v>0.0068</v>
      </c>
      <c r="L38" s="36">
        <v>0.7284</v>
      </c>
      <c r="M38" s="36">
        <v>0.1945</v>
      </c>
      <c r="N38" s="36">
        <v>0.7047</v>
      </c>
      <c r="O38" s="39">
        <v>34.45</v>
      </c>
      <c r="P38" s="38">
        <v>8229</v>
      </c>
      <c r="Q38" s="39">
        <v>38.2</v>
      </c>
      <c r="R38" s="38">
        <v>9124</v>
      </c>
      <c r="S38" s="39">
        <v>49.95</v>
      </c>
      <c r="T38" s="38">
        <v>11931</v>
      </c>
      <c r="U38" s="41">
        <v>-15.3</v>
      </c>
      <c r="V38" s="41">
        <v>-7.2</v>
      </c>
      <c r="W38" s="72" t="s">
        <v>126</v>
      </c>
      <c r="X38" s="40"/>
      <c r="Y38" s="40"/>
      <c r="AA38" s="4">
        <f t="shared" si="0"/>
        <v>100.0001</v>
      </c>
      <c r="AB38" s="28" t="str">
        <f t="shared" si="1"/>
        <v> </v>
      </c>
      <c r="AC38"/>
    </row>
    <row r="39" spans="1:29" ht="13.5" customHeight="1">
      <c r="A39" s="17">
        <v>27</v>
      </c>
      <c r="B39" s="36">
        <v>95.577</v>
      </c>
      <c r="C39" s="36">
        <v>2.4201</v>
      </c>
      <c r="D39" s="36">
        <v>0.7809</v>
      </c>
      <c r="E39" s="36">
        <v>0.122</v>
      </c>
      <c r="F39" s="36">
        <v>0.1277</v>
      </c>
      <c r="G39" s="36">
        <v>0.0016</v>
      </c>
      <c r="H39" s="36">
        <v>0.0255</v>
      </c>
      <c r="I39" s="36">
        <v>0.0192</v>
      </c>
      <c r="J39" s="36">
        <v>0.0202</v>
      </c>
      <c r="K39" s="36">
        <v>0.0085</v>
      </c>
      <c r="L39" s="36">
        <v>0.7088</v>
      </c>
      <c r="M39" s="36">
        <v>0.1885</v>
      </c>
      <c r="N39" s="36">
        <v>0.7036</v>
      </c>
      <c r="O39" s="39">
        <v>34.42</v>
      </c>
      <c r="P39" s="38">
        <v>8221</v>
      </c>
      <c r="Q39" s="39">
        <v>38.17</v>
      </c>
      <c r="R39" s="38">
        <v>9116</v>
      </c>
      <c r="S39" s="39">
        <v>49.94</v>
      </c>
      <c r="T39" s="38">
        <v>11929</v>
      </c>
      <c r="U39" s="40">
        <v>-16.6</v>
      </c>
      <c r="V39" s="40">
        <v>-5.7</v>
      </c>
      <c r="W39" s="75"/>
      <c r="X39" s="84"/>
      <c r="Y39" s="85"/>
      <c r="AA39" s="4">
        <f t="shared" si="0"/>
        <v>100</v>
      </c>
      <c r="AB39" s="28" t="str">
        <f t="shared" si="1"/>
        <v>ОК</v>
      </c>
      <c r="AC39"/>
    </row>
    <row r="40" spans="1:29" ht="13.5" customHeight="1">
      <c r="A40" s="17">
        <v>28</v>
      </c>
      <c r="B40" s="36">
        <v>95.5422</v>
      </c>
      <c r="C40" s="36">
        <v>2.4487</v>
      </c>
      <c r="D40" s="36">
        <v>0.7887</v>
      </c>
      <c r="E40" s="36">
        <v>0.1227</v>
      </c>
      <c r="F40" s="36">
        <v>0.1293</v>
      </c>
      <c r="G40" s="36">
        <v>0.0016</v>
      </c>
      <c r="H40" s="36">
        <v>0.026</v>
      </c>
      <c r="I40" s="36">
        <v>0.0198</v>
      </c>
      <c r="J40" s="36">
        <v>0.0205</v>
      </c>
      <c r="K40" s="36">
        <v>0.0112</v>
      </c>
      <c r="L40" s="36">
        <v>0.6977</v>
      </c>
      <c r="M40" s="36">
        <v>0.1917</v>
      </c>
      <c r="N40" s="36">
        <v>0.704</v>
      </c>
      <c r="O40" s="39">
        <v>34.44</v>
      </c>
      <c r="P40" s="38">
        <v>8225</v>
      </c>
      <c r="Q40" s="39">
        <v>38.18</v>
      </c>
      <c r="R40" s="38">
        <v>9120</v>
      </c>
      <c r="S40" s="39">
        <v>49.98</v>
      </c>
      <c r="T40" s="38">
        <v>11932</v>
      </c>
      <c r="U40" s="40">
        <v>-17.6</v>
      </c>
      <c r="V40" s="41">
        <v>-7.5</v>
      </c>
      <c r="W40" s="75"/>
      <c r="X40" s="84"/>
      <c r="Y40" s="83"/>
      <c r="AA40" s="4">
        <f t="shared" si="0"/>
        <v>100.00009999999999</v>
      </c>
      <c r="AB40" s="28" t="str">
        <f t="shared" si="1"/>
        <v> </v>
      </c>
      <c r="AC40"/>
    </row>
    <row r="41" spans="1:29" ht="13.5" customHeight="1">
      <c r="A41" s="17">
        <v>29</v>
      </c>
      <c r="B41" s="36">
        <v>95.3356</v>
      </c>
      <c r="C41" s="36">
        <v>2.5361</v>
      </c>
      <c r="D41" s="36">
        <v>0.8362</v>
      </c>
      <c r="E41" s="36">
        <v>0.1254</v>
      </c>
      <c r="F41" s="36">
        <v>0.1374</v>
      </c>
      <c r="G41" s="36">
        <v>0.0017</v>
      </c>
      <c r="H41" s="36">
        <v>0.0282</v>
      </c>
      <c r="I41" s="36">
        <v>0.022</v>
      </c>
      <c r="J41" s="36">
        <v>0.0251</v>
      </c>
      <c r="K41" s="36">
        <v>0.0132</v>
      </c>
      <c r="L41" s="36">
        <v>0.7347</v>
      </c>
      <c r="M41" s="36">
        <v>0.2043</v>
      </c>
      <c r="N41" s="36">
        <v>0.7058</v>
      </c>
      <c r="O41" s="39">
        <v>34.49</v>
      </c>
      <c r="P41" s="38">
        <v>8237</v>
      </c>
      <c r="Q41" s="39">
        <v>38.24</v>
      </c>
      <c r="R41" s="38">
        <v>9132</v>
      </c>
      <c r="S41" s="39">
        <v>49.96</v>
      </c>
      <c r="T41" s="38">
        <v>11932</v>
      </c>
      <c r="U41" s="41"/>
      <c r="V41" s="40"/>
      <c r="W41" s="75"/>
      <c r="X41" s="84"/>
      <c r="Y41" s="83"/>
      <c r="AA41" s="4">
        <f t="shared" si="0"/>
        <v>99.99990000000001</v>
      </c>
      <c r="AB41" s="28" t="str">
        <f t="shared" si="1"/>
        <v> </v>
      </c>
      <c r="AC41"/>
    </row>
    <row r="42" spans="1:29" ht="13.5" customHeight="1">
      <c r="A42" s="17">
        <v>30</v>
      </c>
      <c r="B42" s="36">
        <v>95.3726</v>
      </c>
      <c r="C42" s="36">
        <v>2.5186</v>
      </c>
      <c r="D42" s="36">
        <v>0.8301</v>
      </c>
      <c r="E42" s="36">
        <v>0.1249</v>
      </c>
      <c r="F42" s="36">
        <v>0.1363</v>
      </c>
      <c r="G42" s="36">
        <v>0.0017</v>
      </c>
      <c r="H42" s="36">
        <v>0.028</v>
      </c>
      <c r="I42" s="36">
        <v>0.0218</v>
      </c>
      <c r="J42" s="36">
        <v>0.0249</v>
      </c>
      <c r="K42" s="36">
        <v>0.0124</v>
      </c>
      <c r="L42" s="36">
        <v>0.7253</v>
      </c>
      <c r="M42" s="36">
        <v>0.2034</v>
      </c>
      <c r="N42" s="36">
        <v>0.7055</v>
      </c>
      <c r="O42" s="39">
        <v>34.48</v>
      </c>
      <c r="P42" s="38">
        <v>8236</v>
      </c>
      <c r="Q42" s="39">
        <v>38.23</v>
      </c>
      <c r="R42" s="38">
        <v>9131</v>
      </c>
      <c r="S42" s="39">
        <v>49.96</v>
      </c>
      <c r="T42" s="38">
        <v>11933</v>
      </c>
      <c r="U42" s="41"/>
      <c r="V42" s="41"/>
      <c r="W42" s="75"/>
      <c r="X42" s="85"/>
      <c r="Y42" s="86"/>
      <c r="AA42" s="4">
        <f t="shared" si="0"/>
        <v>100.00000000000003</v>
      </c>
      <c r="AB42" s="28" t="str">
        <f t="shared" si="1"/>
        <v>ОК</v>
      </c>
      <c r="AC42"/>
    </row>
    <row r="43" spans="1:29" ht="12.75" customHeight="1">
      <c r="A43" s="17">
        <v>31</v>
      </c>
      <c r="B43" s="36">
        <v>95.3776</v>
      </c>
      <c r="C43" s="36">
        <v>2.5259</v>
      </c>
      <c r="D43" s="36">
        <v>0.8071</v>
      </c>
      <c r="E43" s="36">
        <v>0.1248</v>
      </c>
      <c r="F43" s="36">
        <v>0.1362</v>
      </c>
      <c r="G43" s="36">
        <v>0.0017</v>
      </c>
      <c r="H43" s="36">
        <v>0.0282</v>
      </c>
      <c r="I43" s="36">
        <v>0.0218</v>
      </c>
      <c r="J43" s="36">
        <v>0.0243</v>
      </c>
      <c r="K43" s="36">
        <v>0.0102</v>
      </c>
      <c r="L43" s="36">
        <v>0.738</v>
      </c>
      <c r="M43" s="36">
        <v>0.2042</v>
      </c>
      <c r="N43" s="36">
        <v>0.7053</v>
      </c>
      <c r="O43" s="39">
        <v>34.47</v>
      </c>
      <c r="P43" s="38">
        <v>8232</v>
      </c>
      <c r="Q43" s="39">
        <v>38.21</v>
      </c>
      <c r="R43" s="38">
        <v>9127</v>
      </c>
      <c r="S43" s="39">
        <v>49.95</v>
      </c>
      <c r="T43" s="38">
        <v>11930</v>
      </c>
      <c r="U43" s="40">
        <v>-17.8</v>
      </c>
      <c r="V43" s="41">
        <v>-7</v>
      </c>
      <c r="W43" s="75"/>
      <c r="X43" s="84"/>
      <c r="Y43" s="87"/>
      <c r="AA43" s="4">
        <f t="shared" si="0"/>
        <v>100</v>
      </c>
      <c r="AB43" s="28" t="str">
        <f t="shared" si="1"/>
        <v>ОК</v>
      </c>
      <c r="AC43"/>
    </row>
    <row r="44" spans="2:29" ht="14.25" customHeight="1">
      <c r="B44" s="115"/>
      <c r="C44" s="115"/>
      <c r="D44" s="115"/>
      <c r="E44" s="115"/>
      <c r="F44" s="115"/>
      <c r="G44" s="115"/>
      <c r="H44" s="115"/>
      <c r="I44" s="115"/>
      <c r="J44" s="115"/>
      <c r="K44" s="115"/>
      <c r="L44" s="46"/>
      <c r="M44" s="46"/>
      <c r="N44" s="46"/>
      <c r="O44" s="46"/>
      <c r="P44" s="46"/>
      <c r="Q44" s="46"/>
      <c r="R44" s="46"/>
      <c r="S44" s="46"/>
      <c r="T44" s="46"/>
      <c r="U44" s="46"/>
      <c r="V44" s="46"/>
      <c r="W44" s="46"/>
      <c r="X44" s="46"/>
      <c r="Y44" s="46"/>
      <c r="AA44" s="4"/>
      <c r="AB44" s="5"/>
      <c r="AC44"/>
    </row>
    <row r="45" spans="2:25" ht="18.75" customHeight="1">
      <c r="B45" s="11" t="s">
        <v>127</v>
      </c>
      <c r="C45" s="11"/>
      <c r="D45" s="12"/>
      <c r="E45" s="12"/>
      <c r="F45" s="12"/>
      <c r="G45" s="12"/>
      <c r="H45" s="12"/>
      <c r="I45" s="12"/>
      <c r="J45" s="12"/>
      <c r="K45" s="12"/>
      <c r="L45" s="12"/>
      <c r="M45" s="12"/>
      <c r="N45" s="12"/>
      <c r="O45" s="12" t="s">
        <v>128</v>
      </c>
      <c r="P45" s="12"/>
      <c r="Q45" s="12"/>
      <c r="R45" s="12"/>
      <c r="S45" s="42"/>
      <c r="T45" s="42"/>
      <c r="U45" s="43"/>
      <c r="V45" s="43"/>
      <c r="W45" s="113">
        <v>42675</v>
      </c>
      <c r="X45" s="114"/>
      <c r="Y45" s="13"/>
    </row>
    <row r="46" spans="2:24" ht="12.75">
      <c r="B46" s="1"/>
      <c r="C46" s="1" t="s">
        <v>27</v>
      </c>
      <c r="N46" s="2"/>
      <c r="O46" s="15" t="s">
        <v>29</v>
      </c>
      <c r="P46" s="15"/>
      <c r="S46" s="2"/>
      <c r="T46" s="2"/>
      <c r="U46" s="14" t="s">
        <v>0</v>
      </c>
      <c r="W46" s="2"/>
      <c r="X46" s="14" t="s">
        <v>16</v>
      </c>
    </row>
    <row r="47" spans="2:25" ht="18" customHeight="1">
      <c r="B47" s="11" t="s">
        <v>34</v>
      </c>
      <c r="C47" s="30"/>
      <c r="D47" s="31"/>
      <c r="E47" s="31"/>
      <c r="F47" s="31"/>
      <c r="G47" s="31"/>
      <c r="H47" s="31"/>
      <c r="I47" s="31"/>
      <c r="J47" s="31"/>
      <c r="K47" s="31"/>
      <c r="L47" s="31"/>
      <c r="M47" s="31"/>
      <c r="N47" s="31" t="s">
        <v>1</v>
      </c>
      <c r="O47" s="12" t="s">
        <v>39</v>
      </c>
      <c r="P47" s="31"/>
      <c r="Q47" s="31"/>
      <c r="R47" s="31"/>
      <c r="S47" s="31"/>
      <c r="T47" s="31"/>
      <c r="U47" s="32"/>
      <c r="V47" s="32"/>
      <c r="W47" s="113">
        <v>42675</v>
      </c>
      <c r="X47" s="114"/>
      <c r="Y47" s="12"/>
    </row>
    <row r="48" spans="2:24" ht="15">
      <c r="B48" s="88"/>
      <c r="C48" s="1" t="s">
        <v>28</v>
      </c>
      <c r="D48" s="89"/>
      <c r="E48" s="89"/>
      <c r="F48" s="89"/>
      <c r="G48" s="89"/>
      <c r="H48" s="89"/>
      <c r="I48" s="89"/>
      <c r="J48" s="89"/>
      <c r="K48" s="89"/>
      <c r="L48" s="89"/>
      <c r="M48" s="89"/>
      <c r="N48" s="89"/>
      <c r="O48" s="25"/>
      <c r="P48" s="89"/>
      <c r="Q48" s="89"/>
      <c r="R48" s="89"/>
      <c r="S48" s="89"/>
      <c r="T48" s="89"/>
      <c r="U48" s="14" t="s">
        <v>0</v>
      </c>
      <c r="V48" s="90"/>
      <c r="W48" s="91"/>
      <c r="X48" s="14" t="s">
        <v>16</v>
      </c>
    </row>
    <row r="52" spans="2:9" ht="12.75">
      <c r="B52" s="35"/>
      <c r="C52" s="29"/>
      <c r="D52" s="29"/>
      <c r="E52" s="29"/>
      <c r="F52" s="29"/>
      <c r="G52" s="29"/>
      <c r="H52" s="29"/>
      <c r="I52" s="29"/>
    </row>
  </sheetData>
  <sheetProtection/>
  <mergeCells count="33">
    <mergeCell ref="B10:B12"/>
    <mergeCell ref="W45:X45"/>
    <mergeCell ref="X9:X12"/>
    <mergeCell ref="L10:L12"/>
    <mergeCell ref="W9:W12"/>
    <mergeCell ref="B9:M9"/>
    <mergeCell ref="G10:G12"/>
    <mergeCell ref="R10:R12"/>
    <mergeCell ref="W47:X47"/>
    <mergeCell ref="B44:K44"/>
    <mergeCell ref="E10:E12"/>
    <mergeCell ref="P10:P12"/>
    <mergeCell ref="M10:M12"/>
    <mergeCell ref="V9:V12"/>
    <mergeCell ref="T10:T12"/>
    <mergeCell ref="D10:D12"/>
    <mergeCell ref="N10:N12"/>
    <mergeCell ref="J10:J12"/>
    <mergeCell ref="I10:I12"/>
    <mergeCell ref="Q10:Q12"/>
    <mergeCell ref="K10:K12"/>
    <mergeCell ref="H10:H12"/>
    <mergeCell ref="O10:O12"/>
    <mergeCell ref="B6:AA6"/>
    <mergeCell ref="Y9:Y12"/>
    <mergeCell ref="U9:U12"/>
    <mergeCell ref="C10:C12"/>
    <mergeCell ref="F10:F12"/>
    <mergeCell ref="S10:S12"/>
    <mergeCell ref="N9:S9"/>
    <mergeCell ref="A8:Y8"/>
    <mergeCell ref="A7:Y7"/>
    <mergeCell ref="A9:A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N60"/>
  <sheetViews>
    <sheetView zoomScale="90" zoomScaleNormal="90" zoomScalePageLayoutView="0" workbookViewId="0" topLeftCell="J18">
      <selection activeCell="AC32" sqref="AC32"/>
    </sheetView>
  </sheetViews>
  <sheetFormatPr defaultColWidth="9.00390625" defaultRowHeight="12.75"/>
  <cols>
    <col min="1" max="1" width="8.75390625" style="0" customWidth="1"/>
    <col min="2" max="2" width="9.75390625" style="0" customWidth="1"/>
    <col min="3" max="3" width="7.75390625" style="0" customWidth="1"/>
    <col min="4" max="4" width="10.625" style="0" customWidth="1"/>
    <col min="5" max="5" width="7.875" style="0" customWidth="1"/>
    <col min="6" max="6" width="7.75390625" style="0" customWidth="1"/>
    <col min="7" max="7" width="7.625" style="50" customWidth="1"/>
    <col min="8" max="8" width="8.125" style="0" customWidth="1"/>
    <col min="9" max="9" width="7.375" style="0" customWidth="1"/>
    <col min="10" max="10" width="7.875" style="50" customWidth="1"/>
    <col min="11" max="11" width="7.875" style="0" customWidth="1"/>
    <col min="12" max="12" width="7.25390625" style="0" customWidth="1"/>
    <col min="13" max="15" width="7.75390625" style="0" customWidth="1"/>
    <col min="16" max="19" width="7.375" style="0" customWidth="1"/>
    <col min="20" max="20" width="8.00390625" style="50" customWidth="1"/>
    <col min="21" max="21" width="7.125" style="0" customWidth="1"/>
    <col min="22" max="22" width="6.00390625" style="50" customWidth="1"/>
    <col min="23" max="23" width="7.25390625" style="0" customWidth="1"/>
    <col min="24" max="24" width="6.75390625" style="50" customWidth="1"/>
    <col min="25" max="25" width="12.00390625" style="0" customWidth="1"/>
    <col min="26" max="26" width="9.625" style="0" customWidth="1"/>
    <col min="27" max="27" width="9.75390625" style="0" customWidth="1"/>
    <col min="28" max="28" width="9.125" style="6" customWidth="1"/>
  </cols>
  <sheetData>
    <row r="1" spans="1:5" ht="12.75">
      <c r="A1" s="49" t="s">
        <v>30</v>
      </c>
      <c r="B1" s="49"/>
      <c r="C1" s="49"/>
      <c r="D1" s="49"/>
      <c r="E1" s="49"/>
    </row>
    <row r="2" spans="1:5" ht="12.75">
      <c r="A2" s="49" t="s">
        <v>31</v>
      </c>
      <c r="B2" s="49"/>
      <c r="C2" s="49"/>
      <c r="D2" s="49"/>
      <c r="E2" s="49"/>
    </row>
    <row r="3" spans="1:27" ht="12.75">
      <c r="A3" s="51" t="s">
        <v>41</v>
      </c>
      <c r="B3" s="51"/>
      <c r="C3" s="51"/>
      <c r="D3" s="49"/>
      <c r="E3" s="49"/>
      <c r="G3" s="52"/>
      <c r="H3" s="44"/>
      <c r="I3" s="44"/>
      <c r="J3" s="52"/>
      <c r="K3" s="44"/>
      <c r="L3" s="3"/>
      <c r="M3" s="3"/>
      <c r="N3" s="3"/>
      <c r="O3" s="3"/>
      <c r="P3" s="3"/>
      <c r="Q3" s="3"/>
      <c r="R3" s="3"/>
      <c r="S3" s="3"/>
      <c r="T3" s="53"/>
      <c r="U3" s="3"/>
      <c r="V3" s="53"/>
      <c r="W3" s="3"/>
      <c r="X3" s="53"/>
      <c r="Y3" s="3"/>
      <c r="Z3" s="3"/>
      <c r="AA3" s="3"/>
    </row>
    <row r="4" spans="1:27" ht="12.75">
      <c r="A4" s="49"/>
      <c r="B4" s="49"/>
      <c r="C4" s="49"/>
      <c r="D4" s="49"/>
      <c r="E4" s="49"/>
      <c r="G4" s="52"/>
      <c r="H4" s="44"/>
      <c r="I4" s="44"/>
      <c r="J4" s="52"/>
      <c r="K4" s="44"/>
      <c r="L4" s="3"/>
      <c r="M4" s="3"/>
      <c r="N4" s="3"/>
      <c r="O4" s="3"/>
      <c r="P4" s="3"/>
      <c r="Q4" s="3"/>
      <c r="R4" s="3"/>
      <c r="S4" s="3"/>
      <c r="T4" s="53"/>
      <c r="U4" s="3"/>
      <c r="V4" s="53"/>
      <c r="W4" s="3"/>
      <c r="X4" s="53"/>
      <c r="Y4" s="3"/>
      <c r="Z4" s="3"/>
      <c r="AA4" s="3"/>
    </row>
    <row r="5" spans="2:28" s="1" customFormat="1" ht="14.25">
      <c r="B5" s="118" t="s">
        <v>36</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54"/>
    </row>
    <row r="6" spans="2:28" s="1" customFormat="1" ht="60.75" customHeight="1">
      <c r="B6" s="119" t="s">
        <v>129</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54"/>
    </row>
    <row r="7" spans="1:28" ht="30" customHeight="1">
      <c r="A7" s="100" t="s">
        <v>26</v>
      </c>
      <c r="B7" s="107" t="s">
        <v>46</v>
      </c>
      <c r="C7" s="108"/>
      <c r="D7" s="108"/>
      <c r="E7" s="108"/>
      <c r="F7" s="108"/>
      <c r="G7" s="108"/>
      <c r="H7" s="108"/>
      <c r="I7" s="108"/>
      <c r="J7" s="108"/>
      <c r="K7" s="108"/>
      <c r="L7" s="108"/>
      <c r="M7" s="108"/>
      <c r="N7" s="108"/>
      <c r="O7" s="108"/>
      <c r="P7" s="108"/>
      <c r="Q7" s="108"/>
      <c r="R7" s="108"/>
      <c r="S7" s="108"/>
      <c r="T7" s="108"/>
      <c r="U7" s="108"/>
      <c r="V7" s="108"/>
      <c r="W7" s="108"/>
      <c r="X7" s="117"/>
      <c r="Y7" s="120" t="s">
        <v>47</v>
      </c>
      <c r="Z7" s="121" t="s">
        <v>116</v>
      </c>
      <c r="AA7" s="100" t="s">
        <v>48</v>
      </c>
      <c r="AB7"/>
    </row>
    <row r="8" spans="1:28" ht="48.75" customHeight="1">
      <c r="A8" s="101"/>
      <c r="B8" s="124" t="s">
        <v>49</v>
      </c>
      <c r="C8" s="125" t="s">
        <v>50</v>
      </c>
      <c r="D8" s="125" t="s">
        <v>51</v>
      </c>
      <c r="E8" s="125" t="s">
        <v>95</v>
      </c>
      <c r="F8" s="125" t="s">
        <v>52</v>
      </c>
      <c r="G8" s="126" t="s">
        <v>53</v>
      </c>
      <c r="H8" s="125" t="s">
        <v>54</v>
      </c>
      <c r="I8" s="125" t="s">
        <v>55</v>
      </c>
      <c r="J8" s="130" t="s">
        <v>56</v>
      </c>
      <c r="K8" s="127" t="s">
        <v>57</v>
      </c>
      <c r="L8" s="127" t="s">
        <v>58</v>
      </c>
      <c r="M8" s="127" t="s">
        <v>96</v>
      </c>
      <c r="N8" s="127" t="s">
        <v>97</v>
      </c>
      <c r="O8" s="127" t="s">
        <v>59</v>
      </c>
      <c r="P8" s="127" t="s">
        <v>60</v>
      </c>
      <c r="Q8" s="127" t="s">
        <v>61</v>
      </c>
      <c r="R8" s="127" t="s">
        <v>62</v>
      </c>
      <c r="S8" s="127" t="s">
        <v>63</v>
      </c>
      <c r="T8" s="138" t="s">
        <v>64</v>
      </c>
      <c r="U8" s="127" t="s">
        <v>65</v>
      </c>
      <c r="V8" s="130" t="s">
        <v>66</v>
      </c>
      <c r="W8" s="127" t="s">
        <v>67</v>
      </c>
      <c r="X8" s="130" t="s">
        <v>68</v>
      </c>
      <c r="Y8" s="120"/>
      <c r="Z8" s="122"/>
      <c r="AA8" s="101"/>
      <c r="AB8"/>
    </row>
    <row r="9" spans="1:28" ht="15.75" customHeight="1">
      <c r="A9" s="101"/>
      <c r="B9" s="124"/>
      <c r="C9" s="125"/>
      <c r="D9" s="125"/>
      <c r="E9" s="125"/>
      <c r="F9" s="125"/>
      <c r="G9" s="126"/>
      <c r="H9" s="125"/>
      <c r="I9" s="125"/>
      <c r="J9" s="131"/>
      <c r="K9" s="133"/>
      <c r="L9" s="128"/>
      <c r="M9" s="133"/>
      <c r="N9" s="133"/>
      <c r="O9" s="133"/>
      <c r="P9" s="133"/>
      <c r="Q9" s="133"/>
      <c r="R9" s="133"/>
      <c r="S9" s="133"/>
      <c r="T9" s="139"/>
      <c r="U9" s="128"/>
      <c r="V9" s="135"/>
      <c r="W9" s="128"/>
      <c r="X9" s="135"/>
      <c r="Y9" s="120"/>
      <c r="Z9" s="122"/>
      <c r="AA9" s="101"/>
      <c r="AB9"/>
    </row>
    <row r="10" spans="1:28" ht="30" customHeight="1">
      <c r="A10" s="112"/>
      <c r="B10" s="124"/>
      <c r="C10" s="125"/>
      <c r="D10" s="125"/>
      <c r="E10" s="125"/>
      <c r="F10" s="125"/>
      <c r="G10" s="126"/>
      <c r="H10" s="125"/>
      <c r="I10" s="125"/>
      <c r="J10" s="132"/>
      <c r="K10" s="134"/>
      <c r="L10" s="129"/>
      <c r="M10" s="134"/>
      <c r="N10" s="134"/>
      <c r="O10" s="134"/>
      <c r="P10" s="134"/>
      <c r="Q10" s="134"/>
      <c r="R10" s="134"/>
      <c r="S10" s="134"/>
      <c r="T10" s="140"/>
      <c r="U10" s="129"/>
      <c r="V10" s="136"/>
      <c r="W10" s="129"/>
      <c r="X10" s="136"/>
      <c r="Y10" s="120"/>
      <c r="Z10" s="123"/>
      <c r="AA10" s="102"/>
      <c r="AB10"/>
    </row>
    <row r="11" spans="1:28" ht="15.75" customHeight="1">
      <c r="A11" s="16">
        <v>1</v>
      </c>
      <c r="B11" s="92">
        <v>114863.16</v>
      </c>
      <c r="C11" s="92">
        <v>167648.48</v>
      </c>
      <c r="D11" s="92">
        <v>14747.2</v>
      </c>
      <c r="E11" s="92">
        <v>2741.42</v>
      </c>
      <c r="F11" s="92">
        <v>916.81</v>
      </c>
      <c r="G11" s="93">
        <v>1386.08</v>
      </c>
      <c r="H11" s="92">
        <v>5192.15</v>
      </c>
      <c r="I11" s="92">
        <v>986.37</v>
      </c>
      <c r="J11" s="93">
        <v>839.21</v>
      </c>
      <c r="K11" s="92">
        <v>8936.42</v>
      </c>
      <c r="L11" s="92">
        <v>8145.47</v>
      </c>
      <c r="M11" s="94">
        <v>1760.85</v>
      </c>
      <c r="N11" s="94">
        <v>818.43</v>
      </c>
      <c r="O11" s="94">
        <v>697.73</v>
      </c>
      <c r="P11" s="94">
        <v>1677.2</v>
      </c>
      <c r="Q11" s="94">
        <v>6110.47</v>
      </c>
      <c r="R11" s="94">
        <v>2560.19</v>
      </c>
      <c r="S11" s="92">
        <v>1320.04</v>
      </c>
      <c r="T11" s="93">
        <v>1316.02</v>
      </c>
      <c r="U11" s="92">
        <v>940.14</v>
      </c>
      <c r="V11" s="93">
        <v>71</v>
      </c>
      <c r="W11" s="94">
        <v>4652.99</v>
      </c>
      <c r="X11" s="93">
        <v>646.28</v>
      </c>
      <c r="Y11" s="55">
        <f aca="true" t="shared" si="0" ref="Y11:Y41">SUM(B11:X11)</f>
        <v>348974.11</v>
      </c>
      <c r="Z11" s="47">
        <v>34.64</v>
      </c>
      <c r="AA11" s="47">
        <f>Z11</f>
        <v>34.64</v>
      </c>
      <c r="AB11"/>
    </row>
    <row r="12" spans="1:28" ht="15.75" customHeight="1">
      <c r="A12" s="16">
        <v>2</v>
      </c>
      <c r="B12" s="92">
        <v>121127.22</v>
      </c>
      <c r="C12" s="92">
        <v>163570.47</v>
      </c>
      <c r="D12" s="92">
        <v>15363.85</v>
      </c>
      <c r="E12" s="92">
        <v>2754.13</v>
      </c>
      <c r="F12" s="92">
        <v>925.17</v>
      </c>
      <c r="G12" s="93">
        <v>1413.84</v>
      </c>
      <c r="H12" s="92">
        <v>5289.31</v>
      </c>
      <c r="I12" s="92">
        <v>969.58</v>
      </c>
      <c r="J12" s="93">
        <v>793.79</v>
      </c>
      <c r="K12" s="92">
        <v>10806.38</v>
      </c>
      <c r="L12" s="92">
        <v>8308.57</v>
      </c>
      <c r="M12" s="94">
        <v>1804.11</v>
      </c>
      <c r="N12" s="94">
        <v>850.77</v>
      </c>
      <c r="O12" s="94">
        <v>711.04</v>
      </c>
      <c r="P12" s="94">
        <v>1684.78</v>
      </c>
      <c r="Q12" s="94">
        <v>6424.39</v>
      </c>
      <c r="R12" s="94">
        <v>2466.45</v>
      </c>
      <c r="S12" s="92">
        <v>1353.28</v>
      </c>
      <c r="T12" s="93">
        <v>1307.36</v>
      </c>
      <c r="U12" s="92">
        <v>943.16</v>
      </c>
      <c r="V12" s="93">
        <v>93</v>
      </c>
      <c r="W12" s="94">
        <v>4921.47</v>
      </c>
      <c r="X12" s="93">
        <v>622.28</v>
      </c>
      <c r="Y12" s="55">
        <f t="shared" si="0"/>
        <v>354504.4</v>
      </c>
      <c r="Z12" s="47">
        <v>34.64</v>
      </c>
      <c r="AA12" s="47">
        <f aca="true" t="shared" si="1" ref="AA12:AA41">Z12</f>
        <v>34.64</v>
      </c>
      <c r="AB12"/>
    </row>
    <row r="13" spans="1:28" ht="15" customHeight="1">
      <c r="A13" s="16">
        <v>3</v>
      </c>
      <c r="B13" s="92">
        <v>124188.05</v>
      </c>
      <c r="C13" s="92">
        <v>161949.55</v>
      </c>
      <c r="D13" s="92">
        <v>13864.3</v>
      </c>
      <c r="E13" s="92">
        <v>2458.86</v>
      </c>
      <c r="F13" s="92">
        <v>799.92</v>
      </c>
      <c r="G13" s="93">
        <v>1244.05</v>
      </c>
      <c r="H13" s="92">
        <v>4513.19</v>
      </c>
      <c r="I13" s="92">
        <v>843.61</v>
      </c>
      <c r="J13" s="93">
        <v>732.12</v>
      </c>
      <c r="K13" s="92">
        <v>8200.32</v>
      </c>
      <c r="L13" s="92">
        <v>7201.84</v>
      </c>
      <c r="M13" s="94">
        <v>1558.97</v>
      </c>
      <c r="N13" s="94">
        <v>706.67</v>
      </c>
      <c r="O13" s="94">
        <v>619.58</v>
      </c>
      <c r="P13" s="94">
        <v>1496.64</v>
      </c>
      <c r="Q13" s="94">
        <v>5832.31</v>
      </c>
      <c r="R13" s="94">
        <v>2184.95</v>
      </c>
      <c r="S13" s="92">
        <v>1152.3</v>
      </c>
      <c r="T13" s="93">
        <v>1106.3</v>
      </c>
      <c r="U13" s="92">
        <v>857.98</v>
      </c>
      <c r="V13" s="93">
        <v>64</v>
      </c>
      <c r="W13" s="94">
        <v>4074.81</v>
      </c>
      <c r="X13" s="93">
        <v>537.53</v>
      </c>
      <c r="Y13" s="55">
        <f t="shared" si="0"/>
        <v>346187.8499999999</v>
      </c>
      <c r="Z13" s="47">
        <f>Паспорт!O15</f>
        <v>34.458</v>
      </c>
      <c r="AA13" s="47">
        <f t="shared" si="1"/>
        <v>34.458</v>
      </c>
      <c r="AB13"/>
    </row>
    <row r="14" spans="1:28" ht="15" customHeight="1">
      <c r="A14" s="16">
        <v>4</v>
      </c>
      <c r="B14" s="92">
        <v>123302.66</v>
      </c>
      <c r="C14" s="92">
        <v>175242.95</v>
      </c>
      <c r="D14" s="92">
        <v>13758.48</v>
      </c>
      <c r="E14" s="92">
        <v>2383.04</v>
      </c>
      <c r="F14" s="92">
        <v>818.67</v>
      </c>
      <c r="G14" s="93">
        <v>1362.35</v>
      </c>
      <c r="H14" s="92">
        <v>4662.1</v>
      </c>
      <c r="I14" s="92">
        <v>872.51</v>
      </c>
      <c r="J14" s="93">
        <v>736.95</v>
      </c>
      <c r="K14" s="92">
        <v>9437.74</v>
      </c>
      <c r="L14" s="92">
        <v>7744.44</v>
      </c>
      <c r="M14" s="94">
        <v>1656.1</v>
      </c>
      <c r="N14" s="94">
        <v>736.41</v>
      </c>
      <c r="O14" s="94">
        <v>651.7</v>
      </c>
      <c r="P14" s="94">
        <v>1579.65</v>
      </c>
      <c r="Q14" s="94">
        <v>5874.34</v>
      </c>
      <c r="R14" s="94">
        <v>2171.09</v>
      </c>
      <c r="S14" s="92">
        <v>1192.71</v>
      </c>
      <c r="T14" s="93">
        <v>1130.62</v>
      </c>
      <c r="U14" s="92">
        <v>858.93</v>
      </c>
      <c r="V14" s="93">
        <v>82</v>
      </c>
      <c r="W14" s="94">
        <v>4385.16</v>
      </c>
      <c r="X14" s="93">
        <v>574.45</v>
      </c>
      <c r="Y14" s="55">
        <f t="shared" si="0"/>
        <v>361215.04999999993</v>
      </c>
      <c r="Z14" s="47">
        <f>Паспорт!O16</f>
        <v>34.5356</v>
      </c>
      <c r="AA14" s="47">
        <f t="shared" si="1"/>
        <v>34.5356</v>
      </c>
      <c r="AB14"/>
    </row>
    <row r="15" spans="1:28" ht="15" customHeight="1">
      <c r="A15" s="16">
        <v>5</v>
      </c>
      <c r="B15" s="92">
        <v>137677.5</v>
      </c>
      <c r="C15" s="92">
        <v>102030.15</v>
      </c>
      <c r="D15" s="92">
        <v>15826.27</v>
      </c>
      <c r="E15" s="92">
        <v>2649.76</v>
      </c>
      <c r="F15" s="92">
        <v>1014.33</v>
      </c>
      <c r="G15" s="93">
        <v>1641.02</v>
      </c>
      <c r="H15" s="92">
        <v>5771.4</v>
      </c>
      <c r="I15" s="92">
        <v>1047.92</v>
      </c>
      <c r="J15" s="93">
        <v>852.89</v>
      </c>
      <c r="K15" s="92">
        <v>10254.42</v>
      </c>
      <c r="L15" s="92">
        <v>10694.15</v>
      </c>
      <c r="M15" s="94">
        <v>1798.8</v>
      </c>
      <c r="N15" s="94">
        <v>906.36</v>
      </c>
      <c r="O15" s="94">
        <v>759.67</v>
      </c>
      <c r="P15" s="94">
        <v>1708.38</v>
      </c>
      <c r="Q15" s="94">
        <v>6420.47</v>
      </c>
      <c r="R15" s="94">
        <v>2621.19</v>
      </c>
      <c r="S15" s="92">
        <v>1236.93</v>
      </c>
      <c r="T15" s="93">
        <v>1246.42</v>
      </c>
      <c r="U15" s="92">
        <v>982.54</v>
      </c>
      <c r="V15" s="93">
        <v>96.49</v>
      </c>
      <c r="W15" s="94">
        <v>6533.94</v>
      </c>
      <c r="X15" s="93">
        <v>810.99</v>
      </c>
      <c r="Y15" s="55">
        <f t="shared" si="0"/>
        <v>314581.9899999999</v>
      </c>
      <c r="Z15" s="47">
        <f>Паспорт!O17</f>
        <v>34.5777</v>
      </c>
      <c r="AA15" s="47">
        <f t="shared" si="1"/>
        <v>34.5777</v>
      </c>
      <c r="AB15"/>
    </row>
    <row r="16" spans="1:28" ht="15.75" customHeight="1">
      <c r="A16" s="16">
        <v>6</v>
      </c>
      <c r="B16" s="92">
        <v>142487</v>
      </c>
      <c r="C16" s="92">
        <v>56763.47</v>
      </c>
      <c r="D16" s="92">
        <v>16635.67</v>
      </c>
      <c r="E16" s="92">
        <v>2990.36</v>
      </c>
      <c r="F16" s="92">
        <v>1021.91</v>
      </c>
      <c r="G16" s="93">
        <v>1704.71</v>
      </c>
      <c r="H16" s="92">
        <v>5909.52</v>
      </c>
      <c r="I16" s="92">
        <v>1085.99</v>
      </c>
      <c r="J16" s="93">
        <v>907.72</v>
      </c>
      <c r="K16" s="92">
        <v>11511.23</v>
      </c>
      <c r="L16" s="92">
        <v>11147.38</v>
      </c>
      <c r="M16" s="94">
        <v>1854.74</v>
      </c>
      <c r="N16" s="94">
        <v>895.18</v>
      </c>
      <c r="O16" s="94">
        <v>813</v>
      </c>
      <c r="P16" s="94">
        <v>1868.58</v>
      </c>
      <c r="Q16" s="94">
        <v>6860.46</v>
      </c>
      <c r="R16" s="94">
        <v>2677.73</v>
      </c>
      <c r="S16" s="92">
        <v>1390.58</v>
      </c>
      <c r="T16" s="93">
        <v>1311.99</v>
      </c>
      <c r="U16" s="92">
        <v>984.06</v>
      </c>
      <c r="V16" s="93">
        <v>140.84</v>
      </c>
      <c r="W16" s="94">
        <v>7136.61</v>
      </c>
      <c r="X16" s="93">
        <v>834.75</v>
      </c>
      <c r="Y16" s="55">
        <f t="shared" si="0"/>
        <v>278933.48</v>
      </c>
      <c r="Z16" s="47">
        <f>Паспорт!O18</f>
        <v>34.5061</v>
      </c>
      <c r="AA16" s="47">
        <f t="shared" si="1"/>
        <v>34.5061</v>
      </c>
      <c r="AB16"/>
    </row>
    <row r="17" spans="1:28" ht="15.75" customHeight="1">
      <c r="A17" s="16">
        <v>7</v>
      </c>
      <c r="B17" s="92">
        <v>141077.72</v>
      </c>
      <c r="C17" s="92">
        <v>60787.57</v>
      </c>
      <c r="D17" s="92">
        <v>17665.94</v>
      </c>
      <c r="E17" s="92">
        <v>3129.71</v>
      </c>
      <c r="F17" s="92">
        <v>1124.95</v>
      </c>
      <c r="G17" s="93">
        <v>1829.9</v>
      </c>
      <c r="H17" s="92">
        <v>6359</v>
      </c>
      <c r="I17" s="92">
        <v>1178.95</v>
      </c>
      <c r="J17" s="93">
        <v>971.14</v>
      </c>
      <c r="K17" s="92">
        <v>11384.49</v>
      </c>
      <c r="L17" s="92">
        <v>11975.68</v>
      </c>
      <c r="M17" s="94">
        <v>2040.9</v>
      </c>
      <c r="N17" s="94">
        <v>947.3</v>
      </c>
      <c r="O17" s="94">
        <v>858.93</v>
      </c>
      <c r="P17" s="94">
        <v>2225.12</v>
      </c>
      <c r="Q17" s="94">
        <v>8055</v>
      </c>
      <c r="R17" s="94">
        <v>2893.62</v>
      </c>
      <c r="S17" s="92">
        <v>1487.67</v>
      </c>
      <c r="T17" s="93">
        <v>1523.21</v>
      </c>
      <c r="U17" s="92">
        <v>1076.13</v>
      </c>
      <c r="V17" s="93">
        <v>116.3</v>
      </c>
      <c r="W17" s="94">
        <v>7568.17</v>
      </c>
      <c r="X17" s="93">
        <v>944.86</v>
      </c>
      <c r="Y17" s="55">
        <f t="shared" si="0"/>
        <v>287222.25999999995</v>
      </c>
      <c r="Z17" s="47">
        <f>Паспорт!O19</f>
        <v>34.5196</v>
      </c>
      <c r="AA17" s="47">
        <f t="shared" si="1"/>
        <v>34.5196</v>
      </c>
      <c r="AB17"/>
    </row>
    <row r="18" spans="1:28" ht="15.75" customHeight="1">
      <c r="A18" s="16">
        <v>8</v>
      </c>
      <c r="B18" s="92">
        <v>159097.13</v>
      </c>
      <c r="C18" s="92">
        <v>64033.74</v>
      </c>
      <c r="D18" s="92">
        <v>25111.09</v>
      </c>
      <c r="E18" s="92">
        <v>4479.94</v>
      </c>
      <c r="F18" s="92">
        <v>1658.46</v>
      </c>
      <c r="G18" s="93">
        <v>2540.58</v>
      </c>
      <c r="H18" s="92">
        <v>9034.21</v>
      </c>
      <c r="I18" s="92">
        <v>1674.86</v>
      </c>
      <c r="J18" s="93">
        <v>1374.65</v>
      </c>
      <c r="K18" s="92">
        <v>17050.99</v>
      </c>
      <c r="L18" s="92">
        <v>17286.45</v>
      </c>
      <c r="M18" s="94">
        <v>2908.75</v>
      </c>
      <c r="N18" s="94">
        <v>1327.9</v>
      </c>
      <c r="O18" s="94">
        <v>1376.51</v>
      </c>
      <c r="P18" s="94">
        <v>3530.06</v>
      </c>
      <c r="Q18" s="94">
        <v>11162.56</v>
      </c>
      <c r="R18" s="94">
        <v>4180.37</v>
      </c>
      <c r="S18" s="92">
        <v>2054.62</v>
      </c>
      <c r="T18" s="93">
        <v>1989.86</v>
      </c>
      <c r="U18" s="92">
        <v>1508.84</v>
      </c>
      <c r="V18" s="93">
        <v>143.25</v>
      </c>
      <c r="W18" s="94">
        <v>11471.88</v>
      </c>
      <c r="X18" s="93">
        <v>1343.01</v>
      </c>
      <c r="Y18" s="55">
        <f t="shared" si="0"/>
        <v>346339.71</v>
      </c>
      <c r="Z18" s="47">
        <v>34.5196</v>
      </c>
      <c r="AA18" s="47">
        <f t="shared" si="1"/>
        <v>34.5196</v>
      </c>
      <c r="AB18"/>
    </row>
    <row r="19" spans="1:28" ht="15.75" customHeight="1">
      <c r="A19" s="16">
        <v>9</v>
      </c>
      <c r="B19" s="92">
        <v>171114.67</v>
      </c>
      <c r="C19" s="92">
        <v>53022.05</v>
      </c>
      <c r="D19" s="92">
        <v>25864</v>
      </c>
      <c r="E19" s="92">
        <v>4345.22</v>
      </c>
      <c r="F19" s="92">
        <v>1635.1</v>
      </c>
      <c r="G19" s="93">
        <v>2450.92</v>
      </c>
      <c r="H19" s="92">
        <v>9687.43</v>
      </c>
      <c r="I19" s="92">
        <v>1728.39</v>
      </c>
      <c r="J19" s="93">
        <v>1347.5</v>
      </c>
      <c r="K19" s="92">
        <v>16610.21</v>
      </c>
      <c r="L19" s="92">
        <v>17580.88</v>
      </c>
      <c r="M19" s="94">
        <v>3046.46</v>
      </c>
      <c r="N19" s="94">
        <v>1359.32</v>
      </c>
      <c r="O19" s="94">
        <v>1311.75</v>
      </c>
      <c r="P19" s="94">
        <v>3756.22</v>
      </c>
      <c r="Q19" s="94">
        <v>11204.41</v>
      </c>
      <c r="R19" s="94">
        <v>4455.24</v>
      </c>
      <c r="S19" s="92">
        <v>2234.75</v>
      </c>
      <c r="T19" s="93">
        <v>2119.85</v>
      </c>
      <c r="U19" s="92">
        <v>1506.14</v>
      </c>
      <c r="V19" s="93">
        <v>181.68</v>
      </c>
      <c r="W19" s="94">
        <v>11668.76</v>
      </c>
      <c r="X19" s="93">
        <v>1333.78</v>
      </c>
      <c r="Y19" s="55">
        <f t="shared" si="0"/>
        <v>349564.7300000001</v>
      </c>
      <c r="Z19" s="47">
        <v>34.5196</v>
      </c>
      <c r="AA19" s="47">
        <f t="shared" si="1"/>
        <v>34.5196</v>
      </c>
      <c r="AB19"/>
    </row>
    <row r="20" spans="1:28" ht="15.75" customHeight="1">
      <c r="A20" s="16">
        <v>10</v>
      </c>
      <c r="B20" s="92">
        <v>165216.86</v>
      </c>
      <c r="C20" s="92">
        <v>60982</v>
      </c>
      <c r="D20" s="92">
        <v>23354.83</v>
      </c>
      <c r="E20" s="92">
        <v>3848.27</v>
      </c>
      <c r="F20" s="92">
        <v>1515.08</v>
      </c>
      <c r="G20" s="93">
        <v>2408.33</v>
      </c>
      <c r="H20" s="92">
        <v>9130.45</v>
      </c>
      <c r="I20" s="92">
        <v>1550.46</v>
      </c>
      <c r="J20" s="93">
        <v>1224.8</v>
      </c>
      <c r="K20" s="92">
        <v>16876.66</v>
      </c>
      <c r="L20" s="92">
        <v>17019.12</v>
      </c>
      <c r="M20" s="94">
        <v>2822.7</v>
      </c>
      <c r="N20" s="94">
        <v>1222.07</v>
      </c>
      <c r="O20" s="94">
        <v>1212.78</v>
      </c>
      <c r="P20" s="94">
        <v>3312.6</v>
      </c>
      <c r="Q20" s="94">
        <v>10698.74</v>
      </c>
      <c r="R20" s="94">
        <v>4037.21</v>
      </c>
      <c r="S20" s="92">
        <v>1998.45</v>
      </c>
      <c r="T20" s="93">
        <v>1754.24</v>
      </c>
      <c r="U20" s="92">
        <v>1477.46</v>
      </c>
      <c r="V20" s="93">
        <v>149.42</v>
      </c>
      <c r="W20" s="94">
        <v>10706.14</v>
      </c>
      <c r="X20" s="93">
        <v>1217.14</v>
      </c>
      <c r="Y20" s="55">
        <f t="shared" si="0"/>
        <v>343735.81</v>
      </c>
      <c r="Z20" s="47">
        <f>Паспорт!O22</f>
        <v>34.49</v>
      </c>
      <c r="AA20" s="47">
        <f t="shared" si="1"/>
        <v>34.49</v>
      </c>
      <c r="AB20"/>
    </row>
    <row r="21" spans="1:28" ht="15.75" customHeight="1">
      <c r="A21" s="16">
        <v>11</v>
      </c>
      <c r="B21" s="92">
        <v>183711.89</v>
      </c>
      <c r="C21" s="92">
        <v>84193</v>
      </c>
      <c r="D21" s="92">
        <v>26731.08</v>
      </c>
      <c r="E21" s="92">
        <v>4419.22</v>
      </c>
      <c r="F21" s="92">
        <v>1581.04</v>
      </c>
      <c r="G21" s="93">
        <v>2432.81</v>
      </c>
      <c r="H21" s="92">
        <v>9533</v>
      </c>
      <c r="I21" s="92">
        <v>1559.04</v>
      </c>
      <c r="J21" s="93">
        <v>1307.36</v>
      </c>
      <c r="K21" s="92">
        <v>16485.33</v>
      </c>
      <c r="L21" s="92">
        <v>17248.97</v>
      </c>
      <c r="M21" s="94">
        <v>3092</v>
      </c>
      <c r="N21" s="94">
        <v>1287.7</v>
      </c>
      <c r="O21" s="94">
        <v>1341.97</v>
      </c>
      <c r="P21" s="94">
        <v>3441.36</v>
      </c>
      <c r="Q21" s="94">
        <v>12778.51</v>
      </c>
      <c r="R21" s="94">
        <v>4557.83</v>
      </c>
      <c r="S21" s="92">
        <v>2083.07</v>
      </c>
      <c r="T21" s="93">
        <v>2111.18</v>
      </c>
      <c r="U21" s="92">
        <v>1605.28</v>
      </c>
      <c r="V21" s="93">
        <v>163.91</v>
      </c>
      <c r="W21" s="94">
        <v>10730.63</v>
      </c>
      <c r="X21" s="93">
        <v>1232.66</v>
      </c>
      <c r="Y21" s="55">
        <f t="shared" si="0"/>
        <v>393628.83999999997</v>
      </c>
      <c r="Z21" s="47">
        <f>Паспорт!O23</f>
        <v>34.49</v>
      </c>
      <c r="AA21" s="47">
        <f t="shared" si="1"/>
        <v>34.49</v>
      </c>
      <c r="AB21"/>
    </row>
    <row r="22" spans="1:28" ht="15" customHeight="1">
      <c r="A22" s="16">
        <v>12</v>
      </c>
      <c r="B22" s="92">
        <v>227389.53</v>
      </c>
      <c r="C22" s="92">
        <v>147635</v>
      </c>
      <c r="D22" s="92">
        <v>38060.29</v>
      </c>
      <c r="E22" s="92">
        <v>6418.42</v>
      </c>
      <c r="F22" s="92">
        <v>2439.79</v>
      </c>
      <c r="G22" s="93">
        <v>3630.83</v>
      </c>
      <c r="H22" s="92">
        <v>13056.27</v>
      </c>
      <c r="I22" s="92">
        <v>2242.12</v>
      </c>
      <c r="J22" s="93">
        <v>2050.19</v>
      </c>
      <c r="K22" s="92">
        <v>25181.12</v>
      </c>
      <c r="L22" s="92">
        <v>24432.83</v>
      </c>
      <c r="M22" s="94">
        <v>4597.6</v>
      </c>
      <c r="N22" s="94">
        <v>1817.1</v>
      </c>
      <c r="O22" s="94">
        <v>2025.8</v>
      </c>
      <c r="P22" s="94">
        <v>4809.25</v>
      </c>
      <c r="Q22" s="94">
        <v>17764.17</v>
      </c>
      <c r="R22" s="94">
        <v>6757.71</v>
      </c>
      <c r="S22" s="92">
        <v>3219.99</v>
      </c>
      <c r="T22" s="93">
        <v>2912</v>
      </c>
      <c r="U22" s="92">
        <v>2350.29</v>
      </c>
      <c r="V22" s="93">
        <v>258.01</v>
      </c>
      <c r="W22" s="94">
        <v>14765.86</v>
      </c>
      <c r="X22" s="93">
        <v>1776.63</v>
      </c>
      <c r="Y22" s="55">
        <f t="shared" si="0"/>
        <v>555590.7999999999</v>
      </c>
      <c r="Z22" s="47">
        <f>Паспорт!O24</f>
        <v>34.47</v>
      </c>
      <c r="AA22" s="47">
        <f t="shared" si="1"/>
        <v>34.47</v>
      </c>
      <c r="AB22"/>
    </row>
    <row r="23" spans="1:28" ht="15" customHeight="1">
      <c r="A23" s="16">
        <v>13</v>
      </c>
      <c r="B23" s="92">
        <v>235641.69</v>
      </c>
      <c r="C23" s="92">
        <v>87297</v>
      </c>
      <c r="D23" s="92">
        <v>40691.79</v>
      </c>
      <c r="E23" s="92">
        <v>6824.27</v>
      </c>
      <c r="F23" s="92">
        <v>3142.2</v>
      </c>
      <c r="G23" s="93">
        <v>4588.89</v>
      </c>
      <c r="H23" s="92">
        <v>15615.5</v>
      </c>
      <c r="I23" s="92">
        <v>2883</v>
      </c>
      <c r="J23" s="93">
        <v>2441.72</v>
      </c>
      <c r="K23" s="92">
        <v>28244.19</v>
      </c>
      <c r="L23" s="92">
        <v>29800.74</v>
      </c>
      <c r="M23" s="94">
        <v>5367.46</v>
      </c>
      <c r="N23" s="94">
        <v>2194.63</v>
      </c>
      <c r="O23" s="94">
        <v>2291.73</v>
      </c>
      <c r="P23" s="94">
        <v>5462.77</v>
      </c>
      <c r="Q23" s="94">
        <v>20064.44</v>
      </c>
      <c r="R23" s="94">
        <v>7428.42</v>
      </c>
      <c r="S23" s="92">
        <v>3704.11</v>
      </c>
      <c r="T23" s="93">
        <v>3606</v>
      </c>
      <c r="U23" s="92">
        <v>3007.06</v>
      </c>
      <c r="V23" s="93">
        <v>408.42</v>
      </c>
      <c r="W23" s="94">
        <v>19175.39</v>
      </c>
      <c r="X23" s="93">
        <v>2336.75</v>
      </c>
      <c r="Y23" s="55">
        <f t="shared" si="0"/>
        <v>532218.1699999999</v>
      </c>
      <c r="Z23" s="47">
        <f>Паспорт!O25</f>
        <v>34.47</v>
      </c>
      <c r="AA23" s="47">
        <f t="shared" si="1"/>
        <v>34.47</v>
      </c>
      <c r="AB23"/>
    </row>
    <row r="24" spans="1:28" ht="15.75" customHeight="1">
      <c r="A24" s="16">
        <v>14</v>
      </c>
      <c r="B24" s="92">
        <v>261840</v>
      </c>
      <c r="C24" s="92">
        <v>102265</v>
      </c>
      <c r="D24" s="92">
        <v>47088.25</v>
      </c>
      <c r="E24" s="92">
        <v>8611.07</v>
      </c>
      <c r="F24" s="92">
        <v>3595.6</v>
      </c>
      <c r="G24" s="93">
        <v>4783.54</v>
      </c>
      <c r="H24" s="92">
        <v>17590.4</v>
      </c>
      <c r="I24" s="92">
        <v>3124.8</v>
      </c>
      <c r="J24" s="93">
        <v>2538</v>
      </c>
      <c r="K24" s="92">
        <v>32423.79</v>
      </c>
      <c r="L24" s="92">
        <v>30332.64</v>
      </c>
      <c r="M24" s="94">
        <v>6133.47</v>
      </c>
      <c r="N24" s="94">
        <v>2368.29</v>
      </c>
      <c r="O24" s="94">
        <v>2607</v>
      </c>
      <c r="P24" s="94">
        <v>6443.75</v>
      </c>
      <c r="Q24" s="94">
        <v>24069.02</v>
      </c>
      <c r="R24" s="94">
        <v>8897.34</v>
      </c>
      <c r="S24" s="92">
        <v>4652.24</v>
      </c>
      <c r="T24" s="93">
        <v>3730.15</v>
      </c>
      <c r="U24" s="92">
        <v>3648.11</v>
      </c>
      <c r="V24" s="93">
        <v>527.44</v>
      </c>
      <c r="W24" s="94">
        <v>19328.93</v>
      </c>
      <c r="X24" s="93">
        <v>2377.51</v>
      </c>
      <c r="Y24" s="55">
        <f t="shared" si="0"/>
        <v>598976.3399999999</v>
      </c>
      <c r="Z24" s="47">
        <f>Паспорт!O26</f>
        <v>34.47</v>
      </c>
      <c r="AA24" s="47">
        <f t="shared" si="1"/>
        <v>34.47</v>
      </c>
      <c r="AB24"/>
    </row>
    <row r="25" spans="1:28" ht="15" customHeight="1">
      <c r="A25" s="16">
        <v>15</v>
      </c>
      <c r="B25" s="92">
        <v>289549.09</v>
      </c>
      <c r="C25" s="92">
        <v>112184</v>
      </c>
      <c r="D25" s="92">
        <v>54886.98</v>
      </c>
      <c r="E25" s="92">
        <v>9887.24</v>
      </c>
      <c r="F25" s="92">
        <v>3798.26</v>
      </c>
      <c r="G25" s="93">
        <v>5392.5</v>
      </c>
      <c r="H25" s="92">
        <v>20524.49</v>
      </c>
      <c r="I25" s="92">
        <v>3416.03</v>
      </c>
      <c r="J25" s="93">
        <v>2873.42</v>
      </c>
      <c r="K25" s="92">
        <v>34422.45</v>
      </c>
      <c r="L25" s="92">
        <v>33716.87</v>
      </c>
      <c r="M25" s="94">
        <v>7082.81</v>
      </c>
      <c r="N25" s="94">
        <v>2724.91</v>
      </c>
      <c r="O25" s="94">
        <v>3225.22</v>
      </c>
      <c r="P25" s="94">
        <v>7766.13</v>
      </c>
      <c r="Q25" s="94">
        <v>29200.49</v>
      </c>
      <c r="R25" s="94">
        <v>10347.55</v>
      </c>
      <c r="S25" s="92">
        <v>5122.71</v>
      </c>
      <c r="T25" s="93">
        <v>4383.55</v>
      </c>
      <c r="U25" s="92">
        <v>4408.34</v>
      </c>
      <c r="V25" s="93">
        <v>637.51</v>
      </c>
      <c r="W25" s="94">
        <v>20640.98</v>
      </c>
      <c r="X25" s="93">
        <v>2515.4</v>
      </c>
      <c r="Y25" s="55">
        <f t="shared" si="0"/>
        <v>668706.93</v>
      </c>
      <c r="Z25" s="47">
        <f>Паспорт!O27</f>
        <v>34.46</v>
      </c>
      <c r="AA25" s="47">
        <f t="shared" si="1"/>
        <v>34.46</v>
      </c>
      <c r="AB25"/>
    </row>
    <row r="26" spans="1:28" ht="15" customHeight="1">
      <c r="A26" s="17">
        <v>16</v>
      </c>
      <c r="B26" s="92">
        <v>309075.91</v>
      </c>
      <c r="C26" s="92">
        <v>117915.16</v>
      </c>
      <c r="D26" s="92">
        <v>58826.46</v>
      </c>
      <c r="E26" s="92">
        <v>10015.02</v>
      </c>
      <c r="F26" s="92">
        <v>3845.68</v>
      </c>
      <c r="G26" s="93">
        <v>5143.03</v>
      </c>
      <c r="H26" s="92">
        <v>21035.49</v>
      </c>
      <c r="I26" s="92">
        <v>3471.58</v>
      </c>
      <c r="J26" s="93">
        <v>2908.97</v>
      </c>
      <c r="K26" s="92">
        <v>36295.25</v>
      </c>
      <c r="L26" s="92">
        <v>34219.85</v>
      </c>
      <c r="M26" s="94">
        <v>6930.1</v>
      </c>
      <c r="N26" s="94">
        <v>2736.94</v>
      </c>
      <c r="O26" s="94">
        <v>3191.06</v>
      </c>
      <c r="P26" s="94">
        <v>7527.35</v>
      </c>
      <c r="Q26" s="94">
        <v>29741.16</v>
      </c>
      <c r="R26" s="94">
        <v>10532.4</v>
      </c>
      <c r="S26" s="92">
        <v>5108.96</v>
      </c>
      <c r="T26" s="93">
        <v>4835.45</v>
      </c>
      <c r="U26" s="92">
        <v>4531.32</v>
      </c>
      <c r="V26" s="93">
        <v>658.02</v>
      </c>
      <c r="W26" s="94">
        <v>20993.18</v>
      </c>
      <c r="X26" s="93">
        <v>2451.59</v>
      </c>
      <c r="Y26" s="55">
        <f t="shared" si="0"/>
        <v>701989.9299999998</v>
      </c>
      <c r="Z26" s="47">
        <v>34.46</v>
      </c>
      <c r="AA26" s="47">
        <f t="shared" si="1"/>
        <v>34.46</v>
      </c>
      <c r="AB26"/>
    </row>
    <row r="27" spans="1:28" ht="15.75" customHeight="1">
      <c r="A27" s="17">
        <v>17</v>
      </c>
      <c r="B27" s="92">
        <v>331161.88</v>
      </c>
      <c r="C27" s="92">
        <v>129933.74</v>
      </c>
      <c r="D27" s="92">
        <v>58883.07</v>
      </c>
      <c r="E27" s="92">
        <v>9788.03</v>
      </c>
      <c r="F27" s="92">
        <v>4805</v>
      </c>
      <c r="G27" s="93">
        <v>5404.13</v>
      </c>
      <c r="H27" s="92">
        <v>21581.99</v>
      </c>
      <c r="I27" s="92">
        <v>3567.04</v>
      </c>
      <c r="J27" s="93">
        <v>3311.47</v>
      </c>
      <c r="K27" s="92">
        <v>36848.28</v>
      </c>
      <c r="L27" s="92">
        <v>35952.86</v>
      </c>
      <c r="M27" s="94">
        <v>7723.17</v>
      </c>
      <c r="N27" s="94">
        <v>2966.87</v>
      </c>
      <c r="O27" s="94">
        <v>3416.15</v>
      </c>
      <c r="P27" s="94">
        <v>7535.15</v>
      </c>
      <c r="Q27" s="94">
        <v>30117.78</v>
      </c>
      <c r="R27" s="94">
        <v>10519.9</v>
      </c>
      <c r="S27" s="92">
        <v>5063.65</v>
      </c>
      <c r="T27" s="93">
        <v>4612.61</v>
      </c>
      <c r="U27" s="92">
        <v>4713.99</v>
      </c>
      <c r="V27" s="93">
        <v>664.1</v>
      </c>
      <c r="W27" s="94">
        <v>21062.12</v>
      </c>
      <c r="X27" s="93">
        <v>2486.06</v>
      </c>
      <c r="Y27" s="55">
        <f t="shared" si="0"/>
        <v>742119.0400000002</v>
      </c>
      <c r="Z27" s="47">
        <f>Паспорт!O29</f>
        <v>34.42</v>
      </c>
      <c r="AA27" s="47">
        <f t="shared" si="1"/>
        <v>34.42</v>
      </c>
      <c r="AB27"/>
    </row>
    <row r="28" spans="1:28" ht="15" customHeight="1">
      <c r="A28" s="17">
        <v>18</v>
      </c>
      <c r="B28" s="92">
        <v>359016.22</v>
      </c>
      <c r="C28" s="92">
        <v>149685.7</v>
      </c>
      <c r="D28" s="92">
        <v>62429</v>
      </c>
      <c r="E28" s="92">
        <v>10394.39</v>
      </c>
      <c r="F28" s="92">
        <v>5259.2</v>
      </c>
      <c r="G28" s="93">
        <v>5746.25</v>
      </c>
      <c r="H28" s="92">
        <v>23436.16</v>
      </c>
      <c r="I28" s="92">
        <v>3812.3</v>
      </c>
      <c r="J28" s="93">
        <v>3470.74</v>
      </c>
      <c r="K28" s="92">
        <v>40757.99</v>
      </c>
      <c r="L28" s="92">
        <v>38311.59</v>
      </c>
      <c r="M28" s="94">
        <v>8747.5</v>
      </c>
      <c r="N28" s="94">
        <v>3275.52</v>
      </c>
      <c r="O28" s="94">
        <v>3502.86</v>
      </c>
      <c r="P28" s="94">
        <v>7937.76</v>
      </c>
      <c r="Q28" s="94">
        <v>32065.2</v>
      </c>
      <c r="R28" s="94">
        <v>10769.71</v>
      </c>
      <c r="S28" s="92">
        <v>5279.53</v>
      </c>
      <c r="T28" s="93">
        <v>4678.21</v>
      </c>
      <c r="U28" s="92">
        <v>4868.37</v>
      </c>
      <c r="V28" s="93">
        <v>683.8</v>
      </c>
      <c r="W28" s="94">
        <v>23368.48</v>
      </c>
      <c r="X28" s="93">
        <v>2722.31</v>
      </c>
      <c r="Y28" s="55">
        <f t="shared" si="0"/>
        <v>810218.7899999999</v>
      </c>
      <c r="Z28" s="47">
        <f>Паспорт!O30</f>
        <v>34.47</v>
      </c>
      <c r="AA28" s="47">
        <f t="shared" si="1"/>
        <v>34.47</v>
      </c>
      <c r="AB28"/>
    </row>
    <row r="29" spans="1:28" ht="15.75" customHeight="1">
      <c r="A29" s="17">
        <v>19</v>
      </c>
      <c r="B29" s="92">
        <v>414315</v>
      </c>
      <c r="C29" s="92">
        <v>180905.67</v>
      </c>
      <c r="D29" s="92">
        <v>68364.36</v>
      </c>
      <c r="E29" s="92">
        <v>11177.52</v>
      </c>
      <c r="F29" s="92">
        <v>5282.56</v>
      </c>
      <c r="G29" s="93">
        <v>5828.42</v>
      </c>
      <c r="H29" s="92">
        <v>23797.04</v>
      </c>
      <c r="I29" s="92">
        <v>3991.58</v>
      </c>
      <c r="J29" s="93">
        <v>3552</v>
      </c>
      <c r="K29" s="92">
        <v>40327.62</v>
      </c>
      <c r="L29" s="92">
        <v>40120.75</v>
      </c>
      <c r="M29" s="94">
        <v>8076.98</v>
      </c>
      <c r="N29" s="94">
        <v>3292.49</v>
      </c>
      <c r="O29" s="94">
        <v>3744.37</v>
      </c>
      <c r="P29" s="94">
        <v>8514.12</v>
      </c>
      <c r="Q29" s="94">
        <v>33146.02</v>
      </c>
      <c r="R29" s="94">
        <v>11341.55</v>
      </c>
      <c r="S29" s="92">
        <v>5558.74</v>
      </c>
      <c r="T29" s="93">
        <v>4810.77</v>
      </c>
      <c r="U29" s="92">
        <v>4833</v>
      </c>
      <c r="V29" s="93">
        <v>726.93</v>
      </c>
      <c r="W29" s="94">
        <v>24342.17</v>
      </c>
      <c r="X29" s="93">
        <v>2854.42</v>
      </c>
      <c r="Y29" s="55">
        <f t="shared" si="0"/>
        <v>908904.0800000003</v>
      </c>
      <c r="Z29" s="47">
        <f>Паспорт!O31</f>
        <v>34.62</v>
      </c>
      <c r="AA29" s="47">
        <f t="shared" si="1"/>
        <v>34.62</v>
      </c>
      <c r="AB29"/>
    </row>
    <row r="30" spans="1:28" ht="15" customHeight="1">
      <c r="A30" s="17">
        <v>20</v>
      </c>
      <c r="B30" s="92">
        <v>480993.13</v>
      </c>
      <c r="C30" s="92">
        <v>195115.89</v>
      </c>
      <c r="D30" s="92">
        <v>84910.08</v>
      </c>
      <c r="E30" s="92">
        <v>11262.85</v>
      </c>
      <c r="F30" s="92">
        <v>5364.64</v>
      </c>
      <c r="G30" s="93">
        <v>5876.37</v>
      </c>
      <c r="H30" s="92">
        <v>25286.38</v>
      </c>
      <c r="I30" s="92">
        <v>4225.9</v>
      </c>
      <c r="J30" s="93">
        <v>3679.44</v>
      </c>
      <c r="K30" s="92">
        <v>40815.91</v>
      </c>
      <c r="L30" s="92">
        <v>39762.84</v>
      </c>
      <c r="M30" s="94">
        <v>8914.4</v>
      </c>
      <c r="N30" s="94">
        <v>3361.69</v>
      </c>
      <c r="O30" s="94">
        <v>3699</v>
      </c>
      <c r="P30" s="94">
        <v>9487.74</v>
      </c>
      <c r="Q30" s="94">
        <v>35150.39</v>
      </c>
      <c r="R30" s="94">
        <v>11845.79</v>
      </c>
      <c r="S30" s="92">
        <v>6234.2</v>
      </c>
      <c r="T30" s="93">
        <v>4966.01</v>
      </c>
      <c r="U30" s="92">
        <v>5303.74</v>
      </c>
      <c r="V30" s="93">
        <v>790.84</v>
      </c>
      <c r="W30" s="94">
        <v>24504.18</v>
      </c>
      <c r="X30" s="93">
        <v>2976.32</v>
      </c>
      <c r="Y30" s="55">
        <f t="shared" si="0"/>
        <v>1014527.7299999999</v>
      </c>
      <c r="Z30" s="47">
        <f>Паспорт!O32</f>
        <v>34.68</v>
      </c>
      <c r="AA30" s="47">
        <f t="shared" si="1"/>
        <v>34.68</v>
      </c>
      <c r="AB30"/>
    </row>
    <row r="31" spans="1:28" ht="15" customHeight="1">
      <c r="A31" s="17">
        <v>21</v>
      </c>
      <c r="B31" s="92">
        <v>527505.13</v>
      </c>
      <c r="C31" s="92">
        <v>210248.08</v>
      </c>
      <c r="D31" s="92">
        <v>92254.8</v>
      </c>
      <c r="E31" s="92">
        <v>11439.05</v>
      </c>
      <c r="F31" s="92">
        <v>5461.6</v>
      </c>
      <c r="G31" s="93">
        <v>5939.5</v>
      </c>
      <c r="H31" s="92">
        <v>24943.8</v>
      </c>
      <c r="I31" s="92">
        <v>4328.14</v>
      </c>
      <c r="J31" s="93">
        <v>3651.17</v>
      </c>
      <c r="K31" s="92">
        <v>41161.02</v>
      </c>
      <c r="L31" s="92">
        <v>39320.15</v>
      </c>
      <c r="M31" s="94">
        <v>8654</v>
      </c>
      <c r="N31" s="94">
        <v>3350.94</v>
      </c>
      <c r="O31" s="94">
        <v>3569</v>
      </c>
      <c r="P31" s="94">
        <v>11027.62</v>
      </c>
      <c r="Q31" s="94">
        <v>34435.63</v>
      </c>
      <c r="R31" s="94">
        <v>11686.01</v>
      </c>
      <c r="S31" s="92">
        <v>5998.82</v>
      </c>
      <c r="T31" s="93">
        <v>5039.08</v>
      </c>
      <c r="U31" s="92">
        <v>5228.17</v>
      </c>
      <c r="V31" s="93">
        <v>817.46</v>
      </c>
      <c r="W31" s="94">
        <v>23989.85</v>
      </c>
      <c r="X31" s="93">
        <v>2953.34</v>
      </c>
      <c r="Y31" s="55">
        <f t="shared" si="0"/>
        <v>1083002.36</v>
      </c>
      <c r="Z31" s="47">
        <f>Паспорт!O33</f>
        <v>34.73</v>
      </c>
      <c r="AA31" s="47">
        <f t="shared" si="1"/>
        <v>34.73</v>
      </c>
      <c r="AB31"/>
    </row>
    <row r="32" spans="1:28" ht="15" customHeight="1">
      <c r="A32" s="17">
        <v>22</v>
      </c>
      <c r="B32" s="92">
        <v>582152.44</v>
      </c>
      <c r="C32" s="92">
        <v>252749.75</v>
      </c>
      <c r="D32" s="92">
        <v>96163.37</v>
      </c>
      <c r="E32" s="92">
        <v>11335.79</v>
      </c>
      <c r="F32" s="92">
        <v>5257.12</v>
      </c>
      <c r="G32" s="93">
        <v>5808.83</v>
      </c>
      <c r="H32" s="92">
        <v>23890.95</v>
      </c>
      <c r="I32" s="92">
        <v>4152.74</v>
      </c>
      <c r="J32" s="93">
        <v>3521.32</v>
      </c>
      <c r="K32" s="92">
        <v>38412.26</v>
      </c>
      <c r="L32" s="92">
        <v>37012.23</v>
      </c>
      <c r="M32" s="94">
        <v>8504.08</v>
      </c>
      <c r="N32" s="94">
        <v>3142.57</v>
      </c>
      <c r="O32" s="94">
        <v>3609.89</v>
      </c>
      <c r="P32" s="94">
        <v>10900.76</v>
      </c>
      <c r="Q32" s="94">
        <v>34875.13</v>
      </c>
      <c r="R32" s="94">
        <v>11843.31</v>
      </c>
      <c r="S32" s="92">
        <v>5987.85</v>
      </c>
      <c r="T32" s="93">
        <v>4846.61</v>
      </c>
      <c r="U32" s="92">
        <v>5261.55</v>
      </c>
      <c r="V32" s="93">
        <v>799.96</v>
      </c>
      <c r="W32" s="94">
        <v>22985.45</v>
      </c>
      <c r="X32" s="93">
        <v>2874.49</v>
      </c>
      <c r="Y32" s="55">
        <f t="shared" si="0"/>
        <v>1176088.45</v>
      </c>
      <c r="Z32" s="47">
        <f>Паспорт!O34</f>
        <v>34.54</v>
      </c>
      <c r="AA32" s="47">
        <f t="shared" si="1"/>
        <v>34.54</v>
      </c>
      <c r="AB32"/>
    </row>
    <row r="33" spans="1:28" ht="15.75" customHeight="1">
      <c r="A33" s="17">
        <v>23</v>
      </c>
      <c r="B33" s="92">
        <v>637632</v>
      </c>
      <c r="C33" s="92">
        <v>255666.36</v>
      </c>
      <c r="D33" s="92">
        <v>99842.4</v>
      </c>
      <c r="E33" s="92">
        <v>11298.77</v>
      </c>
      <c r="F33" s="92">
        <v>5302.06</v>
      </c>
      <c r="G33" s="93">
        <v>6025.65</v>
      </c>
      <c r="H33" s="92">
        <v>25376.05</v>
      </c>
      <c r="I33" s="92">
        <v>4363.16</v>
      </c>
      <c r="J33" s="93">
        <v>3773.5</v>
      </c>
      <c r="K33" s="92">
        <v>37410.74</v>
      </c>
      <c r="L33" s="92">
        <v>38250.84</v>
      </c>
      <c r="M33" s="94">
        <v>8238.8</v>
      </c>
      <c r="N33" s="94">
        <v>3313.82</v>
      </c>
      <c r="O33" s="94">
        <v>3766.19</v>
      </c>
      <c r="P33" s="94">
        <v>10475</v>
      </c>
      <c r="Q33" s="94">
        <v>35033.61</v>
      </c>
      <c r="R33" s="94">
        <v>12078.27</v>
      </c>
      <c r="S33" s="92">
        <v>5873.48</v>
      </c>
      <c r="T33" s="93">
        <v>4856.91</v>
      </c>
      <c r="U33" s="92">
        <v>5118.86</v>
      </c>
      <c r="V33" s="93">
        <v>796.87</v>
      </c>
      <c r="W33" s="94">
        <v>23817.9</v>
      </c>
      <c r="X33" s="93">
        <v>2880.58</v>
      </c>
      <c r="Y33" s="55">
        <f t="shared" si="0"/>
        <v>1241191.8200000005</v>
      </c>
      <c r="Z33" s="47">
        <f>Паспорт!O35</f>
        <v>34.46</v>
      </c>
      <c r="AA33" s="47">
        <f t="shared" si="1"/>
        <v>34.46</v>
      </c>
      <c r="AB33"/>
    </row>
    <row r="34" spans="1:28" ht="15" customHeight="1">
      <c r="A34" s="17">
        <v>24</v>
      </c>
      <c r="B34" s="92">
        <v>676036.31</v>
      </c>
      <c r="C34" s="92">
        <v>280358.84</v>
      </c>
      <c r="D34" s="92">
        <v>98145.77</v>
      </c>
      <c r="E34" s="92">
        <v>11062.92</v>
      </c>
      <c r="F34" s="92">
        <v>5258.18</v>
      </c>
      <c r="G34" s="93">
        <v>5798.8</v>
      </c>
      <c r="H34" s="92">
        <v>25425.16</v>
      </c>
      <c r="I34" s="92">
        <v>4325.78</v>
      </c>
      <c r="J34" s="93">
        <v>3862.74</v>
      </c>
      <c r="K34" s="92">
        <v>39715</v>
      </c>
      <c r="L34" s="92">
        <v>38858.59</v>
      </c>
      <c r="M34" s="94">
        <v>8373.01</v>
      </c>
      <c r="N34" s="94">
        <v>3311.8</v>
      </c>
      <c r="O34" s="94">
        <v>3791.91</v>
      </c>
      <c r="P34" s="94">
        <v>10059.6</v>
      </c>
      <c r="Q34" s="94">
        <v>34607.11</v>
      </c>
      <c r="R34" s="94">
        <v>12088.05</v>
      </c>
      <c r="S34" s="92">
        <v>6126.44</v>
      </c>
      <c r="T34" s="93">
        <v>4776.7</v>
      </c>
      <c r="U34" s="92">
        <v>5047.59</v>
      </c>
      <c r="V34" s="93">
        <v>786.35</v>
      </c>
      <c r="W34" s="94">
        <v>23682.21</v>
      </c>
      <c r="X34" s="93">
        <v>2901.98</v>
      </c>
      <c r="Y34" s="55">
        <f t="shared" si="0"/>
        <v>1304400.8400000003</v>
      </c>
      <c r="Z34" s="47">
        <f>Паспорт!O36</f>
        <v>34.5</v>
      </c>
      <c r="AA34" s="47">
        <f t="shared" si="1"/>
        <v>34.5</v>
      </c>
      <c r="AB34"/>
    </row>
    <row r="35" spans="1:28" ht="15" customHeight="1">
      <c r="A35" s="17">
        <v>25</v>
      </c>
      <c r="B35" s="92">
        <v>730943.63</v>
      </c>
      <c r="C35" s="92">
        <v>281851.88</v>
      </c>
      <c r="D35" s="92">
        <v>103976.89</v>
      </c>
      <c r="E35" s="92">
        <v>11511.41</v>
      </c>
      <c r="F35" s="92">
        <v>5401.77</v>
      </c>
      <c r="G35" s="93">
        <v>6132.56</v>
      </c>
      <c r="H35" s="92">
        <v>26430.54</v>
      </c>
      <c r="I35" s="92">
        <v>4584.23</v>
      </c>
      <c r="J35" s="93">
        <v>3935.38</v>
      </c>
      <c r="K35" s="92">
        <v>40099.92</v>
      </c>
      <c r="L35" s="92">
        <v>40681.58</v>
      </c>
      <c r="M35" s="94">
        <v>8742.12</v>
      </c>
      <c r="N35" s="94">
        <v>3505.77</v>
      </c>
      <c r="O35" s="94">
        <v>3885.81</v>
      </c>
      <c r="P35" s="94">
        <v>12138.32</v>
      </c>
      <c r="Q35" s="94">
        <v>35857.94</v>
      </c>
      <c r="R35" s="94">
        <v>12605.48</v>
      </c>
      <c r="S35" s="92">
        <v>6378.2</v>
      </c>
      <c r="T35" s="93">
        <v>4961.77</v>
      </c>
      <c r="U35" s="92">
        <v>5200.04</v>
      </c>
      <c r="V35" s="93">
        <v>820.27</v>
      </c>
      <c r="W35" s="94">
        <v>25777.81</v>
      </c>
      <c r="X35" s="93">
        <v>3078.24</v>
      </c>
      <c r="Y35" s="55">
        <f t="shared" si="0"/>
        <v>1378501.56</v>
      </c>
      <c r="Z35" s="47">
        <f>Паспорт!O37</f>
        <v>34.47</v>
      </c>
      <c r="AA35" s="47">
        <f t="shared" si="1"/>
        <v>34.47</v>
      </c>
      <c r="AB35"/>
    </row>
    <row r="36" spans="1:28" ht="15.75" customHeight="1">
      <c r="A36" s="17">
        <v>26</v>
      </c>
      <c r="B36" s="92">
        <v>783878.25</v>
      </c>
      <c r="C36" s="92">
        <v>329914.53</v>
      </c>
      <c r="D36" s="92">
        <v>105948.89</v>
      </c>
      <c r="E36" s="92">
        <v>12166.4</v>
      </c>
      <c r="F36" s="92">
        <v>5569.51</v>
      </c>
      <c r="G36" s="93">
        <v>6395.62</v>
      </c>
      <c r="H36" s="92">
        <v>27437.71</v>
      </c>
      <c r="I36" s="92">
        <v>4884.51</v>
      </c>
      <c r="J36" s="93">
        <v>4097.78</v>
      </c>
      <c r="K36" s="92">
        <v>42807.17</v>
      </c>
      <c r="L36" s="92">
        <v>42423.57</v>
      </c>
      <c r="M36" s="94">
        <v>9382.19</v>
      </c>
      <c r="N36" s="94">
        <v>3697.74</v>
      </c>
      <c r="O36" s="94">
        <v>4165.62</v>
      </c>
      <c r="P36" s="94">
        <v>14543.47</v>
      </c>
      <c r="Q36" s="94">
        <v>37366.47</v>
      </c>
      <c r="R36" s="94">
        <v>13126.58</v>
      </c>
      <c r="S36" s="92">
        <v>6694.63</v>
      </c>
      <c r="T36" s="93">
        <v>5445.69</v>
      </c>
      <c r="U36" s="92">
        <v>5705.71</v>
      </c>
      <c r="V36" s="93">
        <v>829.42</v>
      </c>
      <c r="W36" s="94">
        <v>27875.38</v>
      </c>
      <c r="X36" s="93">
        <v>3324.6</v>
      </c>
      <c r="Y36" s="55">
        <f t="shared" si="0"/>
        <v>1497681.4399999997</v>
      </c>
      <c r="Z36" s="47">
        <f>Паспорт!O38</f>
        <v>34.45</v>
      </c>
      <c r="AA36" s="47">
        <f t="shared" si="1"/>
        <v>34.45</v>
      </c>
      <c r="AB36"/>
    </row>
    <row r="37" spans="1:28" ht="15" customHeight="1">
      <c r="A37" s="17">
        <v>27</v>
      </c>
      <c r="B37" s="92">
        <v>771844</v>
      </c>
      <c r="C37" s="92">
        <v>324208</v>
      </c>
      <c r="D37" s="92">
        <v>107319.83</v>
      </c>
      <c r="E37" s="92">
        <v>12444.07</v>
      </c>
      <c r="F37" s="92">
        <v>5874.86</v>
      </c>
      <c r="G37" s="93">
        <v>6421.59</v>
      </c>
      <c r="H37" s="92">
        <v>27661.03</v>
      </c>
      <c r="I37" s="92">
        <v>4918.94</v>
      </c>
      <c r="J37" s="93">
        <v>4124.51</v>
      </c>
      <c r="K37" s="92">
        <v>42710.74</v>
      </c>
      <c r="L37" s="92">
        <v>44433.12</v>
      </c>
      <c r="M37" s="94">
        <v>9326.7</v>
      </c>
      <c r="N37" s="94">
        <v>3786.79</v>
      </c>
      <c r="O37" s="94">
        <v>4137.13</v>
      </c>
      <c r="P37" s="94">
        <v>14006.19</v>
      </c>
      <c r="Q37" s="94">
        <v>38136.82</v>
      </c>
      <c r="R37" s="94">
        <v>13505.85</v>
      </c>
      <c r="S37" s="92">
        <v>6768.57</v>
      </c>
      <c r="T37" s="93">
        <v>5357.34</v>
      </c>
      <c r="U37" s="92">
        <v>5730.99</v>
      </c>
      <c r="V37" s="93">
        <v>842.09</v>
      </c>
      <c r="W37" s="94">
        <v>28929.87</v>
      </c>
      <c r="X37" s="93">
        <v>3280.8</v>
      </c>
      <c r="Y37" s="55">
        <f t="shared" si="0"/>
        <v>1485769.8300000008</v>
      </c>
      <c r="Z37" s="47">
        <f>Паспорт!O39</f>
        <v>34.42</v>
      </c>
      <c r="AA37" s="47">
        <f t="shared" si="1"/>
        <v>34.42</v>
      </c>
      <c r="AB37"/>
    </row>
    <row r="38" spans="1:28" ht="15" customHeight="1">
      <c r="A38" s="17">
        <v>28</v>
      </c>
      <c r="B38" s="92">
        <v>780424.88</v>
      </c>
      <c r="C38" s="92">
        <v>309877.25</v>
      </c>
      <c r="D38" s="92">
        <v>114145.98</v>
      </c>
      <c r="E38" s="92">
        <v>13321.62</v>
      </c>
      <c r="F38" s="92">
        <v>6270.02</v>
      </c>
      <c r="G38" s="93">
        <v>6834.39</v>
      </c>
      <c r="H38" s="92">
        <v>28890.4</v>
      </c>
      <c r="I38" s="92">
        <v>5171.27</v>
      </c>
      <c r="J38" s="93">
        <v>4279.06</v>
      </c>
      <c r="K38" s="92">
        <v>42402.45</v>
      </c>
      <c r="L38" s="92">
        <v>46561.39</v>
      </c>
      <c r="M38" s="94">
        <v>10192.08</v>
      </c>
      <c r="N38" s="94">
        <v>4128.45</v>
      </c>
      <c r="O38" s="94">
        <v>4442.71</v>
      </c>
      <c r="P38" s="94">
        <v>15810</v>
      </c>
      <c r="Q38" s="94">
        <v>39635.71</v>
      </c>
      <c r="R38" s="94">
        <v>14337.05</v>
      </c>
      <c r="S38" s="92">
        <v>7195.39</v>
      </c>
      <c r="T38" s="93">
        <v>5779.27</v>
      </c>
      <c r="U38" s="92">
        <v>6429.17</v>
      </c>
      <c r="V38" s="93">
        <v>891.01</v>
      </c>
      <c r="W38" s="94">
        <v>30351.24</v>
      </c>
      <c r="X38" s="93">
        <v>3493.94</v>
      </c>
      <c r="Y38" s="55">
        <f t="shared" si="0"/>
        <v>1500864.7299999995</v>
      </c>
      <c r="Z38" s="47">
        <f>Паспорт!O40</f>
        <v>34.44</v>
      </c>
      <c r="AA38" s="47">
        <f t="shared" si="1"/>
        <v>34.44</v>
      </c>
      <c r="AB38"/>
    </row>
    <row r="39" spans="1:28" ht="15" customHeight="1">
      <c r="A39" s="17">
        <v>29</v>
      </c>
      <c r="B39" s="92">
        <v>798973.44</v>
      </c>
      <c r="C39" s="92">
        <v>283335</v>
      </c>
      <c r="D39" s="92">
        <v>110422.9</v>
      </c>
      <c r="E39" s="92">
        <v>13623.86</v>
      </c>
      <c r="F39" s="92">
        <v>6594.47</v>
      </c>
      <c r="G39" s="93">
        <v>7281.36</v>
      </c>
      <c r="H39" s="92">
        <v>30819.28</v>
      </c>
      <c r="I39" s="92">
        <v>5483.15</v>
      </c>
      <c r="J39" s="93">
        <v>4573.98</v>
      </c>
      <c r="K39" s="92">
        <v>47558.5</v>
      </c>
      <c r="L39" s="92">
        <v>47775.35</v>
      </c>
      <c r="M39" s="94">
        <v>10437.86</v>
      </c>
      <c r="N39" s="94">
        <v>4503.18</v>
      </c>
      <c r="O39" s="94">
        <v>4485.1</v>
      </c>
      <c r="P39" s="94">
        <v>18020.64</v>
      </c>
      <c r="Q39" s="94">
        <v>42034.9</v>
      </c>
      <c r="R39" s="94">
        <v>14938.8</v>
      </c>
      <c r="S39" s="92">
        <v>7409.8</v>
      </c>
      <c r="T39" s="93">
        <v>6177.89</v>
      </c>
      <c r="U39" s="92">
        <v>6758.73</v>
      </c>
      <c r="V39" s="93">
        <v>961.61</v>
      </c>
      <c r="W39" s="94">
        <v>31521.63</v>
      </c>
      <c r="X39" s="93">
        <v>3561.79</v>
      </c>
      <c r="Y39" s="55">
        <f t="shared" si="0"/>
        <v>1507253.22</v>
      </c>
      <c r="Z39" s="47">
        <f>Паспорт!O41</f>
        <v>34.49</v>
      </c>
      <c r="AA39" s="47">
        <f t="shared" si="1"/>
        <v>34.49</v>
      </c>
      <c r="AB39"/>
    </row>
    <row r="40" spans="1:28" ht="15" customHeight="1">
      <c r="A40" s="17">
        <v>30</v>
      </c>
      <c r="B40" s="92">
        <v>764999.13</v>
      </c>
      <c r="C40" s="92">
        <v>230200.33</v>
      </c>
      <c r="D40" s="92">
        <v>109108.61</v>
      </c>
      <c r="E40" s="92">
        <v>12895</v>
      </c>
      <c r="F40" s="92">
        <v>6073.2</v>
      </c>
      <c r="G40" s="93">
        <v>7040.75</v>
      </c>
      <c r="H40" s="92">
        <v>29609.01</v>
      </c>
      <c r="I40" s="92">
        <v>5128.99</v>
      </c>
      <c r="J40" s="93">
        <v>4363.23</v>
      </c>
      <c r="K40" s="92">
        <v>46795.92</v>
      </c>
      <c r="L40" s="92">
        <v>45662.43</v>
      </c>
      <c r="M40" s="94">
        <v>9956.23</v>
      </c>
      <c r="N40" s="94">
        <v>4224.92</v>
      </c>
      <c r="O40" s="94">
        <v>4195.82</v>
      </c>
      <c r="P40" s="94">
        <v>17815.32</v>
      </c>
      <c r="Q40" s="94">
        <v>41168.3</v>
      </c>
      <c r="R40" s="94">
        <v>14092.69</v>
      </c>
      <c r="S40" s="92">
        <v>7255.38</v>
      </c>
      <c r="T40" s="93">
        <v>5809.27</v>
      </c>
      <c r="U40" s="92">
        <v>6245.08</v>
      </c>
      <c r="V40" s="93">
        <v>937.61</v>
      </c>
      <c r="W40" s="94">
        <v>30470.23</v>
      </c>
      <c r="X40" s="93">
        <v>3277.68</v>
      </c>
      <c r="Y40" s="55">
        <f t="shared" si="0"/>
        <v>1407325.13</v>
      </c>
      <c r="Z40" s="47">
        <f>Паспорт!O42</f>
        <v>34.48</v>
      </c>
      <c r="AA40" s="47">
        <f t="shared" si="1"/>
        <v>34.48</v>
      </c>
      <c r="AB40"/>
    </row>
    <row r="41" spans="1:28" ht="15" customHeight="1">
      <c r="A41" s="17">
        <v>31</v>
      </c>
      <c r="B41" s="96">
        <v>757032.69</v>
      </c>
      <c r="C41" s="96">
        <v>223545.63</v>
      </c>
      <c r="D41" s="96">
        <v>106639.55</v>
      </c>
      <c r="E41" s="96">
        <v>12607</v>
      </c>
      <c r="F41" s="96">
        <v>5867.7</v>
      </c>
      <c r="G41" s="97">
        <v>6906.29</v>
      </c>
      <c r="H41" s="96">
        <v>29484.31</v>
      </c>
      <c r="I41" s="96">
        <v>5217.1</v>
      </c>
      <c r="J41" s="96">
        <v>4166.76</v>
      </c>
      <c r="K41" s="96">
        <v>42855.2</v>
      </c>
      <c r="L41" s="96">
        <v>44890.95</v>
      </c>
      <c r="M41" s="96">
        <v>9725.78</v>
      </c>
      <c r="N41" s="96">
        <v>3916.79</v>
      </c>
      <c r="O41" s="96">
        <v>4118.07</v>
      </c>
      <c r="P41" s="96">
        <v>15146.58</v>
      </c>
      <c r="Q41" s="96">
        <v>38847.47</v>
      </c>
      <c r="R41" s="96">
        <v>14367.93</v>
      </c>
      <c r="S41" s="96">
        <v>7251.75</v>
      </c>
      <c r="T41" s="97">
        <v>5644.69</v>
      </c>
      <c r="U41" s="96">
        <v>6303.71</v>
      </c>
      <c r="V41" s="97">
        <v>915.9</v>
      </c>
      <c r="W41" s="96">
        <v>29540.13</v>
      </c>
      <c r="X41" s="97">
        <v>3509.93</v>
      </c>
      <c r="Y41" s="55">
        <f t="shared" si="0"/>
        <v>1378501.9099999997</v>
      </c>
      <c r="Z41" s="47">
        <f>Паспорт!O43</f>
        <v>34.47</v>
      </c>
      <c r="AA41" s="47">
        <f t="shared" si="1"/>
        <v>34.47</v>
      </c>
      <c r="AB41"/>
    </row>
    <row r="42" spans="1:28" ht="66" customHeight="1">
      <c r="A42" s="17" t="s">
        <v>94</v>
      </c>
      <c r="B42" s="56">
        <f aca="true" t="shared" si="2" ref="B42:X42">SUM(B11:B41)</f>
        <v>12304268.21</v>
      </c>
      <c r="C42" s="56">
        <f t="shared" si="2"/>
        <v>5355116.239999999</v>
      </c>
      <c r="D42" s="56">
        <f t="shared" si="2"/>
        <v>1867031.98</v>
      </c>
      <c r="E42" s="56">
        <f t="shared" si="2"/>
        <v>254284.63</v>
      </c>
      <c r="F42" s="57">
        <f t="shared" si="2"/>
        <v>113474.85999999999</v>
      </c>
      <c r="G42" s="58">
        <f t="shared" si="2"/>
        <v>137393.88999999998</v>
      </c>
      <c r="H42" s="56">
        <f t="shared" si="2"/>
        <v>556973.7200000001</v>
      </c>
      <c r="I42" s="56">
        <f t="shared" si="2"/>
        <v>96790.04000000001</v>
      </c>
      <c r="J42" s="58">
        <f t="shared" si="2"/>
        <v>82263.50999999998</v>
      </c>
      <c r="K42" s="56">
        <f t="shared" si="2"/>
        <v>914799.7100000001</v>
      </c>
      <c r="L42" s="56">
        <f t="shared" si="2"/>
        <v>906874.1199999998</v>
      </c>
      <c r="M42" s="56">
        <f t="shared" si="2"/>
        <v>189450.71999999997</v>
      </c>
      <c r="N42" s="56">
        <f>SUM(N11:N41)</f>
        <v>76679.31999999999</v>
      </c>
      <c r="O42" s="56">
        <f t="shared" si="2"/>
        <v>82225.10000000003</v>
      </c>
      <c r="P42" s="56">
        <f t="shared" si="2"/>
        <v>241708.10999999996</v>
      </c>
      <c r="Q42" s="56">
        <f t="shared" si="2"/>
        <v>754739.4199999999</v>
      </c>
      <c r="R42" s="56">
        <f t="shared" si="2"/>
        <v>267916.25999999995</v>
      </c>
      <c r="S42" s="56">
        <f t="shared" si="2"/>
        <v>134388.84</v>
      </c>
      <c r="T42" s="58">
        <f t="shared" si="2"/>
        <v>114147.02</v>
      </c>
      <c r="U42" s="56">
        <f t="shared" si="2"/>
        <v>113434.48000000001</v>
      </c>
      <c r="V42" s="56">
        <f t="shared" si="2"/>
        <v>16055.510000000004</v>
      </c>
      <c r="W42" s="56">
        <f t="shared" si="2"/>
        <v>570973.55</v>
      </c>
      <c r="X42" s="58">
        <f t="shared" si="2"/>
        <v>67732.09000000001</v>
      </c>
      <c r="Y42" s="59">
        <f>SUM(Y11:Y41)</f>
        <v>25218721.33</v>
      </c>
      <c r="Z42" s="60">
        <f>SUMPRODUCT(Z11:Z41,Y11:Y41)/SUM(Y11:Y41)</f>
        <v>34.50294155264577</v>
      </c>
      <c r="AA42" s="60">
        <f>AVERAGE(AA11:AA41)</f>
        <v>34.51181290322581</v>
      </c>
      <c r="AB42"/>
    </row>
    <row r="43" spans="1:28" ht="14.25" customHeight="1" hidden="1">
      <c r="A43" s="7">
        <v>31</v>
      </c>
      <c r="B43" s="10"/>
      <c r="C43" s="8"/>
      <c r="D43" s="8"/>
      <c r="E43" s="8"/>
      <c r="F43" s="8"/>
      <c r="G43" s="37"/>
      <c r="H43" s="8"/>
      <c r="I43" s="8"/>
      <c r="J43" s="50">
        <v>1470.8</v>
      </c>
      <c r="K43" s="8"/>
      <c r="L43" s="8"/>
      <c r="M43" s="8"/>
      <c r="N43" s="8"/>
      <c r="O43" s="8"/>
      <c r="P43" s="8"/>
      <c r="Q43" s="8"/>
      <c r="R43" s="8"/>
      <c r="S43" s="8"/>
      <c r="T43" s="37"/>
      <c r="U43" s="8"/>
      <c r="V43" s="37"/>
      <c r="W43" s="8"/>
      <c r="X43" s="37"/>
      <c r="Y43" s="8"/>
      <c r="Z43" s="8"/>
      <c r="AA43" s="9"/>
      <c r="AB43"/>
    </row>
    <row r="44" spans="2:28" ht="12.7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row>
    <row r="45" spans="1:29" s="6" customFormat="1" ht="12.75">
      <c r="A45"/>
      <c r="B45" s="1"/>
      <c r="C45" s="1"/>
      <c r="D45"/>
      <c r="E45"/>
      <c r="F45"/>
      <c r="G45" s="50"/>
      <c r="H45"/>
      <c r="I45"/>
      <c r="J45" s="50"/>
      <c r="K45"/>
      <c r="L45"/>
      <c r="M45"/>
      <c r="N45"/>
      <c r="O45"/>
      <c r="P45"/>
      <c r="Q45"/>
      <c r="R45"/>
      <c r="S45"/>
      <c r="T45" s="50"/>
      <c r="U45"/>
      <c r="V45" s="50"/>
      <c r="W45"/>
      <c r="X45" s="50"/>
      <c r="Y45"/>
      <c r="Z45"/>
      <c r="AA45"/>
      <c r="AC45"/>
    </row>
    <row r="46" spans="1:29" s="6" customFormat="1" ht="15">
      <c r="A46"/>
      <c r="B46" s="11" t="s">
        <v>127</v>
      </c>
      <c r="C46" s="11"/>
      <c r="D46" s="12"/>
      <c r="E46" s="12"/>
      <c r="F46" s="12"/>
      <c r="G46" s="12"/>
      <c r="H46" s="12"/>
      <c r="I46" s="12"/>
      <c r="J46" s="12"/>
      <c r="K46" s="12"/>
      <c r="L46" s="12"/>
      <c r="M46" s="12"/>
      <c r="N46" s="12"/>
      <c r="O46" s="12" t="s">
        <v>128</v>
      </c>
      <c r="P46" s="12"/>
      <c r="Q46" s="12"/>
      <c r="R46" s="12"/>
      <c r="S46" s="42"/>
      <c r="T46" s="42"/>
      <c r="U46" s="43"/>
      <c r="V46" s="43"/>
      <c r="W46" s="113">
        <v>42676</v>
      </c>
      <c r="X46" s="114"/>
      <c r="Y46" s="12"/>
      <c r="Z46" s="12"/>
      <c r="AA46" s="42"/>
      <c r="AC46"/>
    </row>
    <row r="47" spans="1:29" s="6" customFormat="1" ht="12.75">
      <c r="A47"/>
      <c r="B47" s="1"/>
      <c r="C47" s="1" t="s">
        <v>27</v>
      </c>
      <c r="D47"/>
      <c r="E47"/>
      <c r="F47"/>
      <c r="G47"/>
      <c r="H47"/>
      <c r="I47"/>
      <c r="J47"/>
      <c r="K47"/>
      <c r="L47"/>
      <c r="M47"/>
      <c r="N47" s="2"/>
      <c r="O47" s="15" t="s">
        <v>29</v>
      </c>
      <c r="P47" s="15"/>
      <c r="Q47"/>
      <c r="R47"/>
      <c r="S47" s="2"/>
      <c r="T47" s="14" t="s">
        <v>0</v>
      </c>
      <c r="V47"/>
      <c r="W47" s="2"/>
      <c r="X47" s="14" t="s">
        <v>16</v>
      </c>
      <c r="Y47" s="62"/>
      <c r="Z47" s="62"/>
      <c r="AA47" s="2"/>
      <c r="AC47"/>
    </row>
    <row r="48" spans="1:29" s="6" customFormat="1" ht="18" customHeight="1">
      <c r="A48"/>
      <c r="B48" s="11" t="s">
        <v>37</v>
      </c>
      <c r="C48" s="11"/>
      <c r="D48" s="12"/>
      <c r="E48" s="12"/>
      <c r="F48" s="12"/>
      <c r="G48" s="61"/>
      <c r="H48" s="12"/>
      <c r="I48" s="12"/>
      <c r="J48" s="61"/>
      <c r="K48" s="12"/>
      <c r="L48" s="66"/>
      <c r="M48" s="67"/>
      <c r="N48" s="67"/>
      <c r="O48" s="12" t="s">
        <v>123</v>
      </c>
      <c r="P48" s="12"/>
      <c r="Q48" s="12"/>
      <c r="R48" s="12"/>
      <c r="S48" s="12"/>
      <c r="T48" s="61"/>
      <c r="U48" s="12"/>
      <c r="V48" s="61"/>
      <c r="W48" s="113">
        <v>42676</v>
      </c>
      <c r="X48" s="114"/>
      <c r="Y48" s="12"/>
      <c r="Z48" s="12"/>
      <c r="AA48" s="12"/>
      <c r="AC48"/>
    </row>
    <row r="49" spans="1:29" s="6" customFormat="1" ht="12.75">
      <c r="A49"/>
      <c r="B49" s="1"/>
      <c r="C49" s="1" t="s">
        <v>38</v>
      </c>
      <c r="D49"/>
      <c r="E49"/>
      <c r="F49"/>
      <c r="G49" s="50"/>
      <c r="H49"/>
      <c r="I49" s="14"/>
      <c r="J49" s="50"/>
      <c r="K49"/>
      <c r="L49" s="2"/>
      <c r="N49" s="14"/>
      <c r="O49" s="14" t="s">
        <v>29</v>
      </c>
      <c r="P49"/>
      <c r="Q49"/>
      <c r="R49"/>
      <c r="S49"/>
      <c r="T49" s="14" t="s">
        <v>0</v>
      </c>
      <c r="V49" s="50"/>
      <c r="W49"/>
      <c r="X49" s="14" t="s">
        <v>16</v>
      </c>
      <c r="Y49"/>
      <c r="Z49"/>
      <c r="AA49" s="2"/>
      <c r="AC49"/>
    </row>
    <row r="58" spans="20:40" ht="50.25" customHeight="1">
      <c r="T58" s="63"/>
      <c r="U58" s="64"/>
      <c r="V58" s="63"/>
      <c r="W58" s="64"/>
      <c r="X58" s="63"/>
      <c r="Y58" s="64"/>
      <c r="Z58" s="64"/>
      <c r="AA58" s="64"/>
      <c r="AB58" s="64"/>
      <c r="AC58" s="64"/>
      <c r="AD58" s="64"/>
      <c r="AE58" s="64"/>
      <c r="AF58" s="64"/>
      <c r="AG58" s="64"/>
      <c r="AH58" s="64"/>
      <c r="AI58" s="64"/>
      <c r="AJ58" s="64"/>
      <c r="AK58" s="64"/>
      <c r="AL58" s="64"/>
      <c r="AM58" s="64"/>
      <c r="AN58" s="64"/>
    </row>
    <row r="59" spans="6:31" ht="12.75" customHeight="1">
      <c r="F59" s="64"/>
      <c r="G59" s="63"/>
      <c r="H59" s="64"/>
      <c r="I59" s="64"/>
      <c r="J59" s="63"/>
      <c r="K59" s="64"/>
      <c r="L59" s="64"/>
      <c r="M59" s="64"/>
      <c r="N59" s="64"/>
      <c r="O59" s="64"/>
      <c r="P59" s="64"/>
      <c r="Q59" s="64"/>
      <c r="R59" s="64"/>
      <c r="S59" s="64"/>
      <c r="T59" s="63"/>
      <c r="U59" s="64"/>
      <c r="V59" s="63"/>
      <c r="W59" s="64"/>
      <c r="X59" s="63"/>
      <c r="Y59" s="64"/>
      <c r="Z59" s="64"/>
      <c r="AA59" s="64"/>
      <c r="AB59" s="64"/>
      <c r="AC59" s="64"/>
      <c r="AD59" s="64"/>
      <c r="AE59" s="64"/>
    </row>
    <row r="60" spans="6:31" ht="12.75" customHeight="1">
      <c r="F60" s="64"/>
      <c r="G60" s="63"/>
      <c r="H60" s="64"/>
      <c r="I60" s="64"/>
      <c r="J60" s="63"/>
      <c r="K60" s="64"/>
      <c r="L60" s="64"/>
      <c r="M60" s="64"/>
      <c r="N60" s="64"/>
      <c r="O60" s="64"/>
      <c r="P60" s="64"/>
      <c r="Q60" s="64"/>
      <c r="R60" s="64"/>
      <c r="S60" s="64"/>
      <c r="T60" s="63"/>
      <c r="U60" s="64"/>
      <c r="V60" s="63"/>
      <c r="W60" s="64"/>
      <c r="X60" s="63"/>
      <c r="Y60" s="64"/>
      <c r="Z60" s="64"/>
      <c r="AA60" s="64"/>
      <c r="AB60" s="64"/>
      <c r="AC60" s="64"/>
      <c r="AD60" s="64"/>
      <c r="AE60" s="64"/>
    </row>
  </sheetData>
  <sheetProtection/>
  <mergeCells count="33">
    <mergeCell ref="V8:V10"/>
    <mergeCell ref="O8:O10"/>
    <mergeCell ref="P8:P10"/>
    <mergeCell ref="W8:W10"/>
    <mergeCell ref="X8:X10"/>
    <mergeCell ref="B44:AA44"/>
    <mergeCell ref="Q8:Q10"/>
    <mergeCell ref="R8:R10"/>
    <mergeCell ref="S8:S10"/>
    <mergeCell ref="T8:T10"/>
    <mergeCell ref="U8:U10"/>
    <mergeCell ref="I8:I10"/>
    <mergeCell ref="J8:J10"/>
    <mergeCell ref="K8:K10"/>
    <mergeCell ref="L8:L10"/>
    <mergeCell ref="M8:M10"/>
    <mergeCell ref="N8:N10"/>
    <mergeCell ref="C8:C10"/>
    <mergeCell ref="D8:D10"/>
    <mergeCell ref="E8:E10"/>
    <mergeCell ref="F8:F10"/>
    <mergeCell ref="G8:G10"/>
    <mergeCell ref="H8:H10"/>
    <mergeCell ref="W46:X46"/>
    <mergeCell ref="W48:X48"/>
    <mergeCell ref="B5:AA5"/>
    <mergeCell ref="B6:AA6"/>
    <mergeCell ref="A7:A10"/>
    <mergeCell ref="B7:X7"/>
    <mergeCell ref="Y7:Y10"/>
    <mergeCell ref="Z7:Z10"/>
    <mergeCell ref="AA7:AA10"/>
    <mergeCell ref="B8:B10"/>
  </mergeCells>
  <printOptions/>
  <pageMargins left="0" right="0" top="0" bottom="0" header="0" footer="0"/>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B1:AF49"/>
  <sheetViews>
    <sheetView tabSelected="1" zoomScale="90" zoomScaleNormal="90" zoomScalePageLayoutView="0" workbookViewId="0" topLeftCell="F23">
      <selection activeCell="AB42" sqref="AB42"/>
    </sheetView>
  </sheetViews>
  <sheetFormatPr defaultColWidth="9.00390625" defaultRowHeight="12.75"/>
  <cols>
    <col min="1" max="1" width="3.625" style="0" customWidth="1"/>
    <col min="2" max="2" width="11.75390625" style="0" customWidth="1"/>
    <col min="3" max="3" width="9.125" style="0" customWidth="1"/>
    <col min="4" max="4" width="7.75390625" style="0" customWidth="1"/>
    <col min="5" max="6" width="7.875" style="0" customWidth="1"/>
    <col min="7" max="7" width="7.75390625" style="0" customWidth="1"/>
    <col min="8" max="8" width="8.00390625" style="0" customWidth="1"/>
    <col min="9" max="9" width="7.75390625" style="0" customWidth="1"/>
    <col min="10" max="10" width="7.625" style="0" customWidth="1"/>
    <col min="11" max="11" width="8.125" style="0" customWidth="1"/>
    <col min="12" max="12" width="7.375" style="0" customWidth="1"/>
    <col min="13" max="14" width="7.875" style="0" customWidth="1"/>
    <col min="15" max="15" width="7.25390625" style="0" customWidth="1"/>
    <col min="16" max="17" width="7.75390625" style="0" customWidth="1"/>
    <col min="18" max="26" width="7.375" style="0" customWidth="1"/>
    <col min="27" max="27" width="12.375" style="0" customWidth="1"/>
    <col min="28" max="28" width="9.625" style="0" customWidth="1"/>
    <col min="29" max="29" width="13.25390625" style="0" customWidth="1"/>
    <col min="30" max="30" width="10.00390625" style="0" customWidth="1"/>
    <col min="31" max="31" width="9.125" style="6" customWidth="1"/>
  </cols>
  <sheetData>
    <row r="1" spans="2:8" ht="12.75">
      <c r="B1" s="49" t="s">
        <v>30</v>
      </c>
      <c r="C1" s="49"/>
      <c r="D1" s="49"/>
      <c r="E1" s="49"/>
      <c r="F1" s="49"/>
      <c r="G1" s="49"/>
      <c r="H1" s="49"/>
    </row>
    <row r="2" spans="2:8" ht="12.75">
      <c r="B2" s="49" t="s">
        <v>31</v>
      </c>
      <c r="C2" s="49"/>
      <c r="D2" s="49"/>
      <c r="E2" s="49"/>
      <c r="F2" s="49"/>
      <c r="G2" s="49"/>
      <c r="H2" s="49"/>
    </row>
    <row r="3" spans="2:30" ht="12.75">
      <c r="B3" s="51" t="s">
        <v>41</v>
      </c>
      <c r="C3" s="51"/>
      <c r="D3" s="51"/>
      <c r="E3" s="49"/>
      <c r="F3" s="49"/>
      <c r="G3" s="49"/>
      <c r="H3" s="49"/>
      <c r="J3" s="44"/>
      <c r="K3" s="44"/>
      <c r="L3" s="44"/>
      <c r="M3" s="44"/>
      <c r="N3" s="44"/>
      <c r="O3" s="3"/>
      <c r="P3" s="3"/>
      <c r="Q3" s="3"/>
      <c r="R3" s="3"/>
      <c r="S3" s="3"/>
      <c r="T3" s="3"/>
      <c r="U3" s="3"/>
      <c r="V3" s="3"/>
      <c r="W3" s="3"/>
      <c r="X3" s="3"/>
      <c r="Y3" s="3"/>
      <c r="Z3" s="3"/>
      <c r="AA3" s="3"/>
      <c r="AB3" s="3"/>
      <c r="AC3" s="3"/>
      <c r="AD3" s="3"/>
    </row>
    <row r="4" spans="2:30" ht="12.75">
      <c r="B4" s="49"/>
      <c r="C4" s="49"/>
      <c r="D4" s="49"/>
      <c r="E4" s="49"/>
      <c r="F4" s="49"/>
      <c r="G4" s="49"/>
      <c r="H4" s="49"/>
      <c r="J4" s="44"/>
      <c r="K4" s="44"/>
      <c r="L4" s="44"/>
      <c r="M4" s="44"/>
      <c r="N4" s="44"/>
      <c r="O4" s="3"/>
      <c r="P4" s="3"/>
      <c r="Q4" s="3"/>
      <c r="R4" s="3"/>
      <c r="S4" s="3"/>
      <c r="T4" s="3"/>
      <c r="U4" s="3"/>
      <c r="V4" s="3"/>
      <c r="W4" s="3"/>
      <c r="X4" s="3"/>
      <c r="Y4" s="3"/>
      <c r="Z4" s="3"/>
      <c r="AA4" s="3"/>
      <c r="AB4" s="3"/>
      <c r="AC4" s="3"/>
      <c r="AD4" s="3"/>
    </row>
    <row r="5" spans="2:30" ht="20.25" customHeight="1">
      <c r="B5" s="62"/>
      <c r="C5" s="118" t="s">
        <v>36</v>
      </c>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8"/>
    </row>
    <row r="6" spans="2:30" ht="70.5" customHeight="1">
      <c r="B6" s="119" t="s">
        <v>130</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65"/>
      <c r="AC6" s="65"/>
      <c r="AD6" s="19"/>
    </row>
    <row r="7" spans="2:31" ht="30" customHeight="1">
      <c r="B7" s="100" t="s">
        <v>26</v>
      </c>
      <c r="C7" s="107" t="s">
        <v>93</v>
      </c>
      <c r="D7" s="108"/>
      <c r="E7" s="108"/>
      <c r="F7" s="108"/>
      <c r="G7" s="108"/>
      <c r="H7" s="108"/>
      <c r="I7" s="108"/>
      <c r="J7" s="108"/>
      <c r="K7" s="108"/>
      <c r="L7" s="108"/>
      <c r="M7" s="108"/>
      <c r="N7" s="108"/>
      <c r="O7" s="108"/>
      <c r="P7" s="108"/>
      <c r="Q7" s="108"/>
      <c r="R7" s="108"/>
      <c r="S7" s="108"/>
      <c r="T7" s="108"/>
      <c r="U7" s="108"/>
      <c r="V7" s="108"/>
      <c r="W7" s="108"/>
      <c r="X7" s="108"/>
      <c r="Y7" s="108"/>
      <c r="Z7" s="108"/>
      <c r="AA7" s="120" t="s">
        <v>94</v>
      </c>
      <c r="AB7" s="121" t="s">
        <v>116</v>
      </c>
      <c r="AC7" s="100" t="s">
        <v>48</v>
      </c>
      <c r="AD7" s="20"/>
      <c r="AE7"/>
    </row>
    <row r="8" spans="2:31" ht="48.75" customHeight="1">
      <c r="B8" s="101"/>
      <c r="C8" s="127" t="s">
        <v>98</v>
      </c>
      <c r="D8" s="127" t="s">
        <v>117</v>
      </c>
      <c r="E8" s="127" t="s">
        <v>118</v>
      </c>
      <c r="F8" s="127" t="s">
        <v>101</v>
      </c>
      <c r="G8" s="127" t="s">
        <v>100</v>
      </c>
      <c r="H8" s="127" t="s">
        <v>99</v>
      </c>
      <c r="I8" s="127" t="s">
        <v>102</v>
      </c>
      <c r="J8" s="127" t="s">
        <v>103</v>
      </c>
      <c r="K8" s="127" t="s">
        <v>119</v>
      </c>
      <c r="L8" s="127" t="s">
        <v>120</v>
      </c>
      <c r="M8" s="127" t="s">
        <v>104</v>
      </c>
      <c r="N8" s="127" t="s">
        <v>105</v>
      </c>
      <c r="O8" s="127" t="s">
        <v>106</v>
      </c>
      <c r="P8" s="127" t="s">
        <v>107</v>
      </c>
      <c r="Q8" s="127" t="s">
        <v>108</v>
      </c>
      <c r="R8" s="127" t="s">
        <v>121</v>
      </c>
      <c r="S8" s="127" t="s">
        <v>122</v>
      </c>
      <c r="T8" s="127" t="s">
        <v>109</v>
      </c>
      <c r="U8" s="127" t="s">
        <v>110</v>
      </c>
      <c r="V8" s="127" t="s">
        <v>111</v>
      </c>
      <c r="W8" s="127" t="s">
        <v>112</v>
      </c>
      <c r="X8" s="127" t="s">
        <v>113</v>
      </c>
      <c r="Y8" s="127" t="s">
        <v>114</v>
      </c>
      <c r="Z8" s="127" t="s">
        <v>115</v>
      </c>
      <c r="AA8" s="120"/>
      <c r="AB8" s="122"/>
      <c r="AC8" s="101"/>
      <c r="AD8" s="20"/>
      <c r="AE8"/>
    </row>
    <row r="9" spans="2:31" ht="15.75" customHeight="1">
      <c r="B9" s="101"/>
      <c r="C9" s="133" t="s">
        <v>69</v>
      </c>
      <c r="D9" s="133" t="s">
        <v>70</v>
      </c>
      <c r="E9" s="133" t="s">
        <v>71</v>
      </c>
      <c r="F9" s="133" t="s">
        <v>72</v>
      </c>
      <c r="G9" s="133" t="s">
        <v>73</v>
      </c>
      <c r="H9" s="133" t="s">
        <v>74</v>
      </c>
      <c r="I9" s="133" t="s">
        <v>75</v>
      </c>
      <c r="J9" s="133" t="s">
        <v>76</v>
      </c>
      <c r="K9" s="133" t="s">
        <v>77</v>
      </c>
      <c r="L9" s="133" t="s">
        <v>78</v>
      </c>
      <c r="M9" s="133" t="s">
        <v>79</v>
      </c>
      <c r="N9" s="133" t="s">
        <v>80</v>
      </c>
      <c r="O9" s="133" t="s">
        <v>81</v>
      </c>
      <c r="P9" s="133" t="s">
        <v>82</v>
      </c>
      <c r="Q9" s="133" t="s">
        <v>83</v>
      </c>
      <c r="R9" s="133" t="s">
        <v>84</v>
      </c>
      <c r="S9" s="133" t="s">
        <v>85</v>
      </c>
      <c r="T9" s="133" t="s">
        <v>86</v>
      </c>
      <c r="U9" s="133" t="s">
        <v>87</v>
      </c>
      <c r="V9" s="133" t="s">
        <v>88</v>
      </c>
      <c r="W9" s="133" t="s">
        <v>89</v>
      </c>
      <c r="X9" s="133" t="s">
        <v>90</v>
      </c>
      <c r="Y9" s="133" t="s">
        <v>91</v>
      </c>
      <c r="Z9" s="133" t="s">
        <v>92</v>
      </c>
      <c r="AA9" s="120"/>
      <c r="AB9" s="122"/>
      <c r="AC9" s="101"/>
      <c r="AD9" s="20"/>
      <c r="AE9"/>
    </row>
    <row r="10" spans="2:31" ht="30" customHeight="1">
      <c r="B10" s="112"/>
      <c r="C10" s="134" t="s">
        <v>69</v>
      </c>
      <c r="D10" s="134" t="s">
        <v>70</v>
      </c>
      <c r="E10" s="134" t="s">
        <v>71</v>
      </c>
      <c r="F10" s="134" t="s">
        <v>72</v>
      </c>
      <c r="G10" s="134" t="s">
        <v>73</v>
      </c>
      <c r="H10" s="134" t="s">
        <v>74</v>
      </c>
      <c r="I10" s="134" t="s">
        <v>75</v>
      </c>
      <c r="J10" s="134" t="s">
        <v>76</v>
      </c>
      <c r="K10" s="134" t="s">
        <v>77</v>
      </c>
      <c r="L10" s="134" t="s">
        <v>78</v>
      </c>
      <c r="M10" s="134" t="s">
        <v>79</v>
      </c>
      <c r="N10" s="134" t="s">
        <v>80</v>
      </c>
      <c r="O10" s="134" t="s">
        <v>81</v>
      </c>
      <c r="P10" s="134" t="s">
        <v>82</v>
      </c>
      <c r="Q10" s="134" t="s">
        <v>83</v>
      </c>
      <c r="R10" s="134" t="s">
        <v>84</v>
      </c>
      <c r="S10" s="134" t="s">
        <v>85</v>
      </c>
      <c r="T10" s="134" t="s">
        <v>86</v>
      </c>
      <c r="U10" s="134" t="s">
        <v>87</v>
      </c>
      <c r="V10" s="134" t="s">
        <v>88</v>
      </c>
      <c r="W10" s="134" t="s">
        <v>89</v>
      </c>
      <c r="X10" s="134" t="s">
        <v>90</v>
      </c>
      <c r="Y10" s="134" t="s">
        <v>91</v>
      </c>
      <c r="Z10" s="134" t="s">
        <v>92</v>
      </c>
      <c r="AA10" s="120"/>
      <c r="AB10" s="123"/>
      <c r="AC10" s="102"/>
      <c r="AD10" s="20"/>
      <c r="AE10"/>
    </row>
    <row r="11" spans="2:31" ht="15.75">
      <c r="B11" s="16">
        <v>1</v>
      </c>
      <c r="C11" s="95">
        <v>14392.71</v>
      </c>
      <c r="D11" s="95">
        <v>1828.51</v>
      </c>
      <c r="E11" s="95">
        <v>4187.42</v>
      </c>
      <c r="F11" s="95">
        <v>1289.31</v>
      </c>
      <c r="G11" s="95">
        <v>998.14</v>
      </c>
      <c r="H11" s="95">
        <v>1523.98</v>
      </c>
      <c r="I11" s="95">
        <v>9301.89</v>
      </c>
      <c r="J11" s="95">
        <v>1733.53</v>
      </c>
      <c r="K11" s="95">
        <v>3046.16</v>
      </c>
      <c r="L11" s="95">
        <v>481</v>
      </c>
      <c r="M11" s="95">
        <v>576.85</v>
      </c>
      <c r="N11" s="95">
        <v>1103.37</v>
      </c>
      <c r="O11" s="95">
        <v>5849.39</v>
      </c>
      <c r="P11" s="95">
        <v>414.14</v>
      </c>
      <c r="Q11" s="95">
        <v>2376.03</v>
      </c>
      <c r="R11" s="95">
        <v>6605.06</v>
      </c>
      <c r="S11" s="95">
        <v>1519.38</v>
      </c>
      <c r="T11" s="95">
        <v>28.98</v>
      </c>
      <c r="U11" s="95">
        <v>781.81</v>
      </c>
      <c r="V11" s="95">
        <v>848.56</v>
      </c>
      <c r="W11" s="95">
        <v>9877.56</v>
      </c>
      <c r="X11" s="95">
        <v>5763.67</v>
      </c>
      <c r="Y11" s="95">
        <v>379.29</v>
      </c>
      <c r="Z11" s="95">
        <v>60.07</v>
      </c>
      <c r="AA11" s="55">
        <f aca="true" t="shared" si="0" ref="AA11:AA41">SUM(C11:Z11)</f>
        <v>74966.80999999998</v>
      </c>
      <c r="AB11" s="39">
        <v>34.64</v>
      </c>
      <c r="AC11" s="47">
        <f>AB11</f>
        <v>34.64</v>
      </c>
      <c r="AD11" s="21"/>
      <c r="AE11"/>
    </row>
    <row r="12" spans="2:31" ht="15.75">
      <c r="B12" s="16">
        <v>2</v>
      </c>
      <c r="C12" s="95">
        <v>15353.53</v>
      </c>
      <c r="D12" s="95">
        <v>1942.8</v>
      </c>
      <c r="E12" s="95">
        <v>3375.69</v>
      </c>
      <c r="F12" s="95">
        <v>1376.88</v>
      </c>
      <c r="G12" s="95">
        <v>1073.95</v>
      </c>
      <c r="H12" s="95">
        <v>1494.08</v>
      </c>
      <c r="I12" s="95">
        <v>9555.06</v>
      </c>
      <c r="J12" s="95">
        <v>1575.92</v>
      </c>
      <c r="K12" s="95">
        <v>2790.2</v>
      </c>
      <c r="L12" s="95">
        <v>473.9</v>
      </c>
      <c r="M12" s="95">
        <v>502.74</v>
      </c>
      <c r="N12" s="95">
        <v>1050.91</v>
      </c>
      <c r="O12" s="95">
        <v>4743.62</v>
      </c>
      <c r="P12" s="95">
        <v>396.79</v>
      </c>
      <c r="Q12" s="95">
        <v>1985.51</v>
      </c>
      <c r="R12" s="95">
        <v>6999.66</v>
      </c>
      <c r="S12" s="95">
        <v>1601.71</v>
      </c>
      <c r="T12" s="95">
        <v>35.14</v>
      </c>
      <c r="U12" s="95">
        <v>741.22</v>
      </c>
      <c r="V12" s="95">
        <v>786.19</v>
      </c>
      <c r="W12" s="95">
        <v>10729.53</v>
      </c>
      <c r="X12" s="95">
        <v>5561.99</v>
      </c>
      <c r="Y12" s="95">
        <v>349.7</v>
      </c>
      <c r="Z12" s="95">
        <v>55.25</v>
      </c>
      <c r="AA12" s="55">
        <f t="shared" si="0"/>
        <v>74551.97000000002</v>
      </c>
      <c r="AB12" s="39">
        <v>34.64</v>
      </c>
      <c r="AC12" s="47">
        <f aca="true" t="shared" si="1" ref="AC12:AC41">AB12</f>
        <v>34.64</v>
      </c>
      <c r="AD12" s="21"/>
      <c r="AE12"/>
    </row>
    <row r="13" spans="2:31" ht="15.75">
      <c r="B13" s="16">
        <v>3</v>
      </c>
      <c r="C13" s="95">
        <v>15725.39</v>
      </c>
      <c r="D13" s="95">
        <v>1669.43</v>
      </c>
      <c r="E13" s="95">
        <v>3163.66</v>
      </c>
      <c r="F13" s="95">
        <v>1245.76</v>
      </c>
      <c r="G13" s="95">
        <v>1003.77</v>
      </c>
      <c r="H13" s="95">
        <v>1317.41</v>
      </c>
      <c r="I13" s="95">
        <v>7519.24</v>
      </c>
      <c r="J13" s="95">
        <v>1464.84</v>
      </c>
      <c r="K13" s="95">
        <v>2499.45</v>
      </c>
      <c r="L13" s="95">
        <v>362.85</v>
      </c>
      <c r="M13" s="95">
        <v>490.33</v>
      </c>
      <c r="N13" s="95">
        <v>1029.14</v>
      </c>
      <c r="O13" s="95">
        <v>3495.08</v>
      </c>
      <c r="P13" s="95">
        <v>370.09</v>
      </c>
      <c r="Q13" s="95">
        <v>2026.35</v>
      </c>
      <c r="R13" s="95">
        <v>6650.63</v>
      </c>
      <c r="S13" s="95">
        <v>1399.61</v>
      </c>
      <c r="T13" s="95">
        <v>15.89</v>
      </c>
      <c r="U13" s="95">
        <v>703.27</v>
      </c>
      <c r="V13" s="95">
        <v>706.25</v>
      </c>
      <c r="W13" s="95">
        <v>3678.48</v>
      </c>
      <c r="X13" s="95">
        <v>5504.77</v>
      </c>
      <c r="Y13" s="95">
        <v>324.37</v>
      </c>
      <c r="Z13" s="95">
        <v>51.67</v>
      </c>
      <c r="AA13" s="55">
        <f t="shared" si="0"/>
        <v>62417.72999999999</v>
      </c>
      <c r="AB13" s="39">
        <v>34.458</v>
      </c>
      <c r="AC13" s="47">
        <f t="shared" si="1"/>
        <v>34.458</v>
      </c>
      <c r="AD13" s="21"/>
      <c r="AE13"/>
    </row>
    <row r="14" spans="2:31" ht="15.75">
      <c r="B14" s="16">
        <v>4</v>
      </c>
      <c r="C14" s="95">
        <v>16494.84</v>
      </c>
      <c r="D14" s="95">
        <v>1683.5</v>
      </c>
      <c r="E14" s="95">
        <v>2806.89</v>
      </c>
      <c r="F14" s="95">
        <v>1328.46</v>
      </c>
      <c r="G14" s="95">
        <v>1044.44</v>
      </c>
      <c r="H14" s="95">
        <v>1397.29</v>
      </c>
      <c r="I14" s="95">
        <v>9855.36</v>
      </c>
      <c r="J14" s="95">
        <v>1575.75</v>
      </c>
      <c r="K14" s="95">
        <v>2843.19</v>
      </c>
      <c r="L14" s="95">
        <v>448.28</v>
      </c>
      <c r="M14" s="95">
        <v>542.26</v>
      </c>
      <c r="N14" s="95">
        <v>1011.89</v>
      </c>
      <c r="O14" s="95">
        <v>4057.4</v>
      </c>
      <c r="P14" s="95">
        <v>343.04</v>
      </c>
      <c r="Q14" s="95">
        <v>1759.02</v>
      </c>
      <c r="R14" s="95">
        <v>6333.7</v>
      </c>
      <c r="S14" s="95">
        <v>1490.36</v>
      </c>
      <c r="T14" s="95">
        <v>26.72</v>
      </c>
      <c r="U14" s="95">
        <v>769.95</v>
      </c>
      <c r="V14" s="95">
        <v>741.14</v>
      </c>
      <c r="W14" s="95">
        <v>9282.5</v>
      </c>
      <c r="X14" s="95">
        <v>5966</v>
      </c>
      <c r="Y14" s="95">
        <v>319.59</v>
      </c>
      <c r="Z14" s="95">
        <v>58.75</v>
      </c>
      <c r="AA14" s="55">
        <f t="shared" si="0"/>
        <v>72180.31999999999</v>
      </c>
      <c r="AB14" s="39">
        <v>34.5356</v>
      </c>
      <c r="AC14" s="47">
        <f t="shared" si="1"/>
        <v>34.5356</v>
      </c>
      <c r="AD14" s="21"/>
      <c r="AE14"/>
    </row>
    <row r="15" spans="2:31" ht="15.75">
      <c r="B15" s="16">
        <v>5</v>
      </c>
      <c r="C15" s="95">
        <v>16872.33</v>
      </c>
      <c r="D15" s="95">
        <v>1862.88</v>
      </c>
      <c r="E15" s="95">
        <v>0</v>
      </c>
      <c r="F15" s="95">
        <v>1399.74</v>
      </c>
      <c r="G15" s="95">
        <v>1133.25</v>
      </c>
      <c r="H15" s="95">
        <v>1551.28</v>
      </c>
      <c r="I15" s="95">
        <v>10782.56</v>
      </c>
      <c r="J15" s="95">
        <v>1694.5</v>
      </c>
      <c r="K15" s="95">
        <v>3694.73</v>
      </c>
      <c r="L15" s="95">
        <v>603.32</v>
      </c>
      <c r="M15" s="95">
        <v>666.72</v>
      </c>
      <c r="N15" s="95">
        <v>1276.81</v>
      </c>
      <c r="O15" s="95">
        <v>4918.68</v>
      </c>
      <c r="P15" s="95">
        <v>439.84</v>
      </c>
      <c r="Q15" s="95">
        <v>1992.73</v>
      </c>
      <c r="R15" s="95">
        <v>7179.18</v>
      </c>
      <c r="S15" s="95">
        <v>1683.61</v>
      </c>
      <c r="T15" s="95">
        <v>40.37</v>
      </c>
      <c r="U15" s="95">
        <v>830.9</v>
      </c>
      <c r="V15" s="95">
        <v>893.65</v>
      </c>
      <c r="W15" s="95">
        <v>10380.55</v>
      </c>
      <c r="X15" s="95">
        <v>6735.85</v>
      </c>
      <c r="Y15" s="95">
        <v>350.62</v>
      </c>
      <c r="Z15" s="95">
        <v>80.76</v>
      </c>
      <c r="AA15" s="55">
        <f t="shared" si="0"/>
        <v>77064.86</v>
      </c>
      <c r="AB15" s="39">
        <v>34.5777</v>
      </c>
      <c r="AC15" s="47">
        <f t="shared" si="1"/>
        <v>34.5777</v>
      </c>
      <c r="AD15" s="21"/>
      <c r="AE15"/>
    </row>
    <row r="16" spans="2:31" ht="15.75">
      <c r="B16" s="16">
        <v>6</v>
      </c>
      <c r="C16" s="95">
        <v>19820.12</v>
      </c>
      <c r="D16" s="95">
        <v>1985.25</v>
      </c>
      <c r="E16" s="95">
        <v>55.29</v>
      </c>
      <c r="F16" s="95">
        <v>1542.76</v>
      </c>
      <c r="G16" s="95">
        <v>1283.64</v>
      </c>
      <c r="H16" s="95">
        <v>1551.2</v>
      </c>
      <c r="I16" s="95">
        <v>12132.5</v>
      </c>
      <c r="J16" s="95">
        <v>1927.87</v>
      </c>
      <c r="K16" s="95">
        <v>4114.38</v>
      </c>
      <c r="L16" s="95">
        <v>624.5</v>
      </c>
      <c r="M16" s="95">
        <v>817.6</v>
      </c>
      <c r="N16" s="95">
        <v>1537.13</v>
      </c>
      <c r="O16" s="95">
        <v>3325.79</v>
      </c>
      <c r="P16" s="95">
        <v>521.65</v>
      </c>
      <c r="Q16" s="95">
        <v>2641.59</v>
      </c>
      <c r="R16" s="95">
        <v>8129.43</v>
      </c>
      <c r="S16" s="95">
        <v>1885.61</v>
      </c>
      <c r="T16" s="95">
        <v>26.87</v>
      </c>
      <c r="U16" s="95">
        <v>1003.02</v>
      </c>
      <c r="V16" s="95">
        <v>1084.66</v>
      </c>
      <c r="W16" s="95">
        <v>13915.33</v>
      </c>
      <c r="X16" s="95">
        <v>7228.45</v>
      </c>
      <c r="Y16" s="95">
        <v>390.99</v>
      </c>
      <c r="Z16" s="95">
        <v>82.88</v>
      </c>
      <c r="AA16" s="55">
        <f t="shared" si="0"/>
        <v>87628.51</v>
      </c>
      <c r="AB16" s="39">
        <v>34.5061</v>
      </c>
      <c r="AC16" s="47">
        <f t="shared" si="1"/>
        <v>34.5061</v>
      </c>
      <c r="AD16" s="21"/>
      <c r="AE16"/>
    </row>
    <row r="17" spans="2:31" ht="15.75">
      <c r="B17" s="16">
        <v>7</v>
      </c>
      <c r="C17" s="95">
        <v>20606.31</v>
      </c>
      <c r="D17" s="95">
        <v>2142.87</v>
      </c>
      <c r="E17" s="95">
        <v>4565.15</v>
      </c>
      <c r="F17" s="95">
        <v>1694.91</v>
      </c>
      <c r="G17" s="95">
        <v>1467.39</v>
      </c>
      <c r="H17" s="95">
        <v>1768.03</v>
      </c>
      <c r="I17" s="95">
        <v>13734.03</v>
      </c>
      <c r="J17" s="95">
        <v>2527.82</v>
      </c>
      <c r="K17" s="95">
        <v>6183.95</v>
      </c>
      <c r="L17" s="95">
        <v>902.51</v>
      </c>
      <c r="M17" s="95">
        <v>1048.92</v>
      </c>
      <c r="N17" s="95">
        <v>1904.16</v>
      </c>
      <c r="O17" s="95">
        <v>4460.47</v>
      </c>
      <c r="P17" s="95">
        <v>527.08</v>
      </c>
      <c r="Q17" s="95">
        <v>2810.1</v>
      </c>
      <c r="R17" s="95">
        <v>8626.07</v>
      </c>
      <c r="S17" s="95">
        <v>2394.28</v>
      </c>
      <c r="T17" s="95">
        <v>62.1</v>
      </c>
      <c r="U17" s="95">
        <v>1253.26</v>
      </c>
      <c r="V17" s="95">
        <v>1447.1</v>
      </c>
      <c r="W17" s="95">
        <v>8785.69</v>
      </c>
      <c r="X17" s="95">
        <v>9355.27</v>
      </c>
      <c r="Y17" s="95">
        <v>492.4</v>
      </c>
      <c r="Z17" s="95">
        <v>109.71</v>
      </c>
      <c r="AA17" s="55">
        <f t="shared" si="0"/>
        <v>98869.58000000003</v>
      </c>
      <c r="AB17" s="39">
        <v>34.5196</v>
      </c>
      <c r="AC17" s="47">
        <f t="shared" si="1"/>
        <v>34.5196</v>
      </c>
      <c r="AD17" s="21"/>
      <c r="AE17"/>
    </row>
    <row r="18" spans="2:31" ht="15.75">
      <c r="B18" s="16">
        <v>8</v>
      </c>
      <c r="C18" s="95">
        <v>25733.29</v>
      </c>
      <c r="D18" s="95">
        <v>2830.31</v>
      </c>
      <c r="E18" s="95">
        <v>17752.98</v>
      </c>
      <c r="F18" s="95">
        <v>2259.78</v>
      </c>
      <c r="G18" s="95">
        <v>2038.64</v>
      </c>
      <c r="H18" s="95">
        <v>2532.33</v>
      </c>
      <c r="I18" s="95">
        <v>18315.29</v>
      </c>
      <c r="J18" s="95">
        <v>3191.77</v>
      </c>
      <c r="K18" s="95">
        <v>8576.34</v>
      </c>
      <c r="L18" s="95">
        <v>1260</v>
      </c>
      <c r="M18" s="95">
        <v>1393.73</v>
      </c>
      <c r="N18" s="95">
        <v>2657.91</v>
      </c>
      <c r="O18" s="95">
        <v>6289.65</v>
      </c>
      <c r="P18" s="95">
        <v>827.36</v>
      </c>
      <c r="Q18" s="95">
        <v>3666.63</v>
      </c>
      <c r="R18" s="95">
        <v>12417.82</v>
      </c>
      <c r="S18" s="95">
        <v>3597.38</v>
      </c>
      <c r="T18" s="95">
        <v>108.33</v>
      </c>
      <c r="U18" s="95">
        <v>1928.82</v>
      </c>
      <c r="V18" s="95">
        <v>2051.42</v>
      </c>
      <c r="W18" s="95">
        <v>18989.08</v>
      </c>
      <c r="X18" s="95">
        <v>12965.74</v>
      </c>
      <c r="Y18" s="95">
        <v>778.08</v>
      </c>
      <c r="Z18" s="95">
        <v>167.47</v>
      </c>
      <c r="AA18" s="55">
        <f t="shared" si="0"/>
        <v>152330.14999999997</v>
      </c>
      <c r="AB18" s="39">
        <v>34.5196</v>
      </c>
      <c r="AC18" s="47">
        <f t="shared" si="1"/>
        <v>34.5196</v>
      </c>
      <c r="AD18" s="21"/>
      <c r="AE18"/>
    </row>
    <row r="19" spans="2:31" ht="15" customHeight="1">
      <c r="B19" s="16">
        <v>9</v>
      </c>
      <c r="C19" s="95">
        <v>26622.67</v>
      </c>
      <c r="D19" s="95">
        <v>3058.95</v>
      </c>
      <c r="E19" s="95">
        <v>26240.98</v>
      </c>
      <c r="F19" s="95">
        <v>2258.44</v>
      </c>
      <c r="G19" s="95">
        <v>2120.59</v>
      </c>
      <c r="H19" s="95">
        <v>2463.61</v>
      </c>
      <c r="I19" s="95">
        <v>17708.79</v>
      </c>
      <c r="J19" s="95">
        <v>3032.2</v>
      </c>
      <c r="K19" s="95">
        <v>7827.69</v>
      </c>
      <c r="L19" s="95">
        <v>1143.68</v>
      </c>
      <c r="M19" s="95">
        <v>1205.8</v>
      </c>
      <c r="N19" s="95">
        <v>2471.06</v>
      </c>
      <c r="O19" s="95">
        <v>5917.76</v>
      </c>
      <c r="P19" s="95">
        <v>812.89</v>
      </c>
      <c r="Q19" s="95">
        <v>3601.29</v>
      </c>
      <c r="R19" s="95">
        <v>12600.22</v>
      </c>
      <c r="S19" s="95">
        <v>3535.7</v>
      </c>
      <c r="T19" s="95">
        <v>102.79</v>
      </c>
      <c r="U19" s="95">
        <v>1833.95</v>
      </c>
      <c r="V19" s="95">
        <v>1771.32</v>
      </c>
      <c r="W19" s="95">
        <v>18259.46</v>
      </c>
      <c r="X19" s="95">
        <v>11792.62</v>
      </c>
      <c r="Y19" s="95">
        <v>765.42</v>
      </c>
      <c r="Z19" s="95">
        <v>153.54</v>
      </c>
      <c r="AA19" s="55">
        <f t="shared" si="0"/>
        <v>157301.41999999998</v>
      </c>
      <c r="AB19" s="39">
        <v>34.5196</v>
      </c>
      <c r="AC19" s="47">
        <f t="shared" si="1"/>
        <v>34.5196</v>
      </c>
      <c r="AD19" s="21"/>
      <c r="AE19"/>
    </row>
    <row r="20" spans="2:31" ht="15.75">
      <c r="B20" s="16">
        <v>10</v>
      </c>
      <c r="C20" s="95">
        <v>26233.78</v>
      </c>
      <c r="D20" s="95">
        <v>2852.96</v>
      </c>
      <c r="E20" s="95">
        <v>10413.62</v>
      </c>
      <c r="F20" s="95">
        <v>2215.56</v>
      </c>
      <c r="G20" s="95">
        <v>1914.19</v>
      </c>
      <c r="H20" s="95">
        <v>2217.93</v>
      </c>
      <c r="I20" s="95">
        <v>16054.52</v>
      </c>
      <c r="J20" s="95">
        <v>2869.1</v>
      </c>
      <c r="K20" s="95">
        <v>7641.93</v>
      </c>
      <c r="L20" s="95">
        <v>1116.18</v>
      </c>
      <c r="M20" s="95">
        <v>1159.6</v>
      </c>
      <c r="N20" s="95">
        <v>2328.7</v>
      </c>
      <c r="O20" s="95">
        <v>5647.33</v>
      </c>
      <c r="P20" s="95">
        <v>723.22</v>
      </c>
      <c r="Q20" s="95">
        <v>3673.63</v>
      </c>
      <c r="R20" s="95">
        <v>11229.05</v>
      </c>
      <c r="S20" s="95">
        <v>3165.46</v>
      </c>
      <c r="T20" s="95">
        <v>102.18</v>
      </c>
      <c r="U20" s="95">
        <v>1650.91</v>
      </c>
      <c r="V20" s="95">
        <v>1645.26</v>
      </c>
      <c r="W20" s="95">
        <v>10758.75</v>
      </c>
      <c r="X20" s="95">
        <v>11706.06</v>
      </c>
      <c r="Y20" s="95">
        <v>589.85</v>
      </c>
      <c r="Z20" s="95">
        <v>140.59</v>
      </c>
      <c r="AA20" s="55">
        <f t="shared" si="0"/>
        <v>128050.36</v>
      </c>
      <c r="AB20" s="39">
        <v>34.49</v>
      </c>
      <c r="AC20" s="47">
        <f t="shared" si="1"/>
        <v>34.49</v>
      </c>
      <c r="AD20" s="21"/>
      <c r="AE20"/>
    </row>
    <row r="21" spans="2:31" ht="15.75">
      <c r="B21" s="16">
        <v>11</v>
      </c>
      <c r="C21" s="95">
        <v>27704.12</v>
      </c>
      <c r="D21" s="95">
        <v>3096.71</v>
      </c>
      <c r="E21" s="95">
        <v>24202.78</v>
      </c>
      <c r="F21" s="95">
        <v>2365.88</v>
      </c>
      <c r="G21" s="95">
        <v>2100.2</v>
      </c>
      <c r="H21" s="95">
        <v>2593.26</v>
      </c>
      <c r="I21" s="95">
        <v>16899.49</v>
      </c>
      <c r="J21" s="95">
        <v>3230.74</v>
      </c>
      <c r="K21" s="95">
        <v>7645.17</v>
      </c>
      <c r="L21" s="95">
        <v>1173</v>
      </c>
      <c r="M21" s="95">
        <v>1249.44</v>
      </c>
      <c r="N21" s="95">
        <v>2528.71</v>
      </c>
      <c r="O21" s="95">
        <v>8084.1</v>
      </c>
      <c r="P21" s="95">
        <v>811.99</v>
      </c>
      <c r="Q21" s="95">
        <v>4284.79</v>
      </c>
      <c r="R21" s="95">
        <v>13634.45</v>
      </c>
      <c r="S21" s="95">
        <v>3491.28</v>
      </c>
      <c r="T21" s="95">
        <v>106.33</v>
      </c>
      <c r="U21" s="95">
        <v>1687.2</v>
      </c>
      <c r="V21" s="95">
        <v>1783.32</v>
      </c>
      <c r="W21" s="95">
        <v>16407.41</v>
      </c>
      <c r="X21" s="95">
        <v>14638.24</v>
      </c>
      <c r="Y21" s="95">
        <v>751.89</v>
      </c>
      <c r="Z21" s="95">
        <v>169.05</v>
      </c>
      <c r="AA21" s="55">
        <f t="shared" si="0"/>
        <v>160639.55000000002</v>
      </c>
      <c r="AB21" s="39">
        <v>34.49</v>
      </c>
      <c r="AC21" s="47">
        <f t="shared" si="1"/>
        <v>34.49</v>
      </c>
      <c r="AD21" s="21"/>
      <c r="AE21"/>
    </row>
    <row r="22" spans="2:31" ht="15.75">
      <c r="B22" s="16">
        <v>12</v>
      </c>
      <c r="C22" s="95">
        <v>37959.95</v>
      </c>
      <c r="D22" s="95">
        <v>4261.99</v>
      </c>
      <c r="E22" s="95">
        <v>36686.16</v>
      </c>
      <c r="F22" s="95">
        <v>3622.57</v>
      </c>
      <c r="G22" s="95">
        <v>2908.45</v>
      </c>
      <c r="H22" s="95">
        <v>3468.18</v>
      </c>
      <c r="I22" s="95">
        <v>25732.71</v>
      </c>
      <c r="J22" s="95">
        <v>4152.47</v>
      </c>
      <c r="K22" s="95">
        <v>10968.55</v>
      </c>
      <c r="L22" s="95">
        <v>1531</v>
      </c>
      <c r="M22" s="95">
        <v>1700.27</v>
      </c>
      <c r="N22" s="95">
        <v>3295.71</v>
      </c>
      <c r="O22" s="95">
        <v>12478.99</v>
      </c>
      <c r="P22" s="95">
        <v>1207.34</v>
      </c>
      <c r="Q22" s="95">
        <v>5625.99</v>
      </c>
      <c r="R22" s="95">
        <v>19453.56</v>
      </c>
      <c r="S22" s="95">
        <v>5298.61</v>
      </c>
      <c r="T22" s="95">
        <v>181.43</v>
      </c>
      <c r="U22" s="95">
        <v>2440.61</v>
      </c>
      <c r="V22" s="95">
        <v>2322.81</v>
      </c>
      <c r="W22" s="95">
        <v>23581.81</v>
      </c>
      <c r="X22" s="95">
        <v>19754.57</v>
      </c>
      <c r="Y22" s="95">
        <v>1079.79</v>
      </c>
      <c r="Z22" s="95">
        <v>209.41</v>
      </c>
      <c r="AA22" s="55">
        <f t="shared" si="0"/>
        <v>229922.92999999996</v>
      </c>
      <c r="AB22" s="39">
        <v>34.47</v>
      </c>
      <c r="AC22" s="47">
        <f t="shared" si="1"/>
        <v>34.47</v>
      </c>
      <c r="AD22" s="21"/>
      <c r="AE22"/>
    </row>
    <row r="23" spans="2:31" ht="15.75">
      <c r="B23" s="16">
        <v>13</v>
      </c>
      <c r="C23" s="95">
        <v>39980</v>
      </c>
      <c r="D23" s="95">
        <v>5204.33</v>
      </c>
      <c r="E23" s="95">
        <v>10794.58</v>
      </c>
      <c r="F23" s="95">
        <v>3984.03</v>
      </c>
      <c r="G23" s="95">
        <v>3687.23</v>
      </c>
      <c r="H23" s="95">
        <v>3864.5</v>
      </c>
      <c r="I23" s="95">
        <v>30905.43</v>
      </c>
      <c r="J23" s="95">
        <v>5559.33</v>
      </c>
      <c r="K23" s="95">
        <v>13849.51</v>
      </c>
      <c r="L23" s="95">
        <v>1866.85</v>
      </c>
      <c r="M23" s="95">
        <v>2113.3</v>
      </c>
      <c r="N23" s="95">
        <v>3944.87</v>
      </c>
      <c r="O23" s="95">
        <v>16875.13</v>
      </c>
      <c r="P23" s="95">
        <v>1423.23</v>
      </c>
      <c r="Q23" s="95">
        <v>5238.58</v>
      </c>
      <c r="R23" s="95">
        <v>22073.04</v>
      </c>
      <c r="S23" s="95">
        <v>6304.18</v>
      </c>
      <c r="T23" s="95">
        <v>162.35</v>
      </c>
      <c r="U23" s="95">
        <v>2732.38</v>
      </c>
      <c r="V23" s="95">
        <v>2879.63</v>
      </c>
      <c r="W23" s="95">
        <v>18775.42</v>
      </c>
      <c r="X23" s="95">
        <v>21348.32</v>
      </c>
      <c r="Y23" s="95">
        <v>1159.7</v>
      </c>
      <c r="Z23" s="95">
        <v>214.64</v>
      </c>
      <c r="AA23" s="55">
        <f t="shared" si="0"/>
        <v>224940.56000000006</v>
      </c>
      <c r="AB23" s="39">
        <v>34.47</v>
      </c>
      <c r="AC23" s="47">
        <f t="shared" si="1"/>
        <v>34.47</v>
      </c>
      <c r="AD23" s="21"/>
      <c r="AE23"/>
    </row>
    <row r="24" spans="2:31" ht="15.75">
      <c r="B24" s="16">
        <v>14</v>
      </c>
      <c r="C24" s="95">
        <v>48961.43</v>
      </c>
      <c r="D24" s="95">
        <v>5944.46</v>
      </c>
      <c r="E24" s="95">
        <v>8785.34</v>
      </c>
      <c r="F24" s="95">
        <v>4268.52</v>
      </c>
      <c r="G24" s="95">
        <v>4416.5</v>
      </c>
      <c r="H24" s="95">
        <v>4313.02</v>
      </c>
      <c r="I24" s="95">
        <v>33566.67</v>
      </c>
      <c r="J24" s="95">
        <v>5700.01</v>
      </c>
      <c r="K24" s="95">
        <v>13805.36</v>
      </c>
      <c r="L24" s="95">
        <v>1744.88</v>
      </c>
      <c r="M24" s="95">
        <v>1995.88</v>
      </c>
      <c r="N24" s="95">
        <v>3823.26</v>
      </c>
      <c r="O24" s="95">
        <v>11688.82</v>
      </c>
      <c r="P24" s="95">
        <v>1680.06</v>
      </c>
      <c r="Q24" s="95">
        <v>6196.61</v>
      </c>
      <c r="R24" s="95">
        <v>26870.19</v>
      </c>
      <c r="S24" s="95">
        <v>6844.66</v>
      </c>
      <c r="T24" s="95">
        <v>168.22</v>
      </c>
      <c r="U24" s="95">
        <v>3111.79</v>
      </c>
      <c r="V24" s="95">
        <v>2959.99</v>
      </c>
      <c r="W24" s="95">
        <v>24951.96</v>
      </c>
      <c r="X24" s="95">
        <v>24702.3</v>
      </c>
      <c r="Y24" s="95">
        <v>1319.3</v>
      </c>
      <c r="Z24" s="95">
        <v>263.97</v>
      </c>
      <c r="AA24" s="55">
        <f t="shared" si="0"/>
        <v>248083.19999999998</v>
      </c>
      <c r="AB24" s="39">
        <v>34.47</v>
      </c>
      <c r="AC24" s="47">
        <f t="shared" si="1"/>
        <v>34.47</v>
      </c>
      <c r="AD24" s="21"/>
      <c r="AE24"/>
    </row>
    <row r="25" spans="2:31" ht="15.75">
      <c r="B25" s="16">
        <v>15</v>
      </c>
      <c r="C25" s="95">
        <v>54997.61</v>
      </c>
      <c r="D25" s="95">
        <v>6902.31</v>
      </c>
      <c r="E25" s="95">
        <v>7824.07</v>
      </c>
      <c r="F25" s="95">
        <v>4880.16</v>
      </c>
      <c r="G25" s="95">
        <v>5253.19</v>
      </c>
      <c r="H25" s="95">
        <v>5207.52</v>
      </c>
      <c r="I25" s="95">
        <v>36741.9</v>
      </c>
      <c r="J25" s="95">
        <v>6995.06</v>
      </c>
      <c r="K25" s="95">
        <v>15572.46</v>
      </c>
      <c r="L25" s="95">
        <v>2127.85</v>
      </c>
      <c r="M25" s="95">
        <v>2562.93</v>
      </c>
      <c r="N25" s="95">
        <v>4735.19</v>
      </c>
      <c r="O25" s="95">
        <v>16436</v>
      </c>
      <c r="P25" s="95">
        <v>1939.84</v>
      </c>
      <c r="Q25" s="95">
        <v>7628.14</v>
      </c>
      <c r="R25" s="95">
        <v>28932.06</v>
      </c>
      <c r="S25" s="95">
        <v>7930.34</v>
      </c>
      <c r="T25" s="95">
        <v>215.77</v>
      </c>
      <c r="U25" s="95">
        <v>3634.46</v>
      </c>
      <c r="V25" s="95">
        <v>3552.48</v>
      </c>
      <c r="W25" s="95">
        <v>27713.13</v>
      </c>
      <c r="X25" s="95">
        <v>27273.18</v>
      </c>
      <c r="Y25" s="95">
        <v>1671.24</v>
      </c>
      <c r="Z25" s="95">
        <v>270.83</v>
      </c>
      <c r="AA25" s="55">
        <f t="shared" si="0"/>
        <v>280997.72000000003</v>
      </c>
      <c r="AB25" s="39">
        <v>34.46</v>
      </c>
      <c r="AC25" s="47">
        <f t="shared" si="1"/>
        <v>34.46</v>
      </c>
      <c r="AD25" s="21"/>
      <c r="AE25"/>
    </row>
    <row r="26" spans="2:31" ht="15.75">
      <c r="B26" s="17">
        <v>16</v>
      </c>
      <c r="C26" s="95">
        <v>57384.13</v>
      </c>
      <c r="D26" s="95">
        <v>7069.85</v>
      </c>
      <c r="E26" s="95">
        <v>8412.41</v>
      </c>
      <c r="F26" s="95">
        <v>4841.15</v>
      </c>
      <c r="G26" s="95">
        <v>5087.84</v>
      </c>
      <c r="H26" s="95">
        <v>5419.53</v>
      </c>
      <c r="I26" s="95">
        <v>36879.68</v>
      </c>
      <c r="J26" s="95">
        <v>6331.38</v>
      </c>
      <c r="K26" s="95">
        <v>15690.11</v>
      </c>
      <c r="L26" s="95">
        <v>2091.79</v>
      </c>
      <c r="M26" s="95">
        <v>2435.13</v>
      </c>
      <c r="N26" s="95">
        <v>4494.52</v>
      </c>
      <c r="O26" s="95">
        <v>13951.66</v>
      </c>
      <c r="P26" s="95">
        <v>1918.9</v>
      </c>
      <c r="Q26" s="95">
        <v>7960.36</v>
      </c>
      <c r="R26" s="95">
        <v>31545.93</v>
      </c>
      <c r="S26" s="95">
        <v>8056.87</v>
      </c>
      <c r="T26" s="95">
        <v>225.65</v>
      </c>
      <c r="U26" s="95">
        <v>3545.26</v>
      </c>
      <c r="V26" s="95">
        <v>3427.16</v>
      </c>
      <c r="W26" s="95">
        <v>22866.68</v>
      </c>
      <c r="X26" s="95">
        <v>28922.42</v>
      </c>
      <c r="Y26" s="95">
        <v>1602.68</v>
      </c>
      <c r="Z26" s="95">
        <v>262.78</v>
      </c>
      <c r="AA26" s="55">
        <f t="shared" si="0"/>
        <v>280423.87</v>
      </c>
      <c r="AB26" s="39">
        <v>34.46</v>
      </c>
      <c r="AC26" s="47">
        <f t="shared" si="1"/>
        <v>34.46</v>
      </c>
      <c r="AD26" s="21"/>
      <c r="AE26"/>
    </row>
    <row r="27" spans="2:31" ht="15.75">
      <c r="B27" s="17">
        <v>17</v>
      </c>
      <c r="C27" s="95">
        <v>57909.75</v>
      </c>
      <c r="D27" s="95">
        <v>7289.73</v>
      </c>
      <c r="E27" s="95">
        <v>14209.11</v>
      </c>
      <c r="F27" s="95">
        <v>5241.32</v>
      </c>
      <c r="G27" s="95">
        <v>5087.83</v>
      </c>
      <c r="H27" s="95">
        <v>5437.44</v>
      </c>
      <c r="I27" s="95">
        <v>36679.46</v>
      </c>
      <c r="J27" s="95">
        <v>6827.24</v>
      </c>
      <c r="K27" s="95">
        <v>16051.47</v>
      </c>
      <c r="L27" s="95">
        <v>1988</v>
      </c>
      <c r="M27" s="95">
        <v>2360.12</v>
      </c>
      <c r="N27" s="95">
        <v>4557.74</v>
      </c>
      <c r="O27" s="95">
        <v>17516.1</v>
      </c>
      <c r="P27" s="95">
        <v>1959.97</v>
      </c>
      <c r="Q27" s="95">
        <v>7971.64</v>
      </c>
      <c r="R27" s="95">
        <v>30907.56</v>
      </c>
      <c r="S27" s="95">
        <v>7884.09</v>
      </c>
      <c r="T27" s="95">
        <v>215.3</v>
      </c>
      <c r="U27" s="95">
        <v>3750.03</v>
      </c>
      <c r="V27" s="95">
        <v>3446.49</v>
      </c>
      <c r="W27" s="95">
        <v>30934.99</v>
      </c>
      <c r="X27" s="95">
        <v>29111.35</v>
      </c>
      <c r="Y27" s="95">
        <v>1486.07</v>
      </c>
      <c r="Z27" s="95">
        <v>259.81</v>
      </c>
      <c r="AA27" s="55">
        <f t="shared" si="0"/>
        <v>299082.61</v>
      </c>
      <c r="AB27" s="39">
        <v>34.42</v>
      </c>
      <c r="AC27" s="47">
        <f t="shared" si="1"/>
        <v>34.42</v>
      </c>
      <c r="AD27" s="21"/>
      <c r="AE27"/>
    </row>
    <row r="28" spans="2:31" ht="15.75">
      <c r="B28" s="17">
        <v>18</v>
      </c>
      <c r="C28" s="95">
        <v>60337.55</v>
      </c>
      <c r="D28" s="95">
        <v>7822.08</v>
      </c>
      <c r="E28" s="95">
        <v>9463.83</v>
      </c>
      <c r="F28" s="95">
        <v>6051.44</v>
      </c>
      <c r="G28" s="95">
        <v>5674.29</v>
      </c>
      <c r="H28" s="95">
        <v>6271.32</v>
      </c>
      <c r="I28" s="95">
        <v>43104.96</v>
      </c>
      <c r="J28" s="95">
        <v>7450.86</v>
      </c>
      <c r="K28" s="95">
        <v>17653.81</v>
      </c>
      <c r="L28" s="95">
        <v>2484.09</v>
      </c>
      <c r="M28" s="95">
        <v>2774.59</v>
      </c>
      <c r="N28" s="95">
        <v>4936.46</v>
      </c>
      <c r="O28" s="95">
        <v>16639.75</v>
      </c>
      <c r="P28" s="95">
        <v>2093.68</v>
      </c>
      <c r="Q28" s="95">
        <v>8489.02</v>
      </c>
      <c r="R28" s="95">
        <v>33650.9</v>
      </c>
      <c r="S28" s="95">
        <v>8662.25</v>
      </c>
      <c r="T28" s="95">
        <v>202.67</v>
      </c>
      <c r="U28" s="95">
        <v>4648.88</v>
      </c>
      <c r="V28" s="95">
        <v>3996.39</v>
      </c>
      <c r="W28" s="95">
        <v>34303.75</v>
      </c>
      <c r="X28" s="95">
        <v>31376.08</v>
      </c>
      <c r="Y28" s="95">
        <v>1649.77</v>
      </c>
      <c r="Z28" s="95">
        <v>371.56</v>
      </c>
      <c r="AA28" s="55">
        <f t="shared" si="0"/>
        <v>320109.98</v>
      </c>
      <c r="AB28" s="39">
        <v>34.47</v>
      </c>
      <c r="AC28" s="47">
        <f t="shared" si="1"/>
        <v>34.47</v>
      </c>
      <c r="AD28" s="21"/>
      <c r="AE28"/>
    </row>
    <row r="29" spans="2:31" ht="15.75">
      <c r="B29" s="17">
        <v>19</v>
      </c>
      <c r="C29" s="95">
        <v>63916.19</v>
      </c>
      <c r="D29" s="95">
        <v>8152.39</v>
      </c>
      <c r="E29" s="95">
        <v>9300.27</v>
      </c>
      <c r="F29" s="95">
        <v>7267.4</v>
      </c>
      <c r="G29" s="95">
        <v>6355.96</v>
      </c>
      <c r="H29" s="95">
        <v>6717.4</v>
      </c>
      <c r="I29" s="95">
        <v>52073.4</v>
      </c>
      <c r="J29" s="95">
        <v>7966.41</v>
      </c>
      <c r="K29" s="95">
        <v>18431.31</v>
      </c>
      <c r="L29" s="95">
        <v>2586.62</v>
      </c>
      <c r="M29" s="95">
        <v>2836.44</v>
      </c>
      <c r="N29" s="95">
        <v>5300.35</v>
      </c>
      <c r="O29" s="95">
        <v>17726.57</v>
      </c>
      <c r="P29" s="95">
        <v>2241.28</v>
      </c>
      <c r="Q29" s="95">
        <v>9392.2</v>
      </c>
      <c r="R29" s="95">
        <v>35613.07</v>
      </c>
      <c r="S29" s="95">
        <v>8948.29</v>
      </c>
      <c r="T29" s="95">
        <v>227.32</v>
      </c>
      <c r="U29" s="95">
        <v>4477.65</v>
      </c>
      <c r="V29" s="95">
        <v>4129.03</v>
      </c>
      <c r="W29" s="95">
        <v>27208.97</v>
      </c>
      <c r="X29" s="95">
        <v>33995.15</v>
      </c>
      <c r="Y29" s="95">
        <v>1960.58</v>
      </c>
      <c r="Z29" s="95">
        <v>443.77</v>
      </c>
      <c r="AA29" s="55">
        <f t="shared" si="0"/>
        <v>337268.0200000002</v>
      </c>
      <c r="AB29" s="39">
        <v>34.62</v>
      </c>
      <c r="AC29" s="47">
        <f t="shared" si="1"/>
        <v>34.62</v>
      </c>
      <c r="AD29" s="21"/>
      <c r="AE29"/>
    </row>
    <row r="30" spans="2:31" ht="15.75">
      <c r="B30" s="17">
        <v>20</v>
      </c>
      <c r="C30" s="95">
        <v>66439.47</v>
      </c>
      <c r="D30" s="95">
        <v>8063.73</v>
      </c>
      <c r="E30" s="95">
        <v>8059.88</v>
      </c>
      <c r="F30" s="95">
        <v>6706.77</v>
      </c>
      <c r="G30" s="95">
        <v>6355.13</v>
      </c>
      <c r="H30" s="95">
        <v>6705.8</v>
      </c>
      <c r="I30" s="95">
        <v>52494.38</v>
      </c>
      <c r="J30" s="95">
        <v>8789.61</v>
      </c>
      <c r="K30" s="95">
        <v>18292.9</v>
      </c>
      <c r="L30" s="95">
        <v>2595.73</v>
      </c>
      <c r="M30" s="95">
        <v>2880.04</v>
      </c>
      <c r="N30" s="95">
        <v>5461.04</v>
      </c>
      <c r="O30" s="95">
        <v>21844.2</v>
      </c>
      <c r="P30" s="95">
        <v>2372.96</v>
      </c>
      <c r="Q30" s="95">
        <v>9811.57</v>
      </c>
      <c r="R30" s="95">
        <v>37105.51</v>
      </c>
      <c r="S30" s="95">
        <v>9160.76</v>
      </c>
      <c r="T30" s="95">
        <v>230.83</v>
      </c>
      <c r="U30" s="95">
        <v>4942.1</v>
      </c>
      <c r="V30" s="95">
        <v>4420.35</v>
      </c>
      <c r="W30" s="95">
        <v>33630.04</v>
      </c>
      <c r="X30" s="95">
        <v>35065.38</v>
      </c>
      <c r="Y30" s="95">
        <v>1989.76</v>
      </c>
      <c r="Z30" s="95">
        <v>451.52</v>
      </c>
      <c r="AA30" s="55">
        <f t="shared" si="0"/>
        <v>353869.46</v>
      </c>
      <c r="AB30" s="39">
        <v>34.68</v>
      </c>
      <c r="AC30" s="47">
        <f t="shared" si="1"/>
        <v>34.68</v>
      </c>
      <c r="AD30" s="21"/>
      <c r="AE30"/>
    </row>
    <row r="31" spans="2:31" ht="15.75">
      <c r="B31" s="17">
        <v>21</v>
      </c>
      <c r="C31" s="95">
        <v>66177.1</v>
      </c>
      <c r="D31" s="95">
        <v>8238.92</v>
      </c>
      <c r="E31" s="95">
        <v>10072.4</v>
      </c>
      <c r="F31" s="95">
        <v>6553.05</v>
      </c>
      <c r="G31" s="95">
        <v>6306.01</v>
      </c>
      <c r="H31" s="95">
        <v>6606.53</v>
      </c>
      <c r="I31" s="95">
        <v>49799.09</v>
      </c>
      <c r="J31" s="95">
        <v>7812.39</v>
      </c>
      <c r="K31" s="95">
        <v>17966.42</v>
      </c>
      <c r="L31" s="95">
        <v>2597.32</v>
      </c>
      <c r="M31" s="95">
        <v>2880.78</v>
      </c>
      <c r="N31" s="95">
        <v>5312.32</v>
      </c>
      <c r="O31" s="95">
        <v>17448.9</v>
      </c>
      <c r="P31" s="95">
        <v>2463.99</v>
      </c>
      <c r="Q31" s="95">
        <v>10792.37</v>
      </c>
      <c r="R31" s="95">
        <v>36743.19</v>
      </c>
      <c r="S31" s="95">
        <v>9189.37</v>
      </c>
      <c r="T31" s="95">
        <v>225.38</v>
      </c>
      <c r="U31" s="95">
        <v>4909.61</v>
      </c>
      <c r="V31" s="95">
        <v>3955.32</v>
      </c>
      <c r="W31" s="95">
        <v>26674.79</v>
      </c>
      <c r="X31" s="95">
        <v>32893.61</v>
      </c>
      <c r="Y31" s="95">
        <v>2024.73</v>
      </c>
      <c r="Z31" s="95">
        <v>460.58</v>
      </c>
      <c r="AA31" s="55">
        <f t="shared" si="0"/>
        <v>338104.1699999999</v>
      </c>
      <c r="AB31" s="39">
        <v>34.73</v>
      </c>
      <c r="AC31" s="47">
        <f t="shared" si="1"/>
        <v>34.73</v>
      </c>
      <c r="AD31" s="21"/>
      <c r="AE31"/>
    </row>
    <row r="32" spans="2:31" ht="15.75">
      <c r="B32" s="17">
        <v>22</v>
      </c>
      <c r="C32" s="95">
        <v>67701.63</v>
      </c>
      <c r="D32" s="95">
        <v>8276.97</v>
      </c>
      <c r="E32" s="95">
        <v>9260.51</v>
      </c>
      <c r="F32" s="95">
        <v>6274.27</v>
      </c>
      <c r="G32" s="95">
        <v>6131.97</v>
      </c>
      <c r="H32" s="95">
        <v>6607.24</v>
      </c>
      <c r="I32" s="95">
        <v>50286.47</v>
      </c>
      <c r="J32" s="95">
        <v>7601.04</v>
      </c>
      <c r="K32" s="95">
        <v>16811.49</v>
      </c>
      <c r="L32" s="95">
        <v>2498.26</v>
      </c>
      <c r="M32" s="95">
        <v>2828.34</v>
      </c>
      <c r="N32" s="95">
        <v>5220.67</v>
      </c>
      <c r="O32" s="95">
        <v>13250.15</v>
      </c>
      <c r="P32" s="95">
        <v>2407.64</v>
      </c>
      <c r="Q32" s="95">
        <v>9605.57</v>
      </c>
      <c r="R32" s="95">
        <v>36520.92</v>
      </c>
      <c r="S32" s="95">
        <v>8929.2</v>
      </c>
      <c r="T32" s="95">
        <v>214.93</v>
      </c>
      <c r="U32" s="95">
        <v>4820.76</v>
      </c>
      <c r="V32" s="95">
        <v>4009.72</v>
      </c>
      <c r="W32" s="95">
        <v>33201.54</v>
      </c>
      <c r="X32" s="95">
        <v>30856.18</v>
      </c>
      <c r="Y32" s="95">
        <v>1831.38</v>
      </c>
      <c r="Z32" s="95">
        <v>324.52</v>
      </c>
      <c r="AA32" s="55">
        <f t="shared" si="0"/>
        <v>335471.37</v>
      </c>
      <c r="AB32" s="39">
        <v>34.54</v>
      </c>
      <c r="AC32" s="47">
        <f t="shared" si="1"/>
        <v>34.54</v>
      </c>
      <c r="AD32" s="21"/>
      <c r="AE32"/>
    </row>
    <row r="33" spans="2:31" ht="15.75">
      <c r="B33" s="17">
        <v>23</v>
      </c>
      <c r="C33" s="95">
        <v>65969.35</v>
      </c>
      <c r="D33" s="95">
        <v>8301.57</v>
      </c>
      <c r="E33" s="95">
        <v>11165.84</v>
      </c>
      <c r="F33" s="95">
        <v>6162.05</v>
      </c>
      <c r="G33" s="95">
        <v>6106.03</v>
      </c>
      <c r="H33" s="95">
        <v>6764.43</v>
      </c>
      <c r="I33" s="95">
        <v>53736.65</v>
      </c>
      <c r="J33" s="95">
        <v>7670.1</v>
      </c>
      <c r="K33" s="95">
        <v>17508.96</v>
      </c>
      <c r="L33" s="95">
        <v>2536.52</v>
      </c>
      <c r="M33" s="95">
        <v>2734.64</v>
      </c>
      <c r="N33" s="95">
        <v>5047.61</v>
      </c>
      <c r="O33" s="95">
        <v>15887.38</v>
      </c>
      <c r="P33" s="95">
        <v>2329.61</v>
      </c>
      <c r="Q33" s="95">
        <v>9326.19</v>
      </c>
      <c r="R33" s="95">
        <v>38554.35</v>
      </c>
      <c r="S33" s="95">
        <v>9403.4</v>
      </c>
      <c r="T33" s="95">
        <v>221.46</v>
      </c>
      <c r="U33" s="95">
        <v>4776.14</v>
      </c>
      <c r="V33" s="95">
        <v>4039.73</v>
      </c>
      <c r="W33" s="95">
        <v>25727.88</v>
      </c>
      <c r="X33" s="95">
        <v>30483.39</v>
      </c>
      <c r="Y33" s="95">
        <v>1913.94</v>
      </c>
      <c r="Z33" s="95">
        <v>504.03</v>
      </c>
      <c r="AA33" s="55">
        <f t="shared" si="0"/>
        <v>336871.25000000006</v>
      </c>
      <c r="AB33" s="39">
        <v>34.46</v>
      </c>
      <c r="AC33" s="47">
        <f t="shared" si="1"/>
        <v>34.46</v>
      </c>
      <c r="AD33" s="21"/>
      <c r="AE33"/>
    </row>
    <row r="34" spans="2:31" ht="15.75">
      <c r="B34" s="17">
        <v>24</v>
      </c>
      <c r="C34" s="95">
        <v>67646.38</v>
      </c>
      <c r="D34" s="95">
        <v>8166.55</v>
      </c>
      <c r="E34" s="95">
        <v>6265.84</v>
      </c>
      <c r="F34" s="95">
        <v>6737.17</v>
      </c>
      <c r="G34" s="95">
        <v>6358.49</v>
      </c>
      <c r="H34" s="95">
        <v>6747.99</v>
      </c>
      <c r="I34" s="95">
        <v>50789.04</v>
      </c>
      <c r="J34" s="95">
        <v>8130.21</v>
      </c>
      <c r="K34" s="95">
        <v>17475.13</v>
      </c>
      <c r="L34" s="95">
        <v>2619.15</v>
      </c>
      <c r="M34" s="95">
        <v>2913.06</v>
      </c>
      <c r="N34" s="95">
        <v>5151.45</v>
      </c>
      <c r="O34" s="95">
        <v>16907.43</v>
      </c>
      <c r="P34" s="95">
        <v>2255.2</v>
      </c>
      <c r="Q34" s="95">
        <v>9300.65</v>
      </c>
      <c r="R34" s="95">
        <v>37347.63</v>
      </c>
      <c r="S34" s="95">
        <v>9213.23</v>
      </c>
      <c r="T34" s="95">
        <v>208.74</v>
      </c>
      <c r="U34" s="95">
        <v>4312.81</v>
      </c>
      <c r="V34" s="95">
        <v>4051.64</v>
      </c>
      <c r="W34" s="95">
        <v>30512.86</v>
      </c>
      <c r="X34" s="95">
        <v>33276.74</v>
      </c>
      <c r="Y34" s="95">
        <v>1869.05</v>
      </c>
      <c r="Z34" s="95">
        <v>448.85</v>
      </c>
      <c r="AA34" s="55">
        <f t="shared" si="0"/>
        <v>338705.29</v>
      </c>
      <c r="AB34" s="39">
        <v>34.5</v>
      </c>
      <c r="AC34" s="47">
        <f t="shared" si="1"/>
        <v>34.5</v>
      </c>
      <c r="AD34" s="21"/>
      <c r="AE34"/>
    </row>
    <row r="35" spans="2:31" ht="15.75">
      <c r="B35" s="17">
        <v>25</v>
      </c>
      <c r="C35" s="95">
        <v>72890.52</v>
      </c>
      <c r="D35" s="95">
        <v>8295.85</v>
      </c>
      <c r="E35" s="95">
        <v>12175.3</v>
      </c>
      <c r="F35" s="95">
        <v>7062.83</v>
      </c>
      <c r="G35" s="95">
        <v>6687.56</v>
      </c>
      <c r="H35" s="95">
        <v>7259.99</v>
      </c>
      <c r="I35" s="95">
        <v>49004.82</v>
      </c>
      <c r="J35" s="95">
        <v>8613.83</v>
      </c>
      <c r="K35" s="95">
        <v>18253.43</v>
      </c>
      <c r="L35" s="95">
        <v>2828</v>
      </c>
      <c r="M35" s="95">
        <v>3088.51</v>
      </c>
      <c r="N35" s="95">
        <v>5305.82</v>
      </c>
      <c r="O35" s="95">
        <v>14498.81</v>
      </c>
      <c r="P35" s="95">
        <v>2450.16</v>
      </c>
      <c r="Q35" s="95">
        <v>9829.62</v>
      </c>
      <c r="R35" s="95">
        <v>40497.83</v>
      </c>
      <c r="S35" s="95">
        <v>9664.09</v>
      </c>
      <c r="T35" s="95">
        <v>238.88</v>
      </c>
      <c r="U35" s="95">
        <v>4437.49</v>
      </c>
      <c r="V35" s="95">
        <v>4216.12</v>
      </c>
      <c r="W35" s="95">
        <v>25880.89</v>
      </c>
      <c r="X35" s="95">
        <v>32921.78</v>
      </c>
      <c r="Y35" s="95">
        <v>2066.89</v>
      </c>
      <c r="Z35" s="95">
        <v>476.93</v>
      </c>
      <c r="AA35" s="55">
        <f t="shared" si="0"/>
        <v>348645.95</v>
      </c>
      <c r="AB35" s="39">
        <v>34.47</v>
      </c>
      <c r="AC35" s="47">
        <f t="shared" si="1"/>
        <v>34.47</v>
      </c>
      <c r="AD35" s="21"/>
      <c r="AE35"/>
    </row>
    <row r="36" spans="2:31" ht="15.75">
      <c r="B36" s="17">
        <v>26</v>
      </c>
      <c r="C36" s="95">
        <v>71676.41</v>
      </c>
      <c r="D36" s="95">
        <v>8711.94</v>
      </c>
      <c r="E36" s="95">
        <v>9166.97</v>
      </c>
      <c r="F36" s="95">
        <v>7468.85</v>
      </c>
      <c r="G36" s="95">
        <v>6930.66</v>
      </c>
      <c r="H36" s="95">
        <v>7566.79</v>
      </c>
      <c r="I36" s="95">
        <v>48855.74</v>
      </c>
      <c r="J36" s="95">
        <v>9283.66</v>
      </c>
      <c r="K36" s="95">
        <v>19298.55</v>
      </c>
      <c r="L36" s="95">
        <v>2978</v>
      </c>
      <c r="M36" s="95">
        <v>3304.21</v>
      </c>
      <c r="N36" s="95">
        <v>5646.84</v>
      </c>
      <c r="O36" s="95">
        <v>17485.58</v>
      </c>
      <c r="P36" s="95">
        <v>2502.94</v>
      </c>
      <c r="Q36" s="95">
        <v>10111.2</v>
      </c>
      <c r="R36" s="95">
        <v>40986.25</v>
      </c>
      <c r="S36" s="95">
        <v>10181.11</v>
      </c>
      <c r="T36" s="95">
        <v>255.29</v>
      </c>
      <c r="U36" s="95">
        <v>5176.27</v>
      </c>
      <c r="V36" s="95">
        <v>4551.15</v>
      </c>
      <c r="W36" s="95">
        <v>34146.32</v>
      </c>
      <c r="X36" s="95">
        <v>34665.94</v>
      </c>
      <c r="Y36" s="95">
        <v>2179.31</v>
      </c>
      <c r="Z36" s="95">
        <v>497.7</v>
      </c>
      <c r="AA36" s="55">
        <f t="shared" si="0"/>
        <v>363627.68000000005</v>
      </c>
      <c r="AB36" s="39">
        <v>34.45</v>
      </c>
      <c r="AC36" s="47">
        <f t="shared" si="1"/>
        <v>34.45</v>
      </c>
      <c r="AD36" s="21"/>
      <c r="AE36"/>
    </row>
    <row r="37" spans="2:31" ht="15.75">
      <c r="B37" s="17">
        <v>27</v>
      </c>
      <c r="C37" s="95">
        <v>74791.9</v>
      </c>
      <c r="D37" s="95">
        <v>8645.58</v>
      </c>
      <c r="E37" s="95">
        <v>9520.04</v>
      </c>
      <c r="F37" s="95">
        <v>7550.71</v>
      </c>
      <c r="G37" s="95">
        <v>6866.27</v>
      </c>
      <c r="H37" s="95">
        <v>7629.1</v>
      </c>
      <c r="I37" s="95">
        <v>46910.94</v>
      </c>
      <c r="J37" s="95">
        <v>9209.2</v>
      </c>
      <c r="K37" s="95">
        <v>19402.64</v>
      </c>
      <c r="L37" s="95">
        <v>2964.72</v>
      </c>
      <c r="M37" s="95">
        <v>3480.28</v>
      </c>
      <c r="N37" s="95">
        <v>5567.11</v>
      </c>
      <c r="O37" s="95">
        <v>17488.32</v>
      </c>
      <c r="P37" s="95">
        <v>2585.94</v>
      </c>
      <c r="Q37" s="95">
        <v>10175.06</v>
      </c>
      <c r="R37" s="95">
        <v>43328.3</v>
      </c>
      <c r="S37" s="95">
        <v>10071.08</v>
      </c>
      <c r="T37" s="95">
        <v>269.19</v>
      </c>
      <c r="U37" s="95">
        <v>5189.5</v>
      </c>
      <c r="V37" s="95">
        <v>4487.11</v>
      </c>
      <c r="W37" s="95">
        <v>27013.07</v>
      </c>
      <c r="X37" s="95">
        <v>34919.8</v>
      </c>
      <c r="Y37" s="95">
        <v>2105.15</v>
      </c>
      <c r="Z37" s="95">
        <v>488.98</v>
      </c>
      <c r="AA37" s="55">
        <f t="shared" si="0"/>
        <v>360659.99</v>
      </c>
      <c r="AB37" s="47">
        <v>34.42</v>
      </c>
      <c r="AC37" s="47">
        <f t="shared" si="1"/>
        <v>34.42</v>
      </c>
      <c r="AD37" s="21"/>
      <c r="AE37"/>
    </row>
    <row r="38" spans="2:31" ht="15.75">
      <c r="B38" s="17">
        <v>28</v>
      </c>
      <c r="C38" s="95">
        <v>76844.74</v>
      </c>
      <c r="D38" s="95">
        <v>9087.55</v>
      </c>
      <c r="E38" s="95">
        <v>12574.43</v>
      </c>
      <c r="F38" s="95">
        <v>8120.14</v>
      </c>
      <c r="G38" s="95">
        <v>6935.39</v>
      </c>
      <c r="H38" s="95">
        <v>8167.54</v>
      </c>
      <c r="I38" s="95">
        <v>52438.22</v>
      </c>
      <c r="J38" s="95">
        <v>9762.8</v>
      </c>
      <c r="K38" s="95">
        <v>20568.65</v>
      </c>
      <c r="L38" s="95">
        <v>3127</v>
      </c>
      <c r="M38" s="95">
        <v>3706.06</v>
      </c>
      <c r="N38" s="95">
        <v>5964.17</v>
      </c>
      <c r="O38" s="95">
        <v>16854.15</v>
      </c>
      <c r="P38" s="95">
        <v>2725.66</v>
      </c>
      <c r="Q38" s="95">
        <v>10529.18</v>
      </c>
      <c r="R38" s="95">
        <v>43792.39</v>
      </c>
      <c r="S38" s="95">
        <v>10319.8</v>
      </c>
      <c r="T38" s="95">
        <v>279.27</v>
      </c>
      <c r="U38" s="95">
        <v>5645.53</v>
      </c>
      <c r="V38" s="95">
        <v>4570.52</v>
      </c>
      <c r="W38" s="95">
        <v>34351.61</v>
      </c>
      <c r="X38" s="95">
        <v>35880.59</v>
      </c>
      <c r="Y38" s="95">
        <v>2185.82</v>
      </c>
      <c r="Z38" s="95">
        <v>495.56</v>
      </c>
      <c r="AA38" s="55">
        <f t="shared" si="0"/>
        <v>384926.77</v>
      </c>
      <c r="AB38" s="47">
        <v>34.44</v>
      </c>
      <c r="AC38" s="47">
        <f t="shared" si="1"/>
        <v>34.44</v>
      </c>
      <c r="AD38" s="21"/>
      <c r="AE38"/>
    </row>
    <row r="39" spans="2:31" ht="16.5" customHeight="1">
      <c r="B39" s="17">
        <v>29</v>
      </c>
      <c r="C39" s="95">
        <v>77921.34</v>
      </c>
      <c r="D39" s="95">
        <v>9701.42</v>
      </c>
      <c r="E39" s="95">
        <v>12443.7</v>
      </c>
      <c r="F39" s="95">
        <v>8122.23</v>
      </c>
      <c r="G39" s="95">
        <v>7298.32</v>
      </c>
      <c r="H39" s="95">
        <v>8306.89</v>
      </c>
      <c r="I39" s="95">
        <v>50432.25</v>
      </c>
      <c r="J39" s="95">
        <v>9983.56</v>
      </c>
      <c r="K39" s="95">
        <v>21361.56</v>
      </c>
      <c r="L39" s="95">
        <v>3131.92</v>
      </c>
      <c r="M39" s="95">
        <v>3739.15</v>
      </c>
      <c r="N39" s="95">
        <v>6193.84</v>
      </c>
      <c r="O39" s="95">
        <v>19393.64</v>
      </c>
      <c r="P39" s="95">
        <v>2909.68</v>
      </c>
      <c r="Q39" s="95">
        <v>11363.56</v>
      </c>
      <c r="R39" s="95">
        <v>45020.85</v>
      </c>
      <c r="S39" s="95">
        <v>10866.67</v>
      </c>
      <c r="T39" s="95">
        <v>296.82</v>
      </c>
      <c r="U39" s="95">
        <v>5676.51</v>
      </c>
      <c r="V39" s="95">
        <v>4719.87</v>
      </c>
      <c r="W39" s="95">
        <v>29584.74</v>
      </c>
      <c r="X39" s="95">
        <v>36903.47</v>
      </c>
      <c r="Y39" s="95">
        <v>2206.54</v>
      </c>
      <c r="Z39" s="95">
        <v>440.47</v>
      </c>
      <c r="AA39" s="55">
        <f t="shared" si="0"/>
        <v>388018.9999999998</v>
      </c>
      <c r="AB39" s="47">
        <v>34.49</v>
      </c>
      <c r="AC39" s="47">
        <f t="shared" si="1"/>
        <v>34.49</v>
      </c>
      <c r="AD39" s="21"/>
      <c r="AE39"/>
    </row>
    <row r="40" spans="2:31" ht="15" customHeight="1">
      <c r="B40" s="17">
        <v>30</v>
      </c>
      <c r="C40" s="95">
        <v>73654.02</v>
      </c>
      <c r="D40" s="95">
        <v>9308.18</v>
      </c>
      <c r="E40" s="95">
        <v>7006.3</v>
      </c>
      <c r="F40" s="95">
        <v>7975.5</v>
      </c>
      <c r="G40" s="95">
        <v>6896.32</v>
      </c>
      <c r="H40" s="95">
        <v>8102.32</v>
      </c>
      <c r="I40" s="95">
        <v>49664.95</v>
      </c>
      <c r="J40" s="95">
        <v>9641.09</v>
      </c>
      <c r="K40" s="95">
        <v>20990.39</v>
      </c>
      <c r="L40" s="95">
        <v>2980.85</v>
      </c>
      <c r="M40" s="95">
        <v>3507.7</v>
      </c>
      <c r="N40" s="95">
        <v>6137.9</v>
      </c>
      <c r="O40" s="95">
        <v>16812.4</v>
      </c>
      <c r="P40" s="95">
        <v>3186.76</v>
      </c>
      <c r="Q40" s="95">
        <v>10235.78</v>
      </c>
      <c r="R40" s="95">
        <v>43292.07</v>
      </c>
      <c r="S40" s="95">
        <v>10649.71</v>
      </c>
      <c r="T40" s="95">
        <v>276.57</v>
      </c>
      <c r="U40" s="95">
        <v>5460.48</v>
      </c>
      <c r="V40" s="95">
        <v>4679.52</v>
      </c>
      <c r="W40" s="95">
        <v>35822.11</v>
      </c>
      <c r="X40" s="95">
        <v>35964.94</v>
      </c>
      <c r="Y40" s="95">
        <v>2337.34</v>
      </c>
      <c r="Z40" s="95">
        <v>508.81</v>
      </c>
      <c r="AA40" s="55">
        <f t="shared" si="0"/>
        <v>375092.01000000007</v>
      </c>
      <c r="AB40" s="47">
        <v>34.48</v>
      </c>
      <c r="AC40" s="47">
        <f t="shared" si="1"/>
        <v>34.48</v>
      </c>
      <c r="AD40" s="21"/>
      <c r="AE40"/>
    </row>
    <row r="41" spans="2:31" ht="15.75" customHeight="1">
      <c r="B41" s="17">
        <v>31</v>
      </c>
      <c r="C41" s="96">
        <v>74113.62</v>
      </c>
      <c r="D41" s="96">
        <v>9381.21</v>
      </c>
      <c r="E41" s="96">
        <v>2636.93</v>
      </c>
      <c r="F41" s="96">
        <v>7844.94</v>
      </c>
      <c r="G41" s="96">
        <v>6886.98</v>
      </c>
      <c r="H41" s="96">
        <v>7892.4</v>
      </c>
      <c r="I41" s="96">
        <v>46002.13</v>
      </c>
      <c r="J41" s="96">
        <v>9584.93</v>
      </c>
      <c r="K41" s="96">
        <v>20761.32</v>
      </c>
      <c r="L41" s="96">
        <v>2849.72</v>
      </c>
      <c r="M41" s="96">
        <v>3844.68</v>
      </c>
      <c r="N41" s="96">
        <v>6333.33</v>
      </c>
      <c r="O41" s="96">
        <v>18413.29</v>
      </c>
      <c r="P41" s="96">
        <v>3221.71</v>
      </c>
      <c r="Q41" s="96">
        <v>10605.31</v>
      </c>
      <c r="R41" s="96">
        <v>42332.34</v>
      </c>
      <c r="S41" s="96">
        <v>10348.21</v>
      </c>
      <c r="T41" s="96">
        <v>272.18</v>
      </c>
      <c r="U41" s="96">
        <v>5444.05</v>
      </c>
      <c r="V41" s="96">
        <v>4639.21</v>
      </c>
      <c r="W41" s="96">
        <v>28896.22</v>
      </c>
      <c r="X41" s="96">
        <v>36597.2</v>
      </c>
      <c r="Y41" s="96">
        <v>2384.42</v>
      </c>
      <c r="Z41" s="96">
        <v>543.52</v>
      </c>
      <c r="AA41" s="55">
        <f t="shared" si="0"/>
        <v>361829.85</v>
      </c>
      <c r="AB41" s="47">
        <v>34.47</v>
      </c>
      <c r="AC41" s="47">
        <f t="shared" si="1"/>
        <v>34.47</v>
      </c>
      <c r="AD41" s="27"/>
      <c r="AE41"/>
    </row>
    <row r="42" spans="2:31" ht="66" customHeight="1">
      <c r="B42" s="17" t="s">
        <v>94</v>
      </c>
      <c r="C42" s="56">
        <f aca="true" t="shared" si="2" ref="C42:Z42">SUM(C11:C41)</f>
        <v>1502832.1799999997</v>
      </c>
      <c r="D42" s="56">
        <f t="shared" si="2"/>
        <v>181780.77999999997</v>
      </c>
      <c r="E42" s="56">
        <f t="shared" si="2"/>
        <v>312588.36999999994</v>
      </c>
      <c r="F42" s="56">
        <f t="shared" si="2"/>
        <v>145712.58000000002</v>
      </c>
      <c r="G42" s="56">
        <f t="shared" si="2"/>
        <v>134408.62000000002</v>
      </c>
      <c r="H42" s="56">
        <f t="shared" si="2"/>
        <v>149466.33</v>
      </c>
      <c r="I42" s="56">
        <f t="shared" si="2"/>
        <v>1037957.62</v>
      </c>
      <c r="J42" s="56">
        <f t="shared" si="2"/>
        <v>181889.22</v>
      </c>
      <c r="K42" s="56">
        <f t="shared" si="2"/>
        <v>407577.20999999996</v>
      </c>
      <c r="L42" s="56">
        <f t="shared" si="2"/>
        <v>58717.49</v>
      </c>
      <c r="M42" s="56">
        <f t="shared" si="2"/>
        <v>67340.09999999999</v>
      </c>
      <c r="N42" s="56">
        <f t="shared" si="2"/>
        <v>121329.98999999998</v>
      </c>
      <c r="O42" s="56">
        <f t="shared" si="2"/>
        <v>386386.5400000001</v>
      </c>
      <c r="P42" s="56">
        <f t="shared" si="2"/>
        <v>52064.64000000001</v>
      </c>
      <c r="Q42" s="56">
        <f t="shared" si="2"/>
        <v>211006.27</v>
      </c>
      <c r="R42" s="56">
        <f t="shared" si="2"/>
        <v>814973.21</v>
      </c>
      <c r="S42" s="56">
        <f t="shared" si="2"/>
        <v>203690.3</v>
      </c>
      <c r="T42" s="56">
        <f t="shared" si="2"/>
        <v>5243.949999999999</v>
      </c>
      <c r="U42" s="56">
        <f t="shared" si="2"/>
        <v>102316.62</v>
      </c>
      <c r="V42" s="56">
        <f t="shared" si="2"/>
        <v>92813.11</v>
      </c>
      <c r="W42" s="56">
        <f t="shared" si="2"/>
        <v>706843.1199999999</v>
      </c>
      <c r="X42" s="56">
        <f t="shared" si="2"/>
        <v>724131.05</v>
      </c>
      <c r="Y42" s="56">
        <f t="shared" si="2"/>
        <v>42515.66</v>
      </c>
      <c r="Z42" s="56">
        <f t="shared" si="2"/>
        <v>9067.98</v>
      </c>
      <c r="AA42" s="59">
        <f>SUM(AA11:AA41)</f>
        <v>7652652.9399999995</v>
      </c>
      <c r="AB42" s="60">
        <f>SUMPRODUCT(AB11:AB41,AA11:AA41)/SUM(AA11:AA41)</f>
        <v>34.50450801364906</v>
      </c>
      <c r="AC42" s="60">
        <f>AVERAGE(AC11:AC41)</f>
        <v>34.51181290322581</v>
      </c>
      <c r="AD42" s="26"/>
      <c r="AE42"/>
    </row>
    <row r="43" spans="2:31" ht="14.25" customHeight="1" hidden="1">
      <c r="B43" s="7">
        <v>31</v>
      </c>
      <c r="C43" s="10"/>
      <c r="D43" s="8"/>
      <c r="E43" s="8"/>
      <c r="F43" s="8"/>
      <c r="G43" s="8"/>
      <c r="H43" s="8"/>
      <c r="I43" s="8"/>
      <c r="J43" s="8"/>
      <c r="K43" s="8"/>
      <c r="L43" s="8"/>
      <c r="M43" s="8"/>
      <c r="N43" s="8"/>
      <c r="O43" s="8"/>
      <c r="P43" s="8"/>
      <c r="Q43" s="8"/>
      <c r="R43" s="8"/>
      <c r="S43" s="8"/>
      <c r="T43" s="8"/>
      <c r="U43" s="8"/>
      <c r="V43" s="8"/>
      <c r="W43" s="8"/>
      <c r="X43" s="8"/>
      <c r="Y43" s="8"/>
      <c r="Z43" s="8"/>
      <c r="AA43" s="8"/>
      <c r="AB43" s="8"/>
      <c r="AC43" s="9"/>
      <c r="AD43" s="22"/>
      <c r="AE43"/>
    </row>
    <row r="44" spans="3:31" ht="12.75">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23"/>
      <c r="AE44"/>
    </row>
    <row r="45" spans="2:32" s="6" customFormat="1" ht="12.75">
      <c r="B45"/>
      <c r="C45" s="1"/>
      <c r="D45" s="1"/>
      <c r="E45"/>
      <c r="F45"/>
      <c r="G45"/>
      <c r="H45"/>
      <c r="I45"/>
      <c r="J45"/>
      <c r="K45"/>
      <c r="L45"/>
      <c r="M45"/>
      <c r="N45"/>
      <c r="O45"/>
      <c r="P45"/>
      <c r="Q45"/>
      <c r="R45"/>
      <c r="S45"/>
      <c r="T45"/>
      <c r="U45"/>
      <c r="V45"/>
      <c r="W45"/>
      <c r="X45"/>
      <c r="Y45"/>
      <c r="Z45"/>
      <c r="AA45"/>
      <c r="AB45"/>
      <c r="AC45"/>
      <c r="AD45"/>
      <c r="AF45"/>
    </row>
    <row r="46" spans="2:32" s="6" customFormat="1" ht="15">
      <c r="B46"/>
      <c r="C46" s="11" t="s">
        <v>127</v>
      </c>
      <c r="D46" s="11"/>
      <c r="E46" s="12"/>
      <c r="F46" s="12"/>
      <c r="G46" s="12"/>
      <c r="H46" s="12"/>
      <c r="I46" s="12"/>
      <c r="J46" s="12"/>
      <c r="K46" s="12"/>
      <c r="L46" s="12"/>
      <c r="M46" s="12"/>
      <c r="N46" s="12"/>
      <c r="O46" s="12"/>
      <c r="P46" s="12" t="s">
        <v>128</v>
      </c>
      <c r="Q46" s="12"/>
      <c r="R46" s="12"/>
      <c r="S46" s="12"/>
      <c r="T46" s="42"/>
      <c r="U46" s="42"/>
      <c r="V46" s="43"/>
      <c r="W46" s="43"/>
      <c r="X46" s="113">
        <v>42676</v>
      </c>
      <c r="Y46" s="114"/>
      <c r="Z46" s="12"/>
      <c r="AA46" s="12"/>
      <c r="AB46" s="12"/>
      <c r="AC46" s="42"/>
      <c r="AD46" s="24"/>
      <c r="AF46"/>
    </row>
    <row r="47" spans="2:32" s="6" customFormat="1" ht="12.75">
      <c r="B47"/>
      <c r="C47" s="1"/>
      <c r="D47" s="1" t="s">
        <v>27</v>
      </c>
      <c r="E47"/>
      <c r="F47"/>
      <c r="G47"/>
      <c r="H47"/>
      <c r="I47"/>
      <c r="J47"/>
      <c r="K47"/>
      <c r="L47"/>
      <c r="M47"/>
      <c r="N47"/>
      <c r="O47" s="2"/>
      <c r="P47" s="15" t="s">
        <v>29</v>
      </c>
      <c r="Q47" s="15"/>
      <c r="R47"/>
      <c r="S47"/>
      <c r="T47" s="2"/>
      <c r="U47" s="14" t="s">
        <v>0</v>
      </c>
      <c r="W47"/>
      <c r="X47" s="2"/>
      <c r="Y47" s="14" t="s">
        <v>16</v>
      </c>
      <c r="Z47"/>
      <c r="AA47"/>
      <c r="AB47"/>
      <c r="AC47" s="2"/>
      <c r="AD47" s="2"/>
      <c r="AF47"/>
    </row>
    <row r="48" spans="2:32" s="6" customFormat="1" ht="18" customHeight="1">
      <c r="B48"/>
      <c r="C48" s="11" t="s">
        <v>37</v>
      </c>
      <c r="D48" s="11"/>
      <c r="E48" s="12"/>
      <c r="F48" s="12"/>
      <c r="G48" s="12"/>
      <c r="H48" s="61"/>
      <c r="I48" s="12"/>
      <c r="J48" s="12"/>
      <c r="K48" s="61"/>
      <c r="L48" s="12"/>
      <c r="M48" s="66"/>
      <c r="N48" s="67"/>
      <c r="O48" s="67"/>
      <c r="P48" s="12" t="s">
        <v>123</v>
      </c>
      <c r="Q48" s="12"/>
      <c r="R48" s="12"/>
      <c r="S48" s="12"/>
      <c r="T48" s="12"/>
      <c r="U48" s="61"/>
      <c r="V48" s="12"/>
      <c r="W48" s="61"/>
      <c r="X48" s="113">
        <v>42676</v>
      </c>
      <c r="Y48" s="114"/>
      <c r="Z48" s="12"/>
      <c r="AA48" s="12"/>
      <c r="AB48" s="12"/>
      <c r="AC48" s="12"/>
      <c r="AD48" s="25"/>
      <c r="AF48"/>
    </row>
    <row r="49" spans="2:32" s="6" customFormat="1" ht="12.75">
      <c r="B49"/>
      <c r="C49" s="1"/>
      <c r="D49" s="1" t="s">
        <v>38</v>
      </c>
      <c r="E49"/>
      <c r="F49"/>
      <c r="G49"/>
      <c r="H49" s="50"/>
      <c r="I49"/>
      <c r="J49" s="14"/>
      <c r="K49" s="50"/>
      <c r="L49"/>
      <c r="M49" s="2"/>
      <c r="O49" s="14"/>
      <c r="P49" s="14" t="s">
        <v>29</v>
      </c>
      <c r="Q49"/>
      <c r="R49"/>
      <c r="S49"/>
      <c r="T49"/>
      <c r="U49" s="14" t="s">
        <v>0</v>
      </c>
      <c r="W49" s="50"/>
      <c r="X49"/>
      <c r="Y49" s="14" t="s">
        <v>16</v>
      </c>
      <c r="Z49"/>
      <c r="AA49"/>
      <c r="AB49"/>
      <c r="AC49" s="2"/>
      <c r="AD49" s="2"/>
      <c r="AF49"/>
    </row>
  </sheetData>
  <sheetProtection/>
  <mergeCells count="34">
    <mergeCell ref="X8:X10"/>
    <mergeCell ref="Y8:Y10"/>
    <mergeCell ref="Z8:Z10"/>
    <mergeCell ref="C44:AC44"/>
    <mergeCell ref="R8:R10"/>
    <mergeCell ref="S8:S10"/>
    <mergeCell ref="T8:T10"/>
    <mergeCell ref="U8:U10"/>
    <mergeCell ref="V8:V10"/>
    <mergeCell ref="J8:J10"/>
    <mergeCell ref="K8:K10"/>
    <mergeCell ref="W8:W10"/>
    <mergeCell ref="L8:L10"/>
    <mergeCell ref="M8:M10"/>
    <mergeCell ref="N8:N10"/>
    <mergeCell ref="O8:O10"/>
    <mergeCell ref="P8:P10"/>
    <mergeCell ref="Q8:Q10"/>
    <mergeCell ref="D8:D10"/>
    <mergeCell ref="E8:E10"/>
    <mergeCell ref="F8:F10"/>
    <mergeCell ref="G8:G10"/>
    <mergeCell ref="H8:H10"/>
    <mergeCell ref="I8:I10"/>
    <mergeCell ref="X46:Y46"/>
    <mergeCell ref="X48:Y48"/>
    <mergeCell ref="B6:AA6"/>
    <mergeCell ref="C5:AC5"/>
    <mergeCell ref="B7:B10"/>
    <mergeCell ref="C7:Z7"/>
    <mergeCell ref="AA7:AA10"/>
    <mergeCell ref="AB7:AB10"/>
    <mergeCell ref="AC7:AC10"/>
    <mergeCell ref="C8:C10"/>
  </mergeCells>
  <printOptions/>
  <pageMargins left="0" right="0" top="0" bottom="0" header="0" footer="0"/>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Барталёва Светлана Васильевна</cp:lastModifiedBy>
  <cp:lastPrinted>2016-06-01T08:20:26Z</cp:lastPrinted>
  <dcterms:created xsi:type="dcterms:W3CDTF">2010-01-29T08:37:16Z</dcterms:created>
  <dcterms:modified xsi:type="dcterms:W3CDTF">2016-11-03T07:48:04Z</dcterms:modified>
  <cp:category/>
  <cp:version/>
  <cp:contentType/>
  <cp:contentStatus/>
</cp:coreProperties>
</file>