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'Додаток'!$A$1:$I$57</definedName>
    <definedName name="_xlnm.Print_Area" localSheetId="0">'Паспорт'!$A$1:$Y$55</definedName>
  </definedNames>
  <calcPr fullCalcOnLoad="1"/>
</workbook>
</file>

<file path=xl/sharedStrings.xml><?xml version="1.0" encoding="utf-8"?>
<sst xmlns="http://schemas.openxmlformats.org/spreadsheetml/2006/main" count="309" uniqueCount="91">
  <si>
    <t>підпис</t>
  </si>
  <si>
    <t xml:space="preserve">Огородник Ю.В.  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</si>
  <si>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</si>
  <si>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</si>
  <si>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</si>
  <si>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</si>
  <si>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</si>
  <si>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</si>
  <si>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</si>
  <si>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</si>
  <si>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</si>
  <si>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</si>
  <si>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</si>
  <si>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</si>
  <si>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</si>
  <si>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</si>
  <si>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</si>
  <si>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</si>
  <si>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</si>
  <si>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</si>
  <si>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</si>
  <si>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</si>
  <si>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</si>
  <si>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</si>
  <si>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</si>
  <si>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</si>
  <si>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</si>
  <si>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</si>
  <si>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</si>
  <si>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</si>
  <si>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</si>
  <si>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</si>
  <si>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</si>
  <si>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 xml:space="preserve">Запорізький ПМ Запорізького ЛВУМГ 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</si>
  <si>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</si>
  <si>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</si>
  <si>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</si>
  <si>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</si>
  <si>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</si>
  <si>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</si>
  <si>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</si>
  <si>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Начальник  Запорізького    ЛВУМГ 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</si>
  <si>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</si>
  <si>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</si>
  <si>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</si>
  <si>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</si>
  <si>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r>
      <t xml:space="preserve">Свідоцтво про атестацію </t>
    </r>
    <r>
      <rPr>
        <b/>
        <sz val="9"/>
        <rFont val="Arial"/>
        <family val="2"/>
      </rPr>
      <t xml:space="preserve">№ АВ-14-15  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 xml:space="preserve"> 10.09.2020 р.</t>
    </r>
  </si>
  <si>
    <t>Дереновський О.Б.</t>
  </si>
  <si>
    <t xml:space="preserve">переданого Запорізьким ЛВУМГ та прийнятого ПАТ "Запоріжгаз" </t>
  </si>
  <si>
    <r>
      <t xml:space="preserve">по </t>
    </r>
    <r>
      <rPr>
        <b/>
        <sz val="10"/>
        <rFont val="Arial Cyr"/>
        <family val="0"/>
      </rPr>
      <t>ГРС-1 м.Запоріжжя</t>
    </r>
    <r>
      <rPr>
        <sz val="10"/>
        <rFont val="Arial Cyr"/>
        <family val="0"/>
      </rPr>
      <t>, ГРС-с.Тернівка Вільнянського р-ну, ГРС-с.Сергіївка</t>
    </r>
  </si>
  <si>
    <t xml:space="preserve">  прізвище</t>
  </si>
  <si>
    <t>Учуєв Г.М.</t>
  </si>
  <si>
    <r>
      <t xml:space="preserve">      </t>
    </r>
    <r>
      <rPr>
        <sz val="11"/>
        <rFont val="Arial"/>
        <family val="2"/>
      </rPr>
      <t xml:space="preserve">    переданого Запорізьким ЛВУМГ та прийнятого ПАТ "Запоріжгаз" по </t>
    </r>
    <r>
      <rPr>
        <b/>
        <sz val="11"/>
        <rFont val="Arial"/>
        <family val="2"/>
      </rPr>
      <t>ГРС-1 м.Запоріжжя</t>
    </r>
    <r>
      <rPr>
        <sz val="11"/>
        <rFont val="Arial"/>
        <family val="2"/>
      </rPr>
      <t>, ГРС-с.Тернівка Вільнянського р-ну, ГРС-с.Сергіївка</t>
    </r>
  </si>
  <si>
    <t>ГРС-1м.Запоріжжя</t>
  </si>
  <si>
    <t>ГРС-с.Тернівка Вільнянського р-ну</t>
  </si>
  <si>
    <t>ГРС-с.Сергіївка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</si>
  <si>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</si>
  <si>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</si>
  <si>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</si>
  <si>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</si>
  <si>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</si>
  <si>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</si>
  <si>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 xml:space="preserve"> B</t>
  </si>
  <si>
    <t>AB</t>
  </si>
  <si>
    <t>A</t>
  </si>
  <si>
    <t>Теплота згоряння нижча, (за поточну добу та середньозважене значення за місяць) МДж/м3</t>
  </si>
  <si>
    <t>Итого</t>
  </si>
  <si>
    <t>Данные по объекту Быт-1 (осн.) за 9/16.</t>
  </si>
  <si>
    <t>Данные по объекту Быт-2 (осн.) за 9/16.</t>
  </si>
  <si>
    <t>51,920*</t>
  </si>
  <si>
    <t>A C</t>
  </si>
  <si>
    <t>699,252*</t>
  </si>
  <si>
    <t>Данные по объекту Запорожсталь (осн.) за 9/16.</t>
  </si>
  <si>
    <t>Данные по объекту Турбодетандер (осн.) за 9/16.</t>
  </si>
  <si>
    <t>5,76*</t>
  </si>
  <si>
    <t>12,44*</t>
  </si>
  <si>
    <t>6,56*</t>
  </si>
  <si>
    <t>2,68*</t>
  </si>
  <si>
    <t>Данные по объекту ПерПерепад (осн.) за 9/16.</t>
  </si>
  <si>
    <t>Данные по объекту Чапаевский (осн.) за 9/16.</t>
  </si>
  <si>
    <t>471,231*</t>
  </si>
  <si>
    <t>2,75*</t>
  </si>
  <si>
    <t>6,34*</t>
  </si>
  <si>
    <t>544,579*</t>
  </si>
  <si>
    <t>2,90*</t>
  </si>
  <si>
    <t>12,35*</t>
  </si>
  <si>
    <t>Данные по объекту Терновка (осн.) за 9/16.</t>
  </si>
  <si>
    <t xml:space="preserve">Начальник    Запорізького    ЛВУМГ                </t>
  </si>
  <si>
    <r>
      <t xml:space="preserve"> з  газопроводу-відводу   ШДО,ШДКРІ  за період з   </t>
    </r>
    <r>
      <rPr>
        <b/>
        <sz val="11"/>
        <rFont val="Arial"/>
        <family val="2"/>
      </rPr>
      <t>01.10.2016   по   31.10.2016</t>
    </r>
    <r>
      <rPr>
        <sz val="11"/>
        <rFont val="Arial"/>
        <family val="2"/>
      </rPr>
      <t xml:space="preserve">  </t>
    </r>
  </si>
  <si>
    <t>відсутні</t>
  </si>
  <si>
    <t xml:space="preserve">з  газопроводу-відводу   ШДО,ШДКРІ  за період з   01.10.2016   по   31.10.2016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</si>
</sst>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b/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14"/>
      <name val="Times New Roman"/>
      <family val="1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b/>
      <sz val="11"/>
      <color rgb="FFFF0000"/>
      <name val="Arial"/>
      <family val="2"/>
    </font>
    <font>
      <sz val="9"/>
      <color theme="1"/>
      <name val="Arial"/>
      <family val="2"/>
    </font>
    <font>
      <sz val="9"/>
      <color rgb="FFE13FC2"/>
      <name val="Times New Roman"/>
      <family val="1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2" fontId="7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2" fillId="0" borderId="0" xfId="0" applyFont="1" applyAlignment="1">
      <alignment horizont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179" fontId="77" fillId="0" borderId="10" xfId="0" applyNumberFormat="1" applyFont="1" applyBorder="1" applyAlignment="1">
      <alignment horizontal="center" wrapText="1"/>
    </xf>
    <xf numFmtId="177" fontId="77" fillId="0" borderId="10" xfId="0" applyNumberFormat="1" applyFont="1" applyBorder="1" applyAlignment="1">
      <alignment horizont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78" fillId="0" borderId="0" xfId="0" applyFont="1" applyAlignment="1">
      <alignment vertical="center"/>
    </xf>
    <xf numFmtId="0" fontId="78" fillId="0" borderId="0" xfId="0" applyFont="1" applyBorder="1" applyAlignment="1">
      <alignment vertical="center"/>
    </xf>
    <xf numFmtId="0" fontId="79" fillId="0" borderId="0" xfId="0" applyFont="1" applyBorder="1" applyAlignment="1">
      <alignment/>
    </xf>
    <xf numFmtId="179" fontId="8" fillId="0" borderId="10" xfId="0" applyNumberFormat="1" applyFont="1" applyBorder="1" applyAlignment="1">
      <alignment horizontal="center"/>
    </xf>
    <xf numFmtId="179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vertical="top" wrapText="1"/>
    </xf>
    <xf numFmtId="179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80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81" fillId="0" borderId="0" xfId="0" applyFont="1" applyBorder="1" applyAlignment="1">
      <alignment horizontal="center" vertical="center" textRotation="90" wrapText="1"/>
    </xf>
    <xf numFmtId="2" fontId="82" fillId="0" borderId="0" xfId="0" applyNumberFormat="1" applyFont="1" applyBorder="1" applyAlignment="1">
      <alignment horizontal="center" wrapText="1"/>
    </xf>
    <xf numFmtId="2" fontId="83" fillId="0" borderId="0" xfId="0" applyNumberFormat="1" applyFont="1" applyBorder="1" applyAlignment="1">
      <alignment horizontal="center" wrapText="1"/>
    </xf>
    <xf numFmtId="2" fontId="84" fillId="0" borderId="0" xfId="0" applyNumberFormat="1" applyFont="1" applyBorder="1" applyAlignment="1">
      <alignment horizontal="center" vertical="center" wrapText="1"/>
    </xf>
    <xf numFmtId="178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wrapText="1"/>
    </xf>
    <xf numFmtId="1" fontId="14" fillId="0" borderId="13" xfId="0" applyNumberFormat="1" applyFont="1" applyBorder="1" applyAlignment="1">
      <alignment horizontal="center" wrapText="1"/>
    </xf>
    <xf numFmtId="1" fontId="16" fillId="0" borderId="10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2" fontId="8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wrapText="1"/>
    </xf>
    <xf numFmtId="0" fontId="78" fillId="0" borderId="0" xfId="0" applyFont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9" fontId="7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top" wrapText="1"/>
    </xf>
    <xf numFmtId="178" fontId="8" fillId="0" borderId="14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 vertical="top" wrapText="1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85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0" fillId="0" borderId="15" xfId="0" applyFont="1" applyBorder="1" applyAlignment="1">
      <alignment horizontal="center" vertical="center" textRotation="90" wrapText="1"/>
    </xf>
    <xf numFmtId="0" fontId="78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8" xfId="0" applyFont="1" applyBorder="1" applyAlignment="1">
      <alignment horizontal="left" vertical="center" textRotation="90" wrapText="1"/>
    </xf>
    <xf numFmtId="0" fontId="10" fillId="0" borderId="19" xfId="0" applyFont="1" applyBorder="1" applyAlignment="1">
      <alignment horizontal="left" vertical="center" textRotation="90" wrapText="1"/>
    </xf>
    <xf numFmtId="0" fontId="10" fillId="0" borderId="20" xfId="0" applyFont="1" applyBorder="1" applyAlignment="1">
      <alignment horizontal="left" vertical="center" textRotation="90" wrapText="1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3" fillId="0" borderId="15" xfId="0" applyFont="1" applyBorder="1" applyAlignment="1">
      <alignment horizontal="center" vertical="center" textRotation="90" wrapText="1"/>
    </xf>
    <xf numFmtId="0" fontId="81" fillId="0" borderId="21" xfId="0" applyFont="1" applyBorder="1" applyAlignment="1">
      <alignment horizontal="center" vertical="center" textRotation="90" wrapText="1"/>
    </xf>
    <xf numFmtId="0" fontId="81" fillId="0" borderId="22" xfId="0" applyFont="1" applyBorder="1" applyAlignment="1">
      <alignment horizontal="center" vertical="center" textRotation="90" wrapText="1"/>
    </xf>
    <xf numFmtId="0" fontId="81" fillId="0" borderId="23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tabSelected="1" view="pageBreakPreview" zoomScaleSheetLayoutView="100" zoomScalePageLayoutView="0" workbookViewId="0" topLeftCell="A23">
      <selection activeCell="X28" sqref="X2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58" customWidth="1"/>
    <col min="25" max="25" width="7.00390625" style="58" customWidth="1"/>
    <col min="26" max="26" width="6.375" style="0" customWidth="1"/>
    <col min="27" max="28" width="9.125" style="0" customWidth="1"/>
    <col min="29" max="29" width="9.125" style="6" customWidth="1"/>
  </cols>
  <sheetData>
    <row r="1" spans="1:27" ht="12.75">
      <c r="A1" s="38"/>
      <c r="B1" s="39" t="s">
        <v>31</v>
      </c>
      <c r="C1" s="39"/>
      <c r="D1" s="39"/>
      <c r="E1" s="39"/>
      <c r="F1" s="39"/>
      <c r="G1" s="39"/>
      <c r="H1" s="39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83"/>
      <c r="Y1" s="83"/>
      <c r="Z1" s="31"/>
      <c r="AA1" s="31"/>
    </row>
    <row r="2" spans="1:27" ht="12.75">
      <c r="A2" s="38"/>
      <c r="B2" s="39" t="s">
        <v>32</v>
      </c>
      <c r="C2" s="39"/>
      <c r="D2" s="39"/>
      <c r="E2" s="39"/>
      <c r="F2" s="39"/>
      <c r="G2" s="39"/>
      <c r="H2" s="39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83"/>
      <c r="Y2" s="83"/>
      <c r="Z2" s="31"/>
      <c r="AA2" s="31"/>
    </row>
    <row r="3" spans="1:27" ht="12.75">
      <c r="A3" s="38"/>
      <c r="B3" s="40" t="s">
        <v>33</v>
      </c>
      <c r="C3" s="40"/>
      <c r="D3" s="40"/>
      <c r="E3" s="39"/>
      <c r="F3" s="39"/>
      <c r="G3" s="39"/>
      <c r="H3" s="39"/>
      <c r="I3" s="31"/>
      <c r="J3" s="33"/>
      <c r="K3" s="33"/>
      <c r="L3" s="33"/>
      <c r="M3" s="33"/>
      <c r="N3" s="33"/>
      <c r="O3" s="34"/>
      <c r="P3" s="34"/>
      <c r="Q3" s="34"/>
      <c r="R3" s="34"/>
      <c r="S3" s="34"/>
      <c r="T3" s="34"/>
      <c r="U3" s="34"/>
      <c r="V3" s="34"/>
      <c r="W3" s="34"/>
      <c r="X3" s="84"/>
      <c r="Y3" s="84"/>
      <c r="Z3" s="34"/>
      <c r="AA3" s="34"/>
    </row>
    <row r="4" spans="1:27" ht="12.75">
      <c r="A4" s="38"/>
      <c r="B4" s="39" t="s">
        <v>34</v>
      </c>
      <c r="C4" s="39"/>
      <c r="D4" s="39"/>
      <c r="E4" s="39"/>
      <c r="F4" s="39"/>
      <c r="G4" s="39"/>
      <c r="H4" s="39"/>
      <c r="I4" s="31"/>
      <c r="J4" s="33"/>
      <c r="K4" s="33"/>
      <c r="L4" s="33"/>
      <c r="M4" s="33"/>
      <c r="N4" s="33"/>
      <c r="O4" s="34"/>
      <c r="P4" s="34"/>
      <c r="Q4" s="34"/>
      <c r="R4" s="34"/>
      <c r="S4" s="34"/>
      <c r="T4" s="34"/>
      <c r="U4" s="34"/>
      <c r="V4" s="34"/>
      <c r="W4" s="34"/>
      <c r="X4" s="84"/>
      <c r="Y4" s="84"/>
      <c r="Z4" s="34"/>
      <c r="AA4" s="34"/>
    </row>
    <row r="5" spans="1:27" ht="12.75">
      <c r="A5" s="38"/>
      <c r="B5" s="39" t="s">
        <v>46</v>
      </c>
      <c r="C5" s="39"/>
      <c r="D5" s="39"/>
      <c r="E5" s="39"/>
      <c r="F5" s="39"/>
      <c r="G5" s="39"/>
      <c r="H5" s="39"/>
      <c r="I5" s="31"/>
      <c r="J5" s="33"/>
      <c r="K5" s="33"/>
      <c r="L5" s="33"/>
      <c r="M5" s="33"/>
      <c r="N5" s="33"/>
      <c r="O5" s="34"/>
      <c r="P5" s="34"/>
      <c r="Q5" s="34"/>
      <c r="R5" s="34"/>
      <c r="S5" s="34"/>
      <c r="T5" s="34"/>
      <c r="U5" s="34"/>
      <c r="V5" s="34"/>
      <c r="W5" s="34"/>
      <c r="X5" s="84"/>
      <c r="Y5" s="84"/>
      <c r="Z5" s="34"/>
      <c r="AA5" s="34"/>
    </row>
    <row r="6" spans="2:27" ht="15">
      <c r="B6" s="31"/>
      <c r="C6" s="110" t="s">
        <v>19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1"/>
    </row>
    <row r="7" spans="2:27" ht="18" customHeight="1">
      <c r="B7" s="106" t="s">
        <v>52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34"/>
      <c r="AA7" s="34"/>
    </row>
    <row r="8" spans="2:27" ht="18" customHeight="1">
      <c r="B8" s="115" t="s">
        <v>88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34"/>
      <c r="AA8" s="34"/>
    </row>
    <row r="9" spans="2:27" ht="18" customHeight="1" hidden="1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81"/>
      <c r="Y9" s="81"/>
      <c r="Z9" s="34"/>
      <c r="AA9" s="34"/>
    </row>
    <row r="10" spans="2:27" ht="18" customHeight="1" hidden="1"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85"/>
      <c r="Y10" s="85"/>
      <c r="Z10" s="34"/>
      <c r="AA10" s="34"/>
    </row>
    <row r="11" spans="2:27" ht="12" customHeight="1"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86"/>
      <c r="Y11" s="86"/>
      <c r="Z11" s="3"/>
      <c r="AA11" s="3"/>
    </row>
    <row r="12" spans="2:29" ht="30" customHeight="1">
      <c r="B12" s="100" t="s">
        <v>27</v>
      </c>
      <c r="C12" s="97" t="s">
        <v>18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9"/>
      <c r="O12" s="97" t="s">
        <v>7</v>
      </c>
      <c r="P12" s="98"/>
      <c r="Q12" s="98"/>
      <c r="R12" s="98"/>
      <c r="S12" s="98"/>
      <c r="T12" s="98"/>
      <c r="U12" s="112" t="s">
        <v>23</v>
      </c>
      <c r="V12" s="100" t="s">
        <v>24</v>
      </c>
      <c r="W12" s="100" t="s">
        <v>38</v>
      </c>
      <c r="X12" s="100" t="s">
        <v>26</v>
      </c>
      <c r="Y12" s="100" t="s">
        <v>25</v>
      </c>
      <c r="Z12" s="3"/>
      <c r="AB12" s="6"/>
      <c r="AC12"/>
    </row>
    <row r="13" spans="2:29" ht="48.75" customHeight="1">
      <c r="B13" s="101"/>
      <c r="C13" s="105" t="s">
        <v>3</v>
      </c>
      <c r="D13" s="109" t="s">
        <v>4</v>
      </c>
      <c r="E13" s="109" t="s">
        <v>5</v>
      </c>
      <c r="F13" s="109" t="s">
        <v>6</v>
      </c>
      <c r="G13" s="109" t="s">
        <v>9</v>
      </c>
      <c r="H13" s="109" t="s">
        <v>10</v>
      </c>
      <c r="I13" s="109" t="s">
        <v>11</v>
      </c>
      <c r="J13" s="109" t="s">
        <v>12</v>
      </c>
      <c r="K13" s="109" t="s">
        <v>13</v>
      </c>
      <c r="L13" s="109" t="s">
        <v>14</v>
      </c>
      <c r="M13" s="100" t="s">
        <v>15</v>
      </c>
      <c r="N13" s="100" t="s">
        <v>16</v>
      </c>
      <c r="O13" s="100" t="s">
        <v>8</v>
      </c>
      <c r="P13" s="100" t="s">
        <v>20</v>
      </c>
      <c r="Q13" s="100" t="s">
        <v>35</v>
      </c>
      <c r="R13" s="100" t="s">
        <v>21</v>
      </c>
      <c r="S13" s="100" t="s">
        <v>36</v>
      </c>
      <c r="T13" s="100" t="s">
        <v>22</v>
      </c>
      <c r="U13" s="113"/>
      <c r="V13" s="101"/>
      <c r="W13" s="101"/>
      <c r="X13" s="101"/>
      <c r="Y13" s="101"/>
      <c r="Z13" s="3"/>
      <c r="AB13" s="6"/>
      <c r="AC13"/>
    </row>
    <row r="14" spans="2:29" ht="15.75" customHeight="1">
      <c r="B14" s="101"/>
      <c r="C14" s="105"/>
      <c r="D14" s="109"/>
      <c r="E14" s="109"/>
      <c r="F14" s="109"/>
      <c r="G14" s="109"/>
      <c r="H14" s="109"/>
      <c r="I14" s="109"/>
      <c r="J14" s="109"/>
      <c r="K14" s="109"/>
      <c r="L14" s="109"/>
      <c r="M14" s="101"/>
      <c r="N14" s="101"/>
      <c r="O14" s="101"/>
      <c r="P14" s="101"/>
      <c r="Q14" s="101"/>
      <c r="R14" s="101"/>
      <c r="S14" s="101"/>
      <c r="T14" s="101"/>
      <c r="U14" s="113"/>
      <c r="V14" s="101"/>
      <c r="W14" s="101"/>
      <c r="X14" s="101"/>
      <c r="Y14" s="101"/>
      <c r="Z14" s="3"/>
      <c r="AB14" s="6"/>
      <c r="AC14"/>
    </row>
    <row r="15" spans="2:29" ht="30" customHeight="1">
      <c r="B15" s="108"/>
      <c r="C15" s="105"/>
      <c r="D15" s="109"/>
      <c r="E15" s="109"/>
      <c r="F15" s="109"/>
      <c r="G15" s="109"/>
      <c r="H15" s="109"/>
      <c r="I15" s="109"/>
      <c r="J15" s="109"/>
      <c r="K15" s="109"/>
      <c r="L15" s="109"/>
      <c r="M15" s="102"/>
      <c r="N15" s="102"/>
      <c r="O15" s="102"/>
      <c r="P15" s="102"/>
      <c r="Q15" s="102"/>
      <c r="R15" s="102"/>
      <c r="S15" s="102"/>
      <c r="T15" s="102"/>
      <c r="U15" s="114"/>
      <c r="V15" s="102"/>
      <c r="W15" s="102"/>
      <c r="X15" s="102"/>
      <c r="Y15" s="102"/>
      <c r="Z15" s="3"/>
      <c r="AB15" s="6"/>
      <c r="AC15"/>
    </row>
    <row r="16" spans="2:29" ht="12.75">
      <c r="B16" s="16">
        <v>1</v>
      </c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8"/>
      <c r="P16" s="78"/>
      <c r="Q16" s="79"/>
      <c r="R16" s="46"/>
      <c r="S16" s="47"/>
      <c r="T16" s="46"/>
      <c r="U16" s="9"/>
      <c r="V16" s="9"/>
      <c r="W16" s="45"/>
      <c r="X16" s="49"/>
      <c r="Y16" s="49"/>
      <c r="AA16" s="4">
        <f aca="true" t="shared" si="0" ref="AA16:AA48">SUM(C16:N16)</f>
        <v>0</v>
      </c>
      <c r="AB16" s="30" t="str">
        <f>IF(AA16=100,"ОК"," ")</f>
        <v> </v>
      </c>
      <c r="AC16"/>
    </row>
    <row r="17" spans="2:29" ht="12.75">
      <c r="B17" s="16">
        <v>2</v>
      </c>
      <c r="C17" s="44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8"/>
      <c r="P17" s="78"/>
      <c r="Q17" s="79"/>
      <c r="R17" s="46"/>
      <c r="S17" s="47"/>
      <c r="T17" s="46"/>
      <c r="U17" s="9"/>
      <c r="V17" s="9"/>
      <c r="W17" s="45"/>
      <c r="X17" s="49"/>
      <c r="Y17" s="49"/>
      <c r="AA17" s="4">
        <f t="shared" si="0"/>
        <v>0</v>
      </c>
      <c r="AB17" s="30" t="str">
        <f>IF(AA17=100,"ОК"," ")</f>
        <v> </v>
      </c>
      <c r="AC17"/>
    </row>
    <row r="18" spans="2:29" ht="12.75">
      <c r="B18" s="16">
        <v>3</v>
      </c>
      <c r="C18" s="44">
        <v>95.5069</v>
      </c>
      <c r="D18" s="45">
        <v>2.4511</v>
      </c>
      <c r="E18" s="45">
        <v>0.8006</v>
      </c>
      <c r="F18" s="45">
        <v>0.1292</v>
      </c>
      <c r="G18" s="45">
        <v>0.1303</v>
      </c>
      <c r="H18" s="45">
        <v>0.002</v>
      </c>
      <c r="I18" s="45">
        <v>0.029</v>
      </c>
      <c r="J18" s="45">
        <v>0.0223</v>
      </c>
      <c r="K18" s="45">
        <v>0.0091</v>
      </c>
      <c r="L18" s="45">
        <v>0.0095</v>
      </c>
      <c r="M18" s="45">
        <v>0.7354</v>
      </c>
      <c r="N18" s="45">
        <v>0.1747</v>
      </c>
      <c r="O18" s="48">
        <v>0.7038</v>
      </c>
      <c r="P18" s="78">
        <v>34.45</v>
      </c>
      <c r="Q18" s="79">
        <v>8227</v>
      </c>
      <c r="R18" s="46">
        <v>38.17</v>
      </c>
      <c r="S18" s="47">
        <v>9118</v>
      </c>
      <c r="T18" s="46">
        <v>49.94</v>
      </c>
      <c r="U18" s="9"/>
      <c r="V18" s="9"/>
      <c r="W18" s="45"/>
      <c r="X18" s="49"/>
      <c r="Y18" s="49"/>
      <c r="AA18" s="4">
        <f t="shared" si="0"/>
        <v>100.0001</v>
      </c>
      <c r="AB18" s="30" t="str">
        <f>IF(AA18=100,"ОК"," ")</f>
        <v> </v>
      </c>
      <c r="AC18"/>
    </row>
    <row r="19" spans="2:29" ht="12.75">
      <c r="B19" s="16">
        <v>4</v>
      </c>
      <c r="C19" s="44">
        <v>95.5976</v>
      </c>
      <c r="D19" s="45">
        <v>2.4059</v>
      </c>
      <c r="E19" s="45">
        <v>0.7845</v>
      </c>
      <c r="F19" s="45">
        <v>0.1268</v>
      </c>
      <c r="G19" s="45">
        <v>0.1269</v>
      </c>
      <c r="H19" s="45">
        <v>0.0019</v>
      </c>
      <c r="I19" s="44">
        <v>0.0278</v>
      </c>
      <c r="J19" s="45">
        <v>0.0212</v>
      </c>
      <c r="K19" s="45">
        <v>0.0099</v>
      </c>
      <c r="L19" s="45">
        <v>0.0095</v>
      </c>
      <c r="M19" s="45">
        <v>0.7185</v>
      </c>
      <c r="N19" s="45">
        <v>0.1696</v>
      </c>
      <c r="O19" s="48">
        <v>0.7031</v>
      </c>
      <c r="P19" s="78">
        <v>34.4278</v>
      </c>
      <c r="Q19" s="79">
        <v>8223</v>
      </c>
      <c r="R19" s="46">
        <v>38.15</v>
      </c>
      <c r="S19" s="47">
        <v>9113</v>
      </c>
      <c r="T19" s="46">
        <v>49.94</v>
      </c>
      <c r="U19" s="9"/>
      <c r="V19" s="9"/>
      <c r="W19" s="45"/>
      <c r="X19" s="49"/>
      <c r="Y19" s="49"/>
      <c r="AA19" s="4">
        <f t="shared" si="0"/>
        <v>100.00010000000002</v>
      </c>
      <c r="AB19" s="30" t="str">
        <f aca="true" t="shared" si="1" ref="AB19:AB48">IF(AA19=100,"ОК"," ")</f>
        <v> </v>
      </c>
      <c r="AC19"/>
    </row>
    <row r="20" spans="2:29" ht="12.75">
      <c r="B20" s="16">
        <v>5</v>
      </c>
      <c r="C20" s="44">
        <v>95.4666</v>
      </c>
      <c r="D20" s="45">
        <v>2.4905</v>
      </c>
      <c r="E20" s="45">
        <v>0.8104</v>
      </c>
      <c r="F20" s="45">
        <v>0.1307</v>
      </c>
      <c r="G20" s="45">
        <v>0.1308</v>
      </c>
      <c r="H20" s="45">
        <v>0.0012</v>
      </c>
      <c r="I20" s="45">
        <v>0.029</v>
      </c>
      <c r="J20" s="45">
        <v>0.0219</v>
      </c>
      <c r="K20" s="45">
        <v>0.0089</v>
      </c>
      <c r="L20" s="45">
        <v>0.0098</v>
      </c>
      <c r="M20" s="45">
        <v>0.7205</v>
      </c>
      <c r="N20" s="45">
        <v>0.1798</v>
      </c>
      <c r="O20" s="48">
        <v>0.7042</v>
      </c>
      <c r="P20" s="78">
        <v>34.47</v>
      </c>
      <c r="Q20" s="79">
        <v>8232</v>
      </c>
      <c r="R20" s="46">
        <v>38.19</v>
      </c>
      <c r="S20" s="47">
        <v>9122</v>
      </c>
      <c r="T20" s="46">
        <v>49.95</v>
      </c>
      <c r="U20" s="9">
        <v>-19.4</v>
      </c>
      <c r="V20" s="9">
        <v>-13</v>
      </c>
      <c r="W20" s="45"/>
      <c r="X20" s="49">
        <v>0.0029</v>
      </c>
      <c r="Y20" s="49">
        <v>0.0001</v>
      </c>
      <c r="AA20" s="4">
        <f t="shared" si="0"/>
        <v>100.00009999999999</v>
      </c>
      <c r="AB20" s="30" t="str">
        <f t="shared" si="1"/>
        <v> </v>
      </c>
      <c r="AC20"/>
    </row>
    <row r="21" spans="2:29" ht="11.25" customHeight="1">
      <c r="B21" s="16">
        <v>6</v>
      </c>
      <c r="C21" s="44">
        <v>95.3789</v>
      </c>
      <c r="D21" s="45">
        <v>2.5317</v>
      </c>
      <c r="E21" s="45">
        <v>0.8246</v>
      </c>
      <c r="F21" s="45">
        <v>0.1326</v>
      </c>
      <c r="G21" s="45">
        <v>0.1334</v>
      </c>
      <c r="H21" s="45">
        <v>0.0018</v>
      </c>
      <c r="I21" s="45">
        <v>0.0294</v>
      </c>
      <c r="J21" s="45">
        <v>0.0227</v>
      </c>
      <c r="K21" s="45">
        <v>0.0096</v>
      </c>
      <c r="L21" s="45">
        <v>0.0097</v>
      </c>
      <c r="M21" s="45">
        <v>0.7352</v>
      </c>
      <c r="N21" s="45">
        <v>0.1905</v>
      </c>
      <c r="O21" s="48">
        <v>0.7049</v>
      </c>
      <c r="P21" s="78">
        <v>34.48</v>
      </c>
      <c r="Q21" s="79">
        <v>8236</v>
      </c>
      <c r="R21" s="46">
        <v>38.21</v>
      </c>
      <c r="S21" s="47">
        <v>9126</v>
      </c>
      <c r="T21" s="46">
        <v>49.95</v>
      </c>
      <c r="U21" s="9"/>
      <c r="V21" s="9"/>
      <c r="W21" s="45"/>
      <c r="X21" s="82"/>
      <c r="Y21" s="49"/>
      <c r="AA21" s="4">
        <f t="shared" si="0"/>
        <v>100.0001</v>
      </c>
      <c r="AB21" s="30" t="str">
        <f t="shared" si="1"/>
        <v> </v>
      </c>
      <c r="AC21"/>
    </row>
    <row r="22" spans="2:29" ht="12.75">
      <c r="B22" s="16">
        <v>7</v>
      </c>
      <c r="C22" s="44">
        <v>95.4801</v>
      </c>
      <c r="D22" s="45">
        <v>2.4695</v>
      </c>
      <c r="E22" s="45">
        <v>0.7994</v>
      </c>
      <c r="F22" s="45">
        <v>0.128</v>
      </c>
      <c r="G22" s="45">
        <v>0.1283</v>
      </c>
      <c r="H22" s="45">
        <v>0.0016</v>
      </c>
      <c r="I22" s="45">
        <v>0.029</v>
      </c>
      <c r="J22" s="45">
        <v>0.0226</v>
      </c>
      <c r="K22" s="45">
        <v>0.009</v>
      </c>
      <c r="L22" s="45">
        <v>0.0102</v>
      </c>
      <c r="M22" s="45">
        <v>0.7358</v>
      </c>
      <c r="N22" s="45">
        <v>0.1865</v>
      </c>
      <c r="O22" s="48">
        <v>0.704</v>
      </c>
      <c r="P22" s="78">
        <v>34.4438</v>
      </c>
      <c r="Q22" s="79">
        <v>8227</v>
      </c>
      <c r="R22" s="46">
        <v>38.17</v>
      </c>
      <c r="S22" s="47">
        <v>9117</v>
      </c>
      <c r="T22" s="46">
        <v>49.9266</v>
      </c>
      <c r="U22" s="9"/>
      <c r="V22" s="9"/>
      <c r="W22" s="45" t="s">
        <v>89</v>
      </c>
      <c r="X22" s="49"/>
      <c r="Y22" s="49"/>
      <c r="AA22" s="4">
        <f t="shared" si="0"/>
        <v>99.99999999999997</v>
      </c>
      <c r="AB22" s="30" t="str">
        <f t="shared" si="1"/>
        <v>ОК</v>
      </c>
      <c r="AC22"/>
    </row>
    <row r="23" spans="2:29" ht="12.75">
      <c r="B23" s="16">
        <v>8</v>
      </c>
      <c r="C23" s="44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8"/>
      <c r="P23" s="78"/>
      <c r="Q23" s="79"/>
      <c r="R23" s="46"/>
      <c r="S23" s="47"/>
      <c r="T23" s="46"/>
      <c r="U23" s="9"/>
      <c r="V23" s="9"/>
      <c r="W23" s="45"/>
      <c r="X23" s="49"/>
      <c r="Y23" s="49"/>
      <c r="AA23" s="4">
        <f t="shared" si="0"/>
        <v>0</v>
      </c>
      <c r="AB23" s="30" t="str">
        <f t="shared" si="1"/>
        <v> </v>
      </c>
      <c r="AC23"/>
    </row>
    <row r="24" spans="2:29" ht="12.75" customHeight="1">
      <c r="B24" s="16">
        <v>9</v>
      </c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8"/>
      <c r="P24" s="78"/>
      <c r="Q24" s="79"/>
      <c r="R24" s="46"/>
      <c r="S24" s="47"/>
      <c r="T24" s="46"/>
      <c r="U24" s="9"/>
      <c r="V24" s="9"/>
      <c r="W24" s="49"/>
      <c r="X24" s="82"/>
      <c r="Y24" s="82"/>
      <c r="AA24" s="4">
        <f t="shared" si="0"/>
        <v>0</v>
      </c>
      <c r="AB24" s="30" t="str">
        <f t="shared" si="1"/>
        <v> </v>
      </c>
      <c r="AC24"/>
    </row>
    <row r="25" spans="2:29" ht="12.75">
      <c r="B25" s="16">
        <v>10</v>
      </c>
      <c r="C25" s="44">
        <v>95.3032</v>
      </c>
      <c r="D25" s="45">
        <v>2.5868</v>
      </c>
      <c r="E25" s="45">
        <v>0.8375</v>
      </c>
      <c r="F25" s="45">
        <v>0.1323</v>
      </c>
      <c r="G25" s="45">
        <v>0.1334</v>
      </c>
      <c r="H25" s="45">
        <v>0.0021</v>
      </c>
      <c r="I25" s="45">
        <v>0.0287</v>
      </c>
      <c r="J25" s="45">
        <v>0.0221</v>
      </c>
      <c r="K25" s="45">
        <v>0.009</v>
      </c>
      <c r="L25" s="45">
        <v>0.0098</v>
      </c>
      <c r="M25" s="45">
        <v>0.7379</v>
      </c>
      <c r="N25" s="45">
        <v>0.1972</v>
      </c>
      <c r="O25" s="48">
        <v>0.7054</v>
      </c>
      <c r="P25" s="78">
        <v>34.497</v>
      </c>
      <c r="Q25" s="79">
        <v>8240</v>
      </c>
      <c r="R25" s="46">
        <v>38.227</v>
      </c>
      <c r="S25" s="47">
        <v>9130</v>
      </c>
      <c r="T25" s="46">
        <v>49.95</v>
      </c>
      <c r="U25" s="9"/>
      <c r="V25" s="9"/>
      <c r="W25" s="35"/>
      <c r="X25" s="87"/>
      <c r="Y25" s="87"/>
      <c r="AA25" s="4">
        <f t="shared" si="0"/>
        <v>99.99999999999999</v>
      </c>
      <c r="AB25" s="30" t="str">
        <f t="shared" si="1"/>
        <v>ОК</v>
      </c>
      <c r="AC25"/>
    </row>
    <row r="26" spans="2:29" ht="12.75" customHeight="1">
      <c r="B26" s="16">
        <v>11</v>
      </c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8"/>
      <c r="P26" s="78"/>
      <c r="Q26" s="79"/>
      <c r="R26" s="46"/>
      <c r="S26" s="47"/>
      <c r="T26" s="46"/>
      <c r="U26" s="9"/>
      <c r="V26" s="9"/>
      <c r="W26" s="45"/>
      <c r="X26" s="49"/>
      <c r="Y26" s="49"/>
      <c r="AA26" s="4">
        <f t="shared" si="0"/>
        <v>0</v>
      </c>
      <c r="AB26" s="30" t="str">
        <f t="shared" si="1"/>
        <v> </v>
      </c>
      <c r="AC26"/>
    </row>
    <row r="27" spans="2:29" ht="12.75">
      <c r="B27" s="16">
        <v>12</v>
      </c>
      <c r="C27" s="44">
        <v>95.5226</v>
      </c>
      <c r="D27" s="45">
        <v>2.4132</v>
      </c>
      <c r="E27" s="45">
        <v>0.7793</v>
      </c>
      <c r="F27" s="45">
        <v>0.1232</v>
      </c>
      <c r="G27" s="45">
        <v>0.1237</v>
      </c>
      <c r="H27" s="45">
        <v>0.0017</v>
      </c>
      <c r="I27" s="45">
        <v>0.0255</v>
      </c>
      <c r="J27" s="45">
        <v>0.019</v>
      </c>
      <c r="K27" s="45">
        <v>0.0077</v>
      </c>
      <c r="L27" s="45">
        <v>0.0058</v>
      </c>
      <c r="M27" s="45">
        <v>0.7322</v>
      </c>
      <c r="N27" s="45">
        <v>0.246</v>
      </c>
      <c r="O27" s="48">
        <v>0.7037</v>
      </c>
      <c r="P27" s="78">
        <v>34.385</v>
      </c>
      <c r="Q27" s="79">
        <v>8213</v>
      </c>
      <c r="R27" s="46">
        <v>38.107</v>
      </c>
      <c r="S27" s="47">
        <v>9102</v>
      </c>
      <c r="T27" s="46">
        <v>49.85</v>
      </c>
      <c r="U27" s="9">
        <v>-19.5</v>
      </c>
      <c r="V27" s="9">
        <v>-13.4</v>
      </c>
      <c r="W27" s="45"/>
      <c r="X27" s="49"/>
      <c r="Y27" s="87"/>
      <c r="AA27" s="4">
        <f t="shared" si="0"/>
        <v>99.9999</v>
      </c>
      <c r="AB27" s="30" t="str">
        <f t="shared" si="1"/>
        <v> </v>
      </c>
      <c r="AC27"/>
    </row>
    <row r="28" spans="2:29" ht="12.75">
      <c r="B28" s="16">
        <v>13</v>
      </c>
      <c r="C28" s="44">
        <v>95.7077</v>
      </c>
      <c r="D28" s="45">
        <v>2.317</v>
      </c>
      <c r="E28" s="45">
        <v>0.7549</v>
      </c>
      <c r="F28" s="45">
        <v>0.1199</v>
      </c>
      <c r="G28" s="45">
        <v>0.1233</v>
      </c>
      <c r="H28" s="45">
        <v>0.0015</v>
      </c>
      <c r="I28" s="45">
        <v>0.0268</v>
      </c>
      <c r="J28" s="45">
        <v>0.02</v>
      </c>
      <c r="K28" s="45">
        <v>0.0077</v>
      </c>
      <c r="L28" s="45">
        <v>0.0126</v>
      </c>
      <c r="M28" s="45">
        <v>0.7166</v>
      </c>
      <c r="N28" s="45">
        <v>0.192</v>
      </c>
      <c r="O28" s="45">
        <v>0.7022</v>
      </c>
      <c r="P28" s="46">
        <v>34.3677</v>
      </c>
      <c r="Q28" s="47">
        <v>8209</v>
      </c>
      <c r="R28" s="46">
        <v>38.0888</v>
      </c>
      <c r="S28" s="47">
        <v>9097</v>
      </c>
      <c r="T28" s="46">
        <v>49.8845</v>
      </c>
      <c r="U28" s="9"/>
      <c r="V28" s="9"/>
      <c r="W28" s="45"/>
      <c r="X28" s="49"/>
      <c r="Y28" s="87"/>
      <c r="AA28" s="4">
        <f t="shared" si="0"/>
        <v>99.99999999999999</v>
      </c>
      <c r="AB28" s="30" t="str">
        <f t="shared" si="1"/>
        <v>ОК</v>
      </c>
      <c r="AC28"/>
    </row>
    <row r="29" spans="2:29" ht="12.75">
      <c r="B29" s="16">
        <v>14</v>
      </c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7"/>
      <c r="R29" s="46"/>
      <c r="S29" s="47"/>
      <c r="T29" s="46"/>
      <c r="U29" s="9"/>
      <c r="V29" s="9"/>
      <c r="W29" s="45"/>
      <c r="X29" s="49"/>
      <c r="Y29" s="49"/>
      <c r="AA29" s="4">
        <f t="shared" si="0"/>
        <v>0</v>
      </c>
      <c r="AB29" s="30" t="str">
        <f t="shared" si="1"/>
        <v> </v>
      </c>
      <c r="AC29"/>
    </row>
    <row r="30" spans="2:29" ht="12.75">
      <c r="B30" s="16">
        <v>15</v>
      </c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6"/>
      <c r="Q30" s="47"/>
      <c r="R30" s="46"/>
      <c r="S30" s="47"/>
      <c r="T30" s="46"/>
      <c r="U30" s="9"/>
      <c r="V30" s="9"/>
      <c r="W30" s="45"/>
      <c r="X30" s="49"/>
      <c r="Y30" s="49"/>
      <c r="AA30" s="4">
        <f t="shared" si="0"/>
        <v>0</v>
      </c>
      <c r="AB30" s="30" t="str">
        <f t="shared" si="1"/>
        <v> </v>
      </c>
      <c r="AC30"/>
    </row>
    <row r="31" spans="2:29" ht="12.75">
      <c r="B31" s="17">
        <v>16</v>
      </c>
      <c r="C31" s="48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6"/>
      <c r="Q31" s="47"/>
      <c r="R31" s="46"/>
      <c r="S31" s="47"/>
      <c r="T31" s="46"/>
      <c r="U31" s="9"/>
      <c r="V31" s="9"/>
      <c r="W31" s="45"/>
      <c r="X31" s="49"/>
      <c r="Y31" s="49"/>
      <c r="AA31" s="4">
        <f t="shared" si="0"/>
        <v>0</v>
      </c>
      <c r="AB31" s="30" t="str">
        <f t="shared" si="1"/>
        <v> </v>
      </c>
      <c r="AC31"/>
    </row>
    <row r="32" spans="2:29" ht="12.75">
      <c r="B32" s="17">
        <v>17</v>
      </c>
      <c r="C32" s="48">
        <v>92.4014</v>
      </c>
      <c r="D32" s="45">
        <v>4.2966</v>
      </c>
      <c r="E32" s="45">
        <v>1.1093</v>
      </c>
      <c r="F32" s="45">
        <v>0.1109</v>
      </c>
      <c r="G32" s="45">
        <v>0.1331</v>
      </c>
      <c r="H32" s="45">
        <v>0.001</v>
      </c>
      <c r="I32" s="45">
        <v>0.0277</v>
      </c>
      <c r="J32" s="45">
        <v>0.0213</v>
      </c>
      <c r="K32" s="45">
        <v>0.0093</v>
      </c>
      <c r="L32" s="45">
        <v>0.0117</v>
      </c>
      <c r="M32" s="45">
        <v>1.5798</v>
      </c>
      <c r="N32" s="45">
        <v>0.2981</v>
      </c>
      <c r="O32" s="45">
        <v>0.7236</v>
      </c>
      <c r="P32" s="46">
        <v>34.75</v>
      </c>
      <c r="Q32" s="47">
        <v>8300</v>
      </c>
      <c r="R32" s="46">
        <v>38.487</v>
      </c>
      <c r="S32" s="47">
        <v>9192</v>
      </c>
      <c r="T32" s="46">
        <v>49.65</v>
      </c>
      <c r="U32" s="9"/>
      <c r="V32" s="9"/>
      <c r="W32" s="45"/>
      <c r="X32" s="49"/>
      <c r="Y32" s="49"/>
      <c r="AA32" s="4">
        <f t="shared" si="0"/>
        <v>100.0002</v>
      </c>
      <c r="AB32" s="30" t="str">
        <f t="shared" si="1"/>
        <v> </v>
      </c>
      <c r="AC32"/>
    </row>
    <row r="33" spans="2:29" ht="12.75">
      <c r="B33" s="17">
        <v>18</v>
      </c>
      <c r="C33" s="48">
        <v>90.8167</v>
      </c>
      <c r="D33" s="45">
        <v>5.9176</v>
      </c>
      <c r="E33" s="45">
        <v>1.4155</v>
      </c>
      <c r="F33" s="45">
        <v>0.111</v>
      </c>
      <c r="G33" s="45">
        <v>0.1281</v>
      </c>
      <c r="H33" s="45">
        <v>0.0013</v>
      </c>
      <c r="I33" s="45">
        <v>0.0246</v>
      </c>
      <c r="J33" s="45">
        <v>0.0192</v>
      </c>
      <c r="K33" s="45">
        <v>0.0072</v>
      </c>
      <c r="L33" s="45">
        <v>0.0123</v>
      </c>
      <c r="M33" s="45">
        <v>1.3599</v>
      </c>
      <c r="N33" s="45">
        <v>0.1866</v>
      </c>
      <c r="O33" s="45">
        <v>0.7341</v>
      </c>
      <c r="P33" s="46">
        <v>35.43</v>
      </c>
      <c r="Q33" s="47">
        <v>8463</v>
      </c>
      <c r="R33" s="46">
        <v>39.2227</v>
      </c>
      <c r="S33" s="47">
        <v>9368</v>
      </c>
      <c r="T33" s="46">
        <v>50.24</v>
      </c>
      <c r="U33" s="9"/>
      <c r="V33" s="9"/>
      <c r="W33" s="45"/>
      <c r="X33" s="82">
        <v>0.0031</v>
      </c>
      <c r="Y33" s="82">
        <v>0.0007</v>
      </c>
      <c r="AA33" s="4">
        <f t="shared" si="0"/>
        <v>99.99999999999999</v>
      </c>
      <c r="AB33" s="30" t="str">
        <f t="shared" si="1"/>
        <v>ОК</v>
      </c>
      <c r="AC33"/>
    </row>
    <row r="34" spans="2:29" ht="12.75">
      <c r="B34" s="17">
        <v>19</v>
      </c>
      <c r="C34" s="48">
        <v>95.8243</v>
      </c>
      <c r="D34" s="45">
        <v>2.2591</v>
      </c>
      <c r="E34" s="45">
        <v>0.7315</v>
      </c>
      <c r="F34" s="45">
        <v>0.1176</v>
      </c>
      <c r="G34" s="45">
        <v>0.118</v>
      </c>
      <c r="H34" s="45">
        <v>0.0014</v>
      </c>
      <c r="I34" s="45">
        <v>0.0244</v>
      </c>
      <c r="J34" s="45">
        <v>0.0177</v>
      </c>
      <c r="K34" s="45">
        <v>0.0065</v>
      </c>
      <c r="L34" s="45">
        <v>0.0123</v>
      </c>
      <c r="M34" s="45">
        <v>0.7039</v>
      </c>
      <c r="N34" s="45">
        <v>0.1834</v>
      </c>
      <c r="O34" s="45">
        <v>0.7011</v>
      </c>
      <c r="P34" s="46">
        <v>34.335</v>
      </c>
      <c r="Q34" s="47">
        <v>8201</v>
      </c>
      <c r="R34" s="46">
        <v>38.05</v>
      </c>
      <c r="S34" s="47">
        <v>9089</v>
      </c>
      <c r="T34" s="46">
        <v>49.877</v>
      </c>
      <c r="U34" s="9">
        <v>-18.3</v>
      </c>
      <c r="V34" s="9">
        <v>-13.5</v>
      </c>
      <c r="W34" s="45"/>
      <c r="X34" s="49"/>
      <c r="Y34" s="49"/>
      <c r="AA34" s="4">
        <f t="shared" si="0"/>
        <v>100.0001</v>
      </c>
      <c r="AB34" s="30" t="str">
        <f t="shared" si="1"/>
        <v> </v>
      </c>
      <c r="AC34"/>
    </row>
    <row r="35" spans="2:29" ht="12.75">
      <c r="B35" s="17">
        <v>20</v>
      </c>
      <c r="C35" s="48">
        <v>94.5305</v>
      </c>
      <c r="D35" s="45">
        <v>2.8599</v>
      </c>
      <c r="E35" s="45">
        <v>1.0442</v>
      </c>
      <c r="F35" s="45">
        <v>0.1525</v>
      </c>
      <c r="G35" s="45">
        <v>0.2127</v>
      </c>
      <c r="H35" s="45">
        <v>0.0018</v>
      </c>
      <c r="I35" s="45">
        <v>0.0517</v>
      </c>
      <c r="J35" s="45">
        <v>0.044</v>
      </c>
      <c r="K35" s="45">
        <v>0.023</v>
      </c>
      <c r="L35" s="45">
        <v>0.0112</v>
      </c>
      <c r="M35" s="45">
        <v>0.8154</v>
      </c>
      <c r="N35" s="45">
        <v>0.253</v>
      </c>
      <c r="O35" s="45">
        <v>0.7137</v>
      </c>
      <c r="P35" s="46">
        <v>34.7726</v>
      </c>
      <c r="Q35" s="47">
        <v>8305</v>
      </c>
      <c r="R35" s="46">
        <v>38.52</v>
      </c>
      <c r="S35" s="47">
        <v>9200</v>
      </c>
      <c r="T35" s="46">
        <v>50.04</v>
      </c>
      <c r="U35" s="9"/>
      <c r="V35" s="9"/>
      <c r="W35" s="45"/>
      <c r="X35" s="49"/>
      <c r="Y35" s="49"/>
      <c r="AA35" s="4">
        <f t="shared" si="0"/>
        <v>99.9999</v>
      </c>
      <c r="AB35" s="30" t="str">
        <f t="shared" si="1"/>
        <v> </v>
      </c>
      <c r="AC35"/>
    </row>
    <row r="36" spans="2:29" ht="12.75">
      <c r="B36" s="17">
        <v>21</v>
      </c>
      <c r="C36" s="48">
        <v>95.5272</v>
      </c>
      <c r="D36" s="45">
        <v>2.4148</v>
      </c>
      <c r="E36" s="45">
        <v>0.7818</v>
      </c>
      <c r="F36" s="45">
        <v>0.122</v>
      </c>
      <c r="G36" s="45">
        <v>0.1312</v>
      </c>
      <c r="H36" s="45">
        <v>0.0014</v>
      </c>
      <c r="I36" s="45">
        <v>0.028</v>
      </c>
      <c r="J36" s="45">
        <v>0.0216</v>
      </c>
      <c r="K36" s="45">
        <v>0.0086</v>
      </c>
      <c r="L36" s="45">
        <v>0.0107</v>
      </c>
      <c r="M36" s="45">
        <v>0.7566</v>
      </c>
      <c r="N36" s="45">
        <v>0.1961</v>
      </c>
      <c r="O36" s="45">
        <v>0.7036</v>
      </c>
      <c r="P36" s="46">
        <v>34.4</v>
      </c>
      <c r="Q36" s="47">
        <v>8217</v>
      </c>
      <c r="R36" s="46">
        <v>38.128</v>
      </c>
      <c r="S36" s="47">
        <v>9107</v>
      </c>
      <c r="T36" s="46">
        <v>49.886</v>
      </c>
      <c r="U36" s="9"/>
      <c r="V36" s="9"/>
      <c r="W36" s="45"/>
      <c r="X36" s="49"/>
      <c r="Y36" s="49"/>
      <c r="AA36" s="4">
        <f t="shared" si="0"/>
        <v>100.00000000000003</v>
      </c>
      <c r="AB36" s="30" t="str">
        <f t="shared" si="1"/>
        <v>ОК</v>
      </c>
      <c r="AC36"/>
    </row>
    <row r="37" spans="2:29" ht="12.75" customHeight="1">
      <c r="B37" s="17">
        <v>22</v>
      </c>
      <c r="C37" s="48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6"/>
      <c r="Q37" s="47"/>
      <c r="R37" s="46"/>
      <c r="S37" s="47"/>
      <c r="T37" s="46"/>
      <c r="U37" s="9"/>
      <c r="V37" s="9"/>
      <c r="W37" s="45"/>
      <c r="X37" s="49"/>
      <c r="Y37" s="49"/>
      <c r="AA37" s="4">
        <f t="shared" si="0"/>
        <v>0</v>
      </c>
      <c r="AB37" s="30" t="str">
        <f t="shared" si="1"/>
        <v> </v>
      </c>
      <c r="AC37"/>
    </row>
    <row r="38" spans="2:29" ht="12.75">
      <c r="B38" s="17">
        <v>23</v>
      </c>
      <c r="C38" s="48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6"/>
      <c r="Q38" s="47"/>
      <c r="R38" s="46"/>
      <c r="S38" s="47"/>
      <c r="T38" s="46"/>
      <c r="U38" s="36"/>
      <c r="V38" s="36"/>
      <c r="W38" s="35"/>
      <c r="X38" s="82"/>
      <c r="Y38" s="82"/>
      <c r="AA38" s="4">
        <f t="shared" si="0"/>
        <v>0</v>
      </c>
      <c r="AB38" s="30" t="str">
        <f t="shared" si="1"/>
        <v> </v>
      </c>
      <c r="AC38"/>
    </row>
    <row r="39" spans="2:29" ht="12.75">
      <c r="B39" s="17">
        <v>24</v>
      </c>
      <c r="C39" s="48">
        <v>94.9447</v>
      </c>
      <c r="D39" s="45">
        <v>2.7499</v>
      </c>
      <c r="E39" s="45">
        <v>0.8834</v>
      </c>
      <c r="F39" s="45">
        <v>0.1323</v>
      </c>
      <c r="G39" s="45">
        <v>0.1487</v>
      </c>
      <c r="H39" s="45">
        <v>0.0013</v>
      </c>
      <c r="I39" s="45">
        <v>0.0324</v>
      </c>
      <c r="J39" s="45">
        <v>0.0258</v>
      </c>
      <c r="K39" s="45">
        <v>0.011</v>
      </c>
      <c r="L39" s="45">
        <v>0.0112</v>
      </c>
      <c r="M39" s="45">
        <v>0.8308</v>
      </c>
      <c r="N39" s="45">
        <v>0.2286</v>
      </c>
      <c r="O39" s="45">
        <v>0.7082</v>
      </c>
      <c r="P39" s="46">
        <v>34.54</v>
      </c>
      <c r="Q39" s="47">
        <v>8250</v>
      </c>
      <c r="R39" s="46">
        <v>38.27</v>
      </c>
      <c r="S39" s="47">
        <v>9142</v>
      </c>
      <c r="T39" s="46">
        <v>49.91</v>
      </c>
      <c r="U39" s="36"/>
      <c r="V39" s="36"/>
      <c r="W39" s="45" t="s">
        <v>89</v>
      </c>
      <c r="X39" s="82"/>
      <c r="Y39" s="82"/>
      <c r="AA39" s="4">
        <f t="shared" si="0"/>
        <v>100.00009999999999</v>
      </c>
      <c r="AB39" s="30" t="str">
        <f t="shared" si="1"/>
        <v> </v>
      </c>
      <c r="AC39"/>
    </row>
    <row r="40" spans="2:29" ht="12.75" customHeight="1">
      <c r="B40" s="17">
        <v>25</v>
      </c>
      <c r="C40" s="49">
        <v>95.0574</v>
      </c>
      <c r="D40" s="49">
        <v>2.6643</v>
      </c>
      <c r="E40" s="49">
        <v>0.852</v>
      </c>
      <c r="F40" s="49">
        <v>0.1313</v>
      </c>
      <c r="G40" s="49">
        <v>0.1442</v>
      </c>
      <c r="H40" s="49">
        <v>0.0017</v>
      </c>
      <c r="I40" s="49">
        <v>0.0314</v>
      </c>
      <c r="J40" s="49">
        <v>0.0252</v>
      </c>
      <c r="K40" s="49">
        <v>0.011</v>
      </c>
      <c r="L40" s="49">
        <v>0.01</v>
      </c>
      <c r="M40" s="49">
        <v>0.8457</v>
      </c>
      <c r="N40" s="49">
        <v>0.2258</v>
      </c>
      <c r="O40" s="49">
        <v>0.7073</v>
      </c>
      <c r="P40" s="50">
        <v>34.495</v>
      </c>
      <c r="Q40" s="51">
        <v>8239</v>
      </c>
      <c r="R40" s="50">
        <v>38.22</v>
      </c>
      <c r="S40" s="51">
        <v>9129</v>
      </c>
      <c r="T40" s="50">
        <v>49.879</v>
      </c>
      <c r="U40" s="52"/>
      <c r="V40" s="52"/>
      <c r="W40" s="49"/>
      <c r="X40" s="49"/>
      <c r="Y40" s="49"/>
      <c r="AA40" s="4">
        <f t="shared" si="0"/>
        <v>100</v>
      </c>
      <c r="AB40" s="30" t="str">
        <f t="shared" si="1"/>
        <v>ОК</v>
      </c>
      <c r="AC40"/>
    </row>
    <row r="41" spans="2:29" ht="12.75">
      <c r="B41" s="17">
        <v>26</v>
      </c>
      <c r="C41" s="48">
        <v>95.0594</v>
      </c>
      <c r="D41" s="45">
        <v>2.6727</v>
      </c>
      <c r="E41" s="45">
        <v>0.8533</v>
      </c>
      <c r="F41" s="45">
        <v>0.1278</v>
      </c>
      <c r="G41" s="45">
        <v>0.1433</v>
      </c>
      <c r="H41" s="45">
        <v>0.0015</v>
      </c>
      <c r="I41" s="45">
        <v>0.0319</v>
      </c>
      <c r="J41" s="45">
        <v>0.0248</v>
      </c>
      <c r="K41" s="45">
        <v>0.0104</v>
      </c>
      <c r="L41" s="45">
        <v>0.0102</v>
      </c>
      <c r="M41" s="45">
        <v>0.8401</v>
      </c>
      <c r="N41" s="45">
        <v>0.2246</v>
      </c>
      <c r="O41" s="45">
        <v>0.7072</v>
      </c>
      <c r="P41" s="46">
        <v>34.496</v>
      </c>
      <c r="Q41" s="47">
        <v>8239</v>
      </c>
      <c r="R41" s="46">
        <v>38.22</v>
      </c>
      <c r="S41" s="47">
        <v>9130</v>
      </c>
      <c r="T41" s="46">
        <v>49.88</v>
      </c>
      <c r="U41" s="9">
        <v>-20.6</v>
      </c>
      <c r="V41" s="9">
        <v>-15.7</v>
      </c>
      <c r="W41" s="49"/>
      <c r="X41" s="82"/>
      <c r="Y41" s="82"/>
      <c r="AA41" s="4">
        <f t="shared" si="0"/>
        <v>99.99999999999999</v>
      </c>
      <c r="AB41" s="30" t="str">
        <f t="shared" si="1"/>
        <v>ОК</v>
      </c>
      <c r="AC41"/>
    </row>
    <row r="42" spans="2:29" ht="12.75">
      <c r="B42" s="17">
        <v>27</v>
      </c>
      <c r="C42" s="48">
        <v>94.779</v>
      </c>
      <c r="D42" s="45">
        <v>2.8437</v>
      </c>
      <c r="E42" s="45">
        <v>0.9106</v>
      </c>
      <c r="F42" s="45">
        <v>0.1364</v>
      </c>
      <c r="G42" s="45">
        <v>0.1533</v>
      </c>
      <c r="H42" s="45">
        <v>0.0016</v>
      </c>
      <c r="I42" s="45">
        <v>0.0345</v>
      </c>
      <c r="J42" s="45">
        <v>0.0264</v>
      </c>
      <c r="K42" s="45">
        <v>0.02</v>
      </c>
      <c r="L42" s="45">
        <v>0.0114</v>
      </c>
      <c r="M42" s="45">
        <v>0.8452</v>
      </c>
      <c r="N42" s="45">
        <v>0.238</v>
      </c>
      <c r="O42" s="45">
        <v>0.7098</v>
      </c>
      <c r="P42" s="46">
        <v>34.595</v>
      </c>
      <c r="Q42" s="47">
        <v>8263</v>
      </c>
      <c r="R42" s="46">
        <v>38.33</v>
      </c>
      <c r="S42" s="47">
        <v>9155</v>
      </c>
      <c r="T42" s="46">
        <v>49.93</v>
      </c>
      <c r="U42" s="9"/>
      <c r="V42" s="9"/>
      <c r="W42" s="45"/>
      <c r="X42" s="82"/>
      <c r="Y42" s="82"/>
      <c r="AA42" s="4">
        <f t="shared" si="0"/>
        <v>100.00009999999997</v>
      </c>
      <c r="AB42" s="30" t="str">
        <f t="shared" si="1"/>
        <v> </v>
      </c>
      <c r="AC42"/>
    </row>
    <row r="43" spans="2:29" ht="12.75">
      <c r="B43" s="17">
        <v>28</v>
      </c>
      <c r="C43" s="48">
        <v>94.858</v>
      </c>
      <c r="D43" s="45">
        <v>2.7945</v>
      </c>
      <c r="E43" s="45">
        <v>0.8899</v>
      </c>
      <c r="F43" s="45">
        <v>0.1324</v>
      </c>
      <c r="G43" s="45">
        <v>0.1481</v>
      </c>
      <c r="H43" s="45">
        <v>0.0016</v>
      </c>
      <c r="I43" s="45">
        <v>0.0326</v>
      </c>
      <c r="J43" s="45">
        <v>0.0258</v>
      </c>
      <c r="K43" s="45">
        <v>0.02</v>
      </c>
      <c r="L43" s="45">
        <v>0.0124</v>
      </c>
      <c r="M43" s="45">
        <v>0.8504</v>
      </c>
      <c r="N43" s="45">
        <v>0.2342</v>
      </c>
      <c r="O43" s="45">
        <v>0.709</v>
      </c>
      <c r="P43" s="46">
        <v>34.56</v>
      </c>
      <c r="Q43" s="47">
        <v>8255</v>
      </c>
      <c r="R43" s="46">
        <v>38.29</v>
      </c>
      <c r="S43" s="47">
        <v>9146</v>
      </c>
      <c r="T43" s="46">
        <v>49.91</v>
      </c>
      <c r="U43" s="9"/>
      <c r="V43" s="9"/>
      <c r="W43" s="35"/>
      <c r="X43" s="87"/>
      <c r="Y43" s="87"/>
      <c r="AA43" s="4">
        <f t="shared" si="0"/>
        <v>99.9999</v>
      </c>
      <c r="AB43" s="30" t="str">
        <f t="shared" si="1"/>
        <v> </v>
      </c>
      <c r="AC43"/>
    </row>
    <row r="44" spans="2:29" ht="12.75" customHeight="1">
      <c r="B44" s="17">
        <v>29</v>
      </c>
      <c r="C44" s="4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6"/>
      <c r="Q44" s="47"/>
      <c r="R44" s="46"/>
      <c r="S44" s="47"/>
      <c r="T44" s="46"/>
      <c r="U44" s="9"/>
      <c r="V44" s="9"/>
      <c r="W44" s="45"/>
      <c r="X44" s="49"/>
      <c r="Y44" s="49"/>
      <c r="AA44" s="4">
        <f t="shared" si="0"/>
        <v>0</v>
      </c>
      <c r="AB44" s="30" t="str">
        <f t="shared" si="1"/>
        <v> </v>
      </c>
      <c r="AC44"/>
    </row>
    <row r="45" spans="2:29" ht="12.75" customHeight="1">
      <c r="B45" s="17">
        <v>30</v>
      </c>
      <c r="C45" s="48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6"/>
      <c r="Q45" s="47"/>
      <c r="R45" s="46"/>
      <c r="S45" s="47"/>
      <c r="T45" s="80"/>
      <c r="U45" s="36"/>
      <c r="V45" s="36"/>
      <c r="W45" s="35"/>
      <c r="X45" s="87"/>
      <c r="Y45" s="87"/>
      <c r="AA45" s="4">
        <f t="shared" si="0"/>
        <v>0</v>
      </c>
      <c r="AB45" s="30" t="str">
        <f t="shared" si="1"/>
        <v> </v>
      </c>
      <c r="AC45"/>
    </row>
    <row r="46" spans="2:29" ht="12.75" customHeight="1">
      <c r="B46" s="17">
        <v>31</v>
      </c>
      <c r="C46" s="48">
        <v>94.9788</v>
      </c>
      <c r="D46" s="45">
        <v>2.7191</v>
      </c>
      <c r="E46" s="45">
        <v>0.8689</v>
      </c>
      <c r="F46" s="45">
        <v>0.1304</v>
      </c>
      <c r="G46" s="45">
        <v>0.1452</v>
      </c>
      <c r="H46" s="45">
        <v>0.0017</v>
      </c>
      <c r="I46" s="45">
        <v>0.0312</v>
      </c>
      <c r="J46" s="45">
        <v>0.0248</v>
      </c>
      <c r="K46" s="45">
        <v>0.0104</v>
      </c>
      <c r="L46" s="45">
        <v>0.009</v>
      </c>
      <c r="M46" s="45">
        <v>0.8521</v>
      </c>
      <c r="N46" s="45">
        <v>0.2282</v>
      </c>
      <c r="O46" s="45">
        <v>0.7078</v>
      </c>
      <c r="P46" s="46">
        <v>34.5145</v>
      </c>
      <c r="Q46" s="47">
        <v>8244</v>
      </c>
      <c r="R46" s="46">
        <v>38.246</v>
      </c>
      <c r="S46" s="47">
        <v>9134</v>
      </c>
      <c r="T46" s="80">
        <v>49.8875</v>
      </c>
      <c r="U46" s="9"/>
      <c r="V46" s="9"/>
      <c r="W46" s="35"/>
      <c r="X46" s="87"/>
      <c r="Y46" s="87"/>
      <c r="AA46" s="4">
        <f t="shared" si="0"/>
        <v>99.9998</v>
      </c>
      <c r="AB46" s="30" t="str">
        <f t="shared" si="1"/>
        <v> </v>
      </c>
      <c r="AC46"/>
    </row>
    <row r="47" spans="2:29" ht="12.75" customHeight="1">
      <c r="B47" s="17"/>
      <c r="C47" s="48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6"/>
      <c r="Q47" s="47"/>
      <c r="R47" s="46"/>
      <c r="S47" s="47"/>
      <c r="T47" s="80"/>
      <c r="U47" s="36"/>
      <c r="V47" s="36"/>
      <c r="W47" s="35"/>
      <c r="X47" s="87"/>
      <c r="Y47" s="87"/>
      <c r="AA47" s="4"/>
      <c r="AB47" s="30"/>
      <c r="AC47"/>
    </row>
    <row r="48" spans="2:29" ht="12.75" customHeight="1">
      <c r="B48" s="17"/>
      <c r="C48" s="53">
        <f aca="true" t="shared" si="2" ref="C48:N48">SUM(C15:C47)</f>
        <v>1802.741</v>
      </c>
      <c r="D48" s="45">
        <f t="shared" si="2"/>
        <v>53.85789999999999</v>
      </c>
      <c r="E48" s="45">
        <f t="shared" si="2"/>
        <v>16.731600000000007</v>
      </c>
      <c r="F48" s="45">
        <f t="shared" si="2"/>
        <v>2.4273</v>
      </c>
      <c r="G48" s="45">
        <f t="shared" si="2"/>
        <v>2.6359999999999997</v>
      </c>
      <c r="H48" s="45">
        <f t="shared" si="2"/>
        <v>0.0301</v>
      </c>
      <c r="I48" s="45">
        <f t="shared" si="2"/>
        <v>0.5755999999999999</v>
      </c>
      <c r="J48" s="45">
        <f t="shared" si="2"/>
        <v>0.4483999999999999</v>
      </c>
      <c r="K48" s="45">
        <f t="shared" si="2"/>
        <v>0.20829999999999999</v>
      </c>
      <c r="L48" s="45">
        <f t="shared" si="2"/>
        <v>0.19929999999999998</v>
      </c>
      <c r="M48" s="45">
        <f t="shared" si="2"/>
        <v>16.112000000000002</v>
      </c>
      <c r="N48" s="45">
        <f t="shared" si="2"/>
        <v>4.0329</v>
      </c>
      <c r="O48" s="8"/>
      <c r="P48" s="8">
        <f>SUM(P15:P47)</f>
        <v>656.4094</v>
      </c>
      <c r="Q48" s="47">
        <f>SUM(Q15:Q47)</f>
        <v>156783</v>
      </c>
      <c r="R48" s="8">
        <f>SUM(R15:R47)</f>
        <v>727.2965</v>
      </c>
      <c r="S48" s="47">
        <f>SUM(S15:S47)</f>
        <v>173717</v>
      </c>
      <c r="T48" s="8">
        <f>SUM(T15:T47)</f>
        <v>948.4805999999999</v>
      </c>
      <c r="U48" s="9"/>
      <c r="V48" s="9"/>
      <c r="W48" s="45"/>
      <c r="X48" s="49"/>
      <c r="Y48" s="49"/>
      <c r="AA48" s="4">
        <f t="shared" si="0"/>
        <v>1900.0004</v>
      </c>
      <c r="AB48" s="30" t="str">
        <f t="shared" si="1"/>
        <v> </v>
      </c>
      <c r="AC48"/>
    </row>
    <row r="49" spans="2:29" ht="14.25" customHeight="1" hidden="1">
      <c r="B49" s="7">
        <v>31</v>
      </c>
      <c r="C49" s="11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9"/>
      <c r="U49" s="10"/>
      <c r="V49" s="10"/>
      <c r="W49" s="10"/>
      <c r="X49" s="88"/>
      <c r="Y49" s="88"/>
      <c r="AA49" s="4">
        <f>SUM(D49:N49,P49)</f>
        <v>0</v>
      </c>
      <c r="AB49" s="5"/>
      <c r="AC49"/>
    </row>
    <row r="50" spans="3:29" ht="12.75">
      <c r="C50" s="103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AA50" s="4"/>
      <c r="AB50" s="5"/>
      <c r="AC50"/>
    </row>
    <row r="51" spans="3:4" ht="12.75">
      <c r="C51" s="1"/>
      <c r="D51" s="1"/>
    </row>
    <row r="52" spans="3:25" ht="15">
      <c r="C52" s="12" t="s">
        <v>87</v>
      </c>
      <c r="D52" s="1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 t="s">
        <v>47</v>
      </c>
      <c r="R52" s="13"/>
      <c r="S52" s="13"/>
      <c r="T52" s="54"/>
      <c r="U52" s="55"/>
      <c r="V52" s="55"/>
      <c r="W52" s="95">
        <v>42674</v>
      </c>
      <c r="X52" s="96"/>
      <c r="Y52" s="89"/>
    </row>
    <row r="53" spans="3:24" ht="12.75">
      <c r="C53" s="1"/>
      <c r="D53" s="1" t="s">
        <v>28</v>
      </c>
      <c r="O53" s="2"/>
      <c r="P53" s="15" t="s">
        <v>30</v>
      </c>
      <c r="Q53" s="15"/>
      <c r="T53" s="2"/>
      <c r="U53" s="14" t="s">
        <v>0</v>
      </c>
      <c r="W53" s="2"/>
      <c r="X53" s="90" t="s">
        <v>17</v>
      </c>
    </row>
    <row r="54" spans="3:25" ht="18" customHeight="1">
      <c r="C54" s="12" t="s">
        <v>37</v>
      </c>
      <c r="D54" s="12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 t="s">
        <v>2</v>
      </c>
      <c r="P54" s="13"/>
      <c r="Q54" s="13" t="s">
        <v>1</v>
      </c>
      <c r="R54" s="13"/>
      <c r="S54" s="13"/>
      <c r="T54" s="13"/>
      <c r="U54" s="55"/>
      <c r="V54" s="55"/>
      <c r="W54" s="95">
        <v>42674</v>
      </c>
      <c r="X54" s="96"/>
      <c r="Y54" s="86"/>
    </row>
    <row r="55" spans="3:24" ht="12.75">
      <c r="C55" s="1"/>
      <c r="D55" s="1" t="s">
        <v>29</v>
      </c>
      <c r="O55" s="2"/>
      <c r="P55" s="14" t="s">
        <v>30</v>
      </c>
      <c r="Q55" s="14"/>
      <c r="T55" s="2"/>
      <c r="U55" s="14" t="s">
        <v>0</v>
      </c>
      <c r="W55" s="2"/>
      <c r="X55" s="58" t="s">
        <v>17</v>
      </c>
    </row>
    <row r="59" spans="3:10" ht="12.75">
      <c r="C59" s="37"/>
      <c r="D59" s="31"/>
      <c r="E59" s="31"/>
      <c r="F59" s="31"/>
      <c r="G59" s="31"/>
      <c r="H59" s="31"/>
      <c r="I59" s="31"/>
      <c r="J59" s="31"/>
    </row>
  </sheetData>
  <sheetProtection/>
  <mergeCells count="32">
    <mergeCell ref="B8:Y8"/>
    <mergeCell ref="K13:K15"/>
    <mergeCell ref="J13:J15"/>
    <mergeCell ref="W12:W15"/>
    <mergeCell ref="X12:X15"/>
    <mergeCell ref="H13:H15"/>
    <mergeCell ref="S13:S15"/>
    <mergeCell ref="N13:N15"/>
    <mergeCell ref="I13:I15"/>
    <mergeCell ref="L13:L15"/>
    <mergeCell ref="F13:F15"/>
    <mergeCell ref="Q13:Q15"/>
    <mergeCell ref="B7:Y7"/>
    <mergeCell ref="B12:B15"/>
    <mergeCell ref="O13:O15"/>
    <mergeCell ref="E13:E15"/>
    <mergeCell ref="C6:AA6"/>
    <mergeCell ref="Y12:Y15"/>
    <mergeCell ref="U12:U15"/>
    <mergeCell ref="D13:D15"/>
    <mergeCell ref="G13:G15"/>
    <mergeCell ref="M13:M15"/>
    <mergeCell ref="W54:X54"/>
    <mergeCell ref="C12:N12"/>
    <mergeCell ref="T13:T15"/>
    <mergeCell ref="O12:T12"/>
    <mergeCell ref="V12:V15"/>
    <mergeCell ref="W52:X52"/>
    <mergeCell ref="P13:P15"/>
    <mergeCell ref="R13:R15"/>
    <mergeCell ref="C50:Y50"/>
    <mergeCell ref="C13:C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view="pageBreakPreview" zoomScaleSheetLayoutView="100" workbookViewId="0" topLeftCell="A26">
      <selection activeCell="G46" sqref="G46"/>
    </sheetView>
  </sheetViews>
  <sheetFormatPr defaultColWidth="9.00390625" defaultRowHeight="12.75"/>
  <cols>
    <col min="1" max="2" width="11.75390625" style="0" customWidth="1"/>
    <col min="3" max="3" width="12.25390625" style="0" customWidth="1"/>
    <col min="4" max="4" width="14.125" style="0" customWidth="1"/>
    <col min="5" max="5" width="15.00390625" style="0" customWidth="1"/>
    <col min="6" max="6" width="14.625" style="0" customWidth="1"/>
    <col min="7" max="8" width="13.625" style="0" customWidth="1"/>
    <col min="9" max="9" width="30.875" style="0" customWidth="1"/>
    <col min="10" max="10" width="9.125" style="6" customWidth="1"/>
  </cols>
  <sheetData>
    <row r="1" spans="2:8" ht="12.75">
      <c r="B1" s="39" t="s">
        <v>31</v>
      </c>
      <c r="C1" s="39"/>
      <c r="D1" s="39"/>
      <c r="E1" s="32"/>
      <c r="F1" s="31"/>
      <c r="G1" s="31"/>
      <c r="H1" s="31"/>
    </row>
    <row r="2" spans="2:8" ht="12.75">
      <c r="B2" s="39" t="s">
        <v>32</v>
      </c>
      <c r="C2" s="39"/>
      <c r="D2" s="39"/>
      <c r="E2" s="32"/>
      <c r="F2" s="31"/>
      <c r="G2" s="31"/>
      <c r="H2" s="31"/>
    </row>
    <row r="3" spans="2:9" ht="12.75">
      <c r="B3" s="40" t="s">
        <v>33</v>
      </c>
      <c r="C3" s="40"/>
      <c r="D3" s="40"/>
      <c r="E3" s="32"/>
      <c r="F3" s="34"/>
      <c r="G3" s="34"/>
      <c r="H3" s="34"/>
      <c r="I3" s="3"/>
    </row>
    <row r="4" spans="2:9" ht="12.75">
      <c r="B4" s="32"/>
      <c r="C4" s="32"/>
      <c r="D4" s="32"/>
      <c r="E4" s="32"/>
      <c r="F4" s="34"/>
      <c r="G4" s="34"/>
      <c r="H4" s="34"/>
      <c r="I4" s="3"/>
    </row>
    <row r="5" spans="2:9" ht="15">
      <c r="B5" s="31"/>
      <c r="C5" s="56"/>
      <c r="D5" s="56"/>
      <c r="E5" s="56"/>
      <c r="F5" s="56"/>
      <c r="G5" s="56"/>
      <c r="H5" s="56"/>
      <c r="I5" s="20"/>
    </row>
    <row r="6" spans="1:9" ht="18" customHeight="1">
      <c r="A6" s="123" t="s">
        <v>39</v>
      </c>
      <c r="B6" s="123"/>
      <c r="C6" s="123"/>
      <c r="D6" s="123"/>
      <c r="E6" s="123"/>
      <c r="F6" s="123"/>
      <c r="G6" s="123"/>
      <c r="H6" s="57"/>
      <c r="I6" s="22"/>
    </row>
    <row r="7" spans="1:9" ht="18" customHeight="1">
      <c r="A7" s="124" t="s">
        <v>48</v>
      </c>
      <c r="B7" s="124"/>
      <c r="C7" s="124"/>
      <c r="D7" s="124"/>
      <c r="E7" s="124"/>
      <c r="F7" s="124"/>
      <c r="G7" s="124"/>
      <c r="H7" s="58"/>
      <c r="I7" s="21"/>
    </row>
    <row r="8" spans="1:9" ht="18" customHeight="1">
      <c r="A8" s="124" t="s">
        <v>49</v>
      </c>
      <c r="B8" s="124"/>
      <c r="C8" s="124"/>
      <c r="D8" s="124"/>
      <c r="E8" s="124"/>
      <c r="F8" s="124"/>
      <c r="G8" s="124"/>
      <c r="H8" s="58"/>
      <c r="I8" s="21"/>
    </row>
    <row r="9" spans="1:9" ht="18" customHeight="1">
      <c r="A9" s="124" t="s">
        <v>90</v>
      </c>
      <c r="B9" s="124"/>
      <c r="C9" s="124"/>
      <c r="D9" s="124"/>
      <c r="E9" s="124"/>
      <c r="F9" s="124"/>
      <c r="G9" s="124"/>
      <c r="H9" s="58"/>
      <c r="I9" s="23"/>
    </row>
    <row r="10" spans="2:9" ht="24" customHeight="1">
      <c r="B10" s="18"/>
      <c r="C10" s="19"/>
      <c r="D10" s="19"/>
      <c r="E10" s="19"/>
      <c r="F10" s="19"/>
      <c r="G10" s="19"/>
      <c r="H10" s="23"/>
      <c r="I10" s="23"/>
    </row>
    <row r="11" spans="2:10" ht="30" customHeight="1">
      <c r="B11" s="100" t="s">
        <v>27</v>
      </c>
      <c r="C11" s="97" t="s">
        <v>44</v>
      </c>
      <c r="D11" s="98"/>
      <c r="E11" s="98"/>
      <c r="F11" s="119" t="s">
        <v>45</v>
      </c>
      <c r="G11" s="120" t="s">
        <v>65</v>
      </c>
      <c r="H11" s="64"/>
      <c r="I11" s="24"/>
      <c r="J11"/>
    </row>
    <row r="12" spans="2:10" ht="48.75" customHeight="1">
      <c r="B12" s="101"/>
      <c r="C12" s="105" t="s">
        <v>53</v>
      </c>
      <c r="D12" s="109" t="s">
        <v>54</v>
      </c>
      <c r="E12" s="109" t="s">
        <v>55</v>
      </c>
      <c r="F12" s="119"/>
      <c r="G12" s="121"/>
      <c r="H12" s="64"/>
      <c r="I12" s="24"/>
      <c r="J12"/>
    </row>
    <row r="13" spans="2:10" ht="15.75" customHeight="1">
      <c r="B13" s="101"/>
      <c r="C13" s="105"/>
      <c r="D13" s="109"/>
      <c r="E13" s="109"/>
      <c r="F13" s="119"/>
      <c r="G13" s="121"/>
      <c r="H13" s="64"/>
      <c r="I13" s="24"/>
      <c r="J13"/>
    </row>
    <row r="14" spans="2:10" ht="30" customHeight="1">
      <c r="B14" s="108"/>
      <c r="C14" s="105"/>
      <c r="D14" s="109"/>
      <c r="E14" s="109"/>
      <c r="F14" s="119"/>
      <c r="G14" s="122"/>
      <c r="H14" s="64"/>
      <c r="I14" s="24"/>
      <c r="J14"/>
    </row>
    <row r="15" spans="2:11" ht="15.75" customHeight="1">
      <c r="B15" s="16">
        <v>1</v>
      </c>
      <c r="C15" s="76">
        <f>Лист1!AQ3</f>
        <v>1005653.94</v>
      </c>
      <c r="D15" s="76">
        <f>Лист1!AL3</f>
        <v>194.92</v>
      </c>
      <c r="E15" s="76">
        <f>Лист1!AF3</f>
        <v>3293.86</v>
      </c>
      <c r="F15" s="72">
        <f aca="true" t="shared" si="0" ref="F15:F42">SUM(C15:E15)</f>
        <v>1009142.72</v>
      </c>
      <c r="G15" s="71">
        <v>34.53</v>
      </c>
      <c r="H15" s="65"/>
      <c r="I15" s="25"/>
      <c r="J15" s="118"/>
      <c r="K15" s="118"/>
    </row>
    <row r="16" spans="2:11" ht="15.75">
      <c r="B16" s="16">
        <v>2</v>
      </c>
      <c r="C16" s="76">
        <f>Лист1!AQ4</f>
        <v>1010628.8799999999</v>
      </c>
      <c r="D16" s="76">
        <f>Лист1!AL4</f>
        <v>223.32</v>
      </c>
      <c r="E16" s="76">
        <f>Лист1!AF4</f>
        <v>3487.41</v>
      </c>
      <c r="F16" s="72">
        <f t="shared" si="0"/>
        <v>1014339.6099999999</v>
      </c>
      <c r="G16" s="71">
        <v>34.53</v>
      </c>
      <c r="H16" s="66"/>
      <c r="I16" s="25"/>
      <c r="J16" s="118"/>
      <c r="K16" s="118"/>
    </row>
    <row r="17" spans="2:11" ht="15.75">
      <c r="B17" s="16">
        <v>3</v>
      </c>
      <c r="C17" s="76">
        <f>Лист1!AQ5</f>
        <v>1013355.3499999999</v>
      </c>
      <c r="D17" s="76">
        <f>Лист1!AL5</f>
        <v>238.46</v>
      </c>
      <c r="E17" s="76">
        <f>Лист1!AF5</f>
        <v>3649.04</v>
      </c>
      <c r="F17" s="72">
        <f t="shared" si="0"/>
        <v>1017242.8499999999</v>
      </c>
      <c r="G17" s="71">
        <f>IF(Паспорт!P18&gt;0,Паспорт!P18,G16)</f>
        <v>34.45</v>
      </c>
      <c r="H17" s="66"/>
      <c r="I17" s="25"/>
      <c r="J17" s="118"/>
      <c r="K17" s="118"/>
    </row>
    <row r="18" spans="2:11" ht="15.75">
      <c r="B18" s="16">
        <v>4</v>
      </c>
      <c r="C18" s="76">
        <f>Лист1!AQ6</f>
        <v>1062190.22</v>
      </c>
      <c r="D18" s="76">
        <f>Лист1!AL6</f>
        <v>225.31</v>
      </c>
      <c r="E18" s="76">
        <f>Лист1!AF6</f>
        <v>3530.62</v>
      </c>
      <c r="F18" s="72">
        <f t="shared" si="0"/>
        <v>1065946.1500000001</v>
      </c>
      <c r="G18" s="71">
        <f>IF(Паспорт!P19&gt;0,Паспорт!P19,G17)</f>
        <v>34.4278</v>
      </c>
      <c r="H18" s="66"/>
      <c r="I18" s="25"/>
      <c r="J18" s="118"/>
      <c r="K18" s="118"/>
    </row>
    <row r="19" spans="2:11" ht="15.75">
      <c r="B19" s="16">
        <v>5</v>
      </c>
      <c r="C19" s="76">
        <f>Лист1!AQ7</f>
        <v>1071188.71</v>
      </c>
      <c r="D19" s="76">
        <f>Лист1!AL7</f>
        <v>185.75</v>
      </c>
      <c r="E19" s="76">
        <f>Лист1!AF7</f>
        <v>3143.44</v>
      </c>
      <c r="F19" s="72">
        <f t="shared" si="0"/>
        <v>1074517.9</v>
      </c>
      <c r="G19" s="71">
        <f>IF(Паспорт!P20&gt;0,Паспорт!P20,G18)</f>
        <v>34.47</v>
      </c>
      <c r="H19" s="66"/>
      <c r="I19" s="25"/>
      <c r="J19" s="118"/>
      <c r="K19" s="118"/>
    </row>
    <row r="20" spans="2:11" ht="15.75" customHeight="1">
      <c r="B20" s="16">
        <v>6</v>
      </c>
      <c r="C20" s="76">
        <f>Лист1!AQ8</f>
        <v>1007545.6500000001</v>
      </c>
      <c r="D20" s="76">
        <f>Лист1!AL8</f>
        <v>218.81</v>
      </c>
      <c r="E20" s="76">
        <f>Лист1!AF8</f>
        <v>3147.62</v>
      </c>
      <c r="F20" s="72">
        <f t="shared" si="0"/>
        <v>1010912.0800000002</v>
      </c>
      <c r="G20" s="71">
        <f>IF(Паспорт!P21&gt;0,Паспорт!P21,G19)</f>
        <v>34.48</v>
      </c>
      <c r="H20" s="66"/>
      <c r="I20" s="25"/>
      <c r="J20" s="118"/>
      <c r="K20" s="118"/>
    </row>
    <row r="21" spans="2:11" ht="15.75">
      <c r="B21" s="16">
        <v>7</v>
      </c>
      <c r="C21" s="76">
        <f>Лист1!AQ9</f>
        <v>986608.57</v>
      </c>
      <c r="D21" s="76">
        <f>Лист1!AL9</f>
        <v>237.46</v>
      </c>
      <c r="E21" s="76">
        <f>Лист1!AF9</f>
        <v>2830.31</v>
      </c>
      <c r="F21" s="72">
        <f t="shared" si="0"/>
        <v>989676.34</v>
      </c>
      <c r="G21" s="71">
        <f>IF(Паспорт!P22&gt;0,Паспорт!P22,G20)</f>
        <v>34.4438</v>
      </c>
      <c r="H21" s="66"/>
      <c r="I21" s="25"/>
      <c r="J21" s="118"/>
      <c r="K21" s="118"/>
    </row>
    <row r="22" spans="2:11" ht="15.75">
      <c r="B22" s="16">
        <v>8</v>
      </c>
      <c r="C22" s="76">
        <f>Лист1!AQ10</f>
        <v>1059508.02</v>
      </c>
      <c r="D22" s="76">
        <f>Лист1!AL10</f>
        <v>223.34</v>
      </c>
      <c r="E22" s="76">
        <f>Лист1!AF10</f>
        <v>2832.56</v>
      </c>
      <c r="F22" s="72">
        <f t="shared" si="0"/>
        <v>1062563.9200000002</v>
      </c>
      <c r="G22" s="71">
        <f>IF(Паспорт!P23&gt;0,Паспорт!P23,G21)</f>
        <v>34.4438</v>
      </c>
      <c r="H22" s="66"/>
      <c r="I22" s="25"/>
      <c r="J22" s="118"/>
      <c r="K22" s="118"/>
    </row>
    <row r="23" spans="2:10" ht="15" customHeight="1">
      <c r="B23" s="16">
        <v>9</v>
      </c>
      <c r="C23" s="76">
        <f>Лист1!AQ11</f>
        <v>943885.9400000001</v>
      </c>
      <c r="D23" s="76">
        <f>Лист1!AL11</f>
        <v>234.41</v>
      </c>
      <c r="E23" s="76">
        <f>Лист1!AF11</f>
        <v>2919.1</v>
      </c>
      <c r="F23" s="72">
        <f t="shared" si="0"/>
        <v>947039.4500000001</v>
      </c>
      <c r="G23" s="71">
        <f>IF(Паспорт!P24&gt;0,Паспорт!P24,G22)</f>
        <v>34.4438</v>
      </c>
      <c r="H23" s="66"/>
      <c r="I23" s="25"/>
      <c r="J23" s="29"/>
    </row>
    <row r="24" spans="2:10" ht="15.75">
      <c r="B24" s="16">
        <v>10</v>
      </c>
      <c r="C24" s="76">
        <f>Лист1!AQ12</f>
        <v>925722.19</v>
      </c>
      <c r="D24" s="76">
        <f>Лист1!AL12</f>
        <v>248.74</v>
      </c>
      <c r="E24" s="76">
        <f>Лист1!AF12</f>
        <v>3282.35</v>
      </c>
      <c r="F24" s="72">
        <f t="shared" si="0"/>
        <v>929253.2799999999</v>
      </c>
      <c r="G24" s="71">
        <f>IF(Паспорт!P25&gt;0,Паспорт!P25,G23)</f>
        <v>34.497</v>
      </c>
      <c r="H24" s="66"/>
      <c r="I24" s="25"/>
      <c r="J24" s="29"/>
    </row>
    <row r="25" spans="2:10" ht="15.75">
      <c r="B25" s="16">
        <v>11</v>
      </c>
      <c r="C25" s="76">
        <f>Лист1!AQ13</f>
        <v>948955.8700000001</v>
      </c>
      <c r="D25" s="76">
        <f>Лист1!AL13</f>
        <v>222.42</v>
      </c>
      <c r="E25" s="76">
        <f>Лист1!AF13</f>
        <v>3380.18</v>
      </c>
      <c r="F25" s="72">
        <f t="shared" si="0"/>
        <v>952558.4700000002</v>
      </c>
      <c r="G25" s="71">
        <f>IF(Паспорт!P26&gt;0,Паспорт!P26,G24)</f>
        <v>34.497</v>
      </c>
      <c r="H25" s="66"/>
      <c r="I25" s="25"/>
      <c r="J25" s="29"/>
    </row>
    <row r="26" spans="2:10" ht="15.75">
      <c r="B26" s="16">
        <v>12</v>
      </c>
      <c r="C26" s="76">
        <f>Лист1!AQ14</f>
        <v>1057589.03</v>
      </c>
      <c r="D26" s="76">
        <f>Лист1!AL14</f>
        <v>272.56</v>
      </c>
      <c r="E26" s="76">
        <f>Лист1!AF14</f>
        <v>3329.24</v>
      </c>
      <c r="F26" s="72">
        <f t="shared" si="0"/>
        <v>1061190.83</v>
      </c>
      <c r="G26" s="71">
        <f>IF(Паспорт!P27&gt;0,Паспорт!P27,G25)</f>
        <v>34.385</v>
      </c>
      <c r="H26" s="66"/>
      <c r="I26" s="25"/>
      <c r="J26" s="29"/>
    </row>
    <row r="27" spans="2:10" ht="15.75">
      <c r="B27" s="16">
        <v>13</v>
      </c>
      <c r="C27" s="76">
        <f>Лист1!AQ15</f>
        <v>1066843.96</v>
      </c>
      <c r="D27" s="76">
        <f>Лист1!AL15</f>
        <v>192.13</v>
      </c>
      <c r="E27" s="76">
        <f>Лист1!AF15</f>
        <v>2870.33</v>
      </c>
      <c r="F27" s="72">
        <f t="shared" si="0"/>
        <v>1069906.42</v>
      </c>
      <c r="G27" s="71">
        <f>IF(Паспорт!P28&gt;0,Паспорт!P28,G26)</f>
        <v>34.3677</v>
      </c>
      <c r="H27" s="66"/>
      <c r="I27" s="25"/>
      <c r="J27" s="29"/>
    </row>
    <row r="28" spans="2:10" ht="15.75">
      <c r="B28" s="16">
        <v>14</v>
      </c>
      <c r="C28" s="76">
        <f>Лист1!AQ16</f>
        <v>1075837.28</v>
      </c>
      <c r="D28" s="76">
        <f>Лист1!AL16</f>
        <v>206.07</v>
      </c>
      <c r="E28" s="76">
        <f>Лист1!AF16</f>
        <v>2923.98</v>
      </c>
      <c r="F28" s="72">
        <f t="shared" si="0"/>
        <v>1078967.33</v>
      </c>
      <c r="G28" s="71">
        <f>IF(Паспорт!P29&gt;0,Паспорт!P29,G27)</f>
        <v>34.3677</v>
      </c>
      <c r="H28" s="66"/>
      <c r="I28" s="25"/>
      <c r="J28" s="29"/>
    </row>
    <row r="29" spans="2:10" ht="15.75">
      <c r="B29" s="16">
        <v>15</v>
      </c>
      <c r="C29" s="76">
        <f>Лист1!AQ17</f>
        <v>1096681.71</v>
      </c>
      <c r="D29" s="76">
        <f>Лист1!AL17</f>
        <v>254.5</v>
      </c>
      <c r="E29" s="76">
        <f>Лист1!AF17</f>
        <v>3241.29</v>
      </c>
      <c r="F29" s="72">
        <f t="shared" si="0"/>
        <v>1100177.5</v>
      </c>
      <c r="G29" s="71">
        <f>IF(Паспорт!P30&gt;0,Паспорт!P30,G28)</f>
        <v>34.3677</v>
      </c>
      <c r="H29" s="66"/>
      <c r="I29" s="25"/>
      <c r="J29" s="29"/>
    </row>
    <row r="30" spans="2:10" ht="15.75">
      <c r="B30" s="17">
        <v>16</v>
      </c>
      <c r="C30" s="76">
        <f>Лист1!AQ18</f>
        <v>1085051.1500000001</v>
      </c>
      <c r="D30" s="76">
        <f>Лист1!AL18</f>
        <v>345.71</v>
      </c>
      <c r="E30" s="76">
        <f>Лист1!AF18</f>
        <v>3578.48</v>
      </c>
      <c r="F30" s="72">
        <f t="shared" si="0"/>
        <v>1088975.34</v>
      </c>
      <c r="G30" s="71">
        <f>IF(Паспорт!P31&gt;0,Паспорт!P31,G29)</f>
        <v>34.3677</v>
      </c>
      <c r="H30" s="66"/>
      <c r="I30" s="25"/>
      <c r="J30" s="29"/>
    </row>
    <row r="31" spans="2:10" ht="15.75">
      <c r="B31" s="17">
        <v>17</v>
      </c>
      <c r="C31" s="76">
        <f>Лист1!AQ19</f>
        <v>1093471.22</v>
      </c>
      <c r="D31" s="76">
        <f>Лист1!AL19</f>
        <v>261.64</v>
      </c>
      <c r="E31" s="76">
        <f>Лист1!AF19</f>
        <v>3780.29</v>
      </c>
      <c r="F31" s="72">
        <f t="shared" si="0"/>
        <v>1097513.15</v>
      </c>
      <c r="G31" s="71">
        <f>IF(Паспорт!P32&gt;0,Паспорт!P32,G30)</f>
        <v>34.75</v>
      </c>
      <c r="H31" s="66"/>
      <c r="I31" s="25"/>
      <c r="J31" s="29"/>
    </row>
    <row r="32" spans="2:10" ht="15.75">
      <c r="B32" s="17">
        <v>18</v>
      </c>
      <c r="C32" s="76">
        <f>Лист1!AQ20</f>
        <v>1089464.84</v>
      </c>
      <c r="D32" s="76">
        <f>Лист1!AL20</f>
        <v>272.03</v>
      </c>
      <c r="E32" s="76">
        <f>Лист1!AF20</f>
        <v>4159.84</v>
      </c>
      <c r="F32" s="72">
        <f t="shared" si="0"/>
        <v>1093896.7100000002</v>
      </c>
      <c r="G32" s="71">
        <f>IF(Паспорт!P33&gt;0,Паспорт!P33,G31)</f>
        <v>35.43</v>
      </c>
      <c r="H32" s="66"/>
      <c r="I32" s="25"/>
      <c r="J32" s="29"/>
    </row>
    <row r="33" spans="2:10" ht="15.75">
      <c r="B33" s="17">
        <v>19</v>
      </c>
      <c r="C33" s="76">
        <f>Лист1!AQ21</f>
        <v>1197081.44</v>
      </c>
      <c r="D33" s="76">
        <f>Лист1!AL21</f>
        <v>269.14</v>
      </c>
      <c r="E33" s="76">
        <f>Лист1!AF21</f>
        <v>4458.06</v>
      </c>
      <c r="F33" s="72">
        <f t="shared" si="0"/>
        <v>1201808.64</v>
      </c>
      <c r="G33" s="71">
        <f>IF(Паспорт!P34&gt;0,Паспорт!P34,G32)</f>
        <v>34.335</v>
      </c>
      <c r="H33" s="66"/>
      <c r="I33" s="25"/>
      <c r="J33" s="29"/>
    </row>
    <row r="34" spans="2:10" ht="15.75">
      <c r="B34" s="17">
        <v>20</v>
      </c>
      <c r="C34" s="76">
        <f>Лист1!AQ22</f>
        <v>1219967.75</v>
      </c>
      <c r="D34" s="76">
        <f>Лист1!AL22</f>
        <v>443.16</v>
      </c>
      <c r="E34" s="76">
        <f>Лист1!AF22</f>
        <v>6959.17</v>
      </c>
      <c r="F34" s="72">
        <f t="shared" si="0"/>
        <v>1227370.0799999998</v>
      </c>
      <c r="G34" s="71">
        <f>IF(Паспорт!P35&gt;0,Паспорт!P35,G33)</f>
        <v>34.7726</v>
      </c>
      <c r="H34" s="66"/>
      <c r="I34" s="25"/>
      <c r="J34" s="29"/>
    </row>
    <row r="35" spans="2:10" ht="15.75">
      <c r="B35" s="17">
        <v>21</v>
      </c>
      <c r="C35" s="76">
        <f>Лист1!AQ23</f>
        <v>1218408.5</v>
      </c>
      <c r="D35" s="76">
        <f>Лист1!AL23</f>
        <v>504.61</v>
      </c>
      <c r="E35" s="76">
        <f>Лист1!AF23</f>
        <v>6833.83</v>
      </c>
      <c r="F35" s="72">
        <f t="shared" si="0"/>
        <v>1225746.9400000002</v>
      </c>
      <c r="G35" s="71">
        <f>IF(Паспорт!P36&gt;0,Паспорт!P36,G34)</f>
        <v>34.4</v>
      </c>
      <c r="H35" s="66"/>
      <c r="I35" s="25"/>
      <c r="J35" s="29"/>
    </row>
    <row r="36" spans="2:10" ht="15.75">
      <c r="B36" s="17">
        <v>22</v>
      </c>
      <c r="C36" s="76">
        <f>Лист1!AQ24</f>
        <v>1197046.3199999998</v>
      </c>
      <c r="D36" s="76">
        <f>Лист1!AL24</f>
        <v>416.95</v>
      </c>
      <c r="E36" s="76">
        <f>Лист1!AF24</f>
        <v>6602.33</v>
      </c>
      <c r="F36" s="72">
        <f t="shared" si="0"/>
        <v>1204065.5999999999</v>
      </c>
      <c r="G36" s="71">
        <f>IF(Паспорт!P37&gt;0,Паспорт!P37,G35)</f>
        <v>34.4</v>
      </c>
      <c r="H36" s="66"/>
      <c r="I36" s="25"/>
      <c r="J36" s="29"/>
    </row>
    <row r="37" spans="2:10" ht="15.75">
      <c r="B37" s="17">
        <v>23</v>
      </c>
      <c r="C37" s="76">
        <f>Лист1!AQ25</f>
        <v>1181146.94</v>
      </c>
      <c r="D37" s="76">
        <f>Лист1!AL25</f>
        <v>480.22</v>
      </c>
      <c r="E37" s="76">
        <f>Лист1!AF25</f>
        <v>7024.14</v>
      </c>
      <c r="F37" s="72">
        <f t="shared" si="0"/>
        <v>1188651.2999999998</v>
      </c>
      <c r="G37" s="71">
        <f>IF(Паспорт!P38&gt;0,Паспорт!P38,G36)</f>
        <v>34.4</v>
      </c>
      <c r="H37" s="66"/>
      <c r="I37" s="25"/>
      <c r="J37" s="29"/>
    </row>
    <row r="38" spans="2:10" ht="15.75">
      <c r="B38" s="17">
        <v>24</v>
      </c>
      <c r="C38" s="76">
        <f>Лист1!AQ26</f>
        <v>1151460.47</v>
      </c>
      <c r="D38" s="76">
        <f>Лист1!AL26</f>
        <v>571.65</v>
      </c>
      <c r="E38" s="76">
        <f>Лист1!AF26</f>
        <v>8723</v>
      </c>
      <c r="F38" s="72">
        <f t="shared" si="0"/>
        <v>1160755.1199999999</v>
      </c>
      <c r="G38" s="71">
        <f>IF(Паспорт!P39&gt;0,Паспорт!P39,G37)</f>
        <v>34.54</v>
      </c>
      <c r="H38" s="66"/>
      <c r="I38" s="25"/>
      <c r="J38" s="29"/>
    </row>
    <row r="39" spans="2:10" ht="15.75">
      <c r="B39" s="17">
        <v>25</v>
      </c>
      <c r="C39" s="76">
        <f>Лист1!AQ27</f>
        <v>1188140.25</v>
      </c>
      <c r="D39" s="76">
        <f>Лист1!AL27</f>
        <v>585.71</v>
      </c>
      <c r="E39" s="76">
        <f>Лист1!AF27</f>
        <v>9253.83</v>
      </c>
      <c r="F39" s="72">
        <f t="shared" si="0"/>
        <v>1197979.79</v>
      </c>
      <c r="G39" s="71">
        <f>IF(Паспорт!P40&gt;0,Паспорт!P40,G38)</f>
        <v>34.495</v>
      </c>
      <c r="H39" s="66"/>
      <c r="I39" s="25"/>
      <c r="J39" s="29"/>
    </row>
    <row r="40" spans="2:10" ht="15.75">
      <c r="B40" s="17">
        <v>26</v>
      </c>
      <c r="C40" s="76">
        <f>Лист1!AQ28</f>
        <v>1269992.4299999997</v>
      </c>
      <c r="D40" s="76">
        <f>Лист1!AL28</f>
        <v>781.78</v>
      </c>
      <c r="E40" s="76">
        <f>Лист1!AF28</f>
        <v>11508.62</v>
      </c>
      <c r="F40" s="72">
        <f t="shared" si="0"/>
        <v>1282282.8299999998</v>
      </c>
      <c r="G40" s="71">
        <f>IF(Паспорт!P41&gt;0,Паспорт!P41,G39)</f>
        <v>34.496</v>
      </c>
      <c r="H40" s="66"/>
      <c r="I40" s="25"/>
      <c r="J40" s="29"/>
    </row>
    <row r="41" spans="2:10" ht="15.75">
      <c r="B41" s="17">
        <v>27</v>
      </c>
      <c r="C41" s="76">
        <f>Лист1!AQ29</f>
        <v>1208305.44</v>
      </c>
      <c r="D41" s="76">
        <f>Лист1!AL29</f>
        <v>602</v>
      </c>
      <c r="E41" s="76">
        <f>Лист1!AF29</f>
        <v>8734.69</v>
      </c>
      <c r="F41" s="72">
        <f t="shared" si="0"/>
        <v>1217642.13</v>
      </c>
      <c r="G41" s="71">
        <f>IF(Паспорт!P42&gt;0,Паспорт!P42,G40)</f>
        <v>34.595</v>
      </c>
      <c r="H41" s="66"/>
      <c r="I41" s="25"/>
      <c r="J41" s="29"/>
    </row>
    <row r="42" spans="2:10" ht="12.75" customHeight="1">
      <c r="B42" s="17">
        <v>28</v>
      </c>
      <c r="C42" s="76">
        <f>Лист1!AQ30</f>
        <v>634686.91</v>
      </c>
      <c r="D42" s="76">
        <f>Лист1!AL30</f>
        <v>627.36</v>
      </c>
      <c r="E42" s="76">
        <f>Лист1!AF30</f>
        <v>9216.11</v>
      </c>
      <c r="F42" s="72">
        <f t="shared" si="0"/>
        <v>644530.38</v>
      </c>
      <c r="G42" s="71">
        <f>IF(Паспорт!P43&gt;0,Паспорт!P43,G41)</f>
        <v>34.56</v>
      </c>
      <c r="H42" s="66"/>
      <c r="I42" s="25"/>
      <c r="J42" s="29"/>
    </row>
    <row r="43" spans="2:10" ht="15" customHeight="1">
      <c r="B43" s="17">
        <v>29</v>
      </c>
      <c r="C43" s="76">
        <f>Лист1!AQ31</f>
        <v>613134.65</v>
      </c>
      <c r="D43" s="76">
        <f>Лист1!AL31</f>
        <v>755.97</v>
      </c>
      <c r="E43" s="76">
        <f>Лист1!AF31</f>
        <v>10457.81</v>
      </c>
      <c r="F43" s="72">
        <f>SUM(C43:E43)</f>
        <v>624348.43</v>
      </c>
      <c r="G43" s="71">
        <f>IF(Паспорт!P44&gt;0,Паспорт!P44,G42)</f>
        <v>34.56</v>
      </c>
      <c r="H43" s="66"/>
      <c r="I43" s="25"/>
      <c r="J43" s="29"/>
    </row>
    <row r="44" spans="2:10" ht="13.5" customHeight="1">
      <c r="B44" s="17">
        <v>30</v>
      </c>
      <c r="C44" s="76">
        <f>Лист1!AQ32</f>
        <v>1012732.1299999999</v>
      </c>
      <c r="D44" s="76">
        <f>Лист1!AL32</f>
        <v>637.4</v>
      </c>
      <c r="E44" s="76">
        <f>Лист1!AF32</f>
        <v>8391.74</v>
      </c>
      <c r="F44" s="72">
        <f>SUM(C44:E44)</f>
        <v>1021761.2699999999</v>
      </c>
      <c r="G44" s="71">
        <f>IF(Паспорт!P45&gt;0,Паспорт!P45,G43)</f>
        <v>34.56</v>
      </c>
      <c r="H44" s="66"/>
      <c r="I44" s="25"/>
      <c r="J44" s="29"/>
    </row>
    <row r="45" spans="2:10" ht="13.5" customHeight="1">
      <c r="B45" s="17">
        <v>31</v>
      </c>
      <c r="C45" s="76"/>
      <c r="D45" s="76"/>
      <c r="E45" s="76"/>
      <c r="F45" s="72"/>
      <c r="G45" s="71">
        <f>IF(Паспорт!P46&gt;0,Паспорт!P46,G44)</f>
        <v>34.5145</v>
      </c>
      <c r="H45" s="66"/>
      <c r="I45" s="25"/>
      <c r="J45" s="29"/>
    </row>
    <row r="46" spans="2:11" ht="66" customHeight="1">
      <c r="B46" s="17" t="s">
        <v>45</v>
      </c>
      <c r="C46" s="73">
        <f>SUM(C15:C44)</f>
        <v>31692285.759999998</v>
      </c>
      <c r="D46" s="73">
        <f>SUM(D15:D44)</f>
        <v>10933.529999999999</v>
      </c>
      <c r="E46" s="73">
        <f>SUM(E15:E44)</f>
        <v>157543.27</v>
      </c>
      <c r="F46" s="74">
        <f>SUM(F15:F44)</f>
        <v>31860762.56</v>
      </c>
      <c r="G46" s="75">
        <f>SUMPRODUCT(G15:G44,F15:F44)/SUM(F15:F44)</f>
        <v>34.5114507147</v>
      </c>
      <c r="H46" s="67"/>
      <c r="I46" s="28"/>
      <c r="J46" s="117"/>
      <c r="K46" s="117"/>
    </row>
    <row r="47" spans="2:10" ht="14.25" customHeight="1" hidden="1">
      <c r="B47" s="7">
        <v>31</v>
      </c>
      <c r="C47" s="11"/>
      <c r="D47" s="8"/>
      <c r="E47" s="8"/>
      <c r="F47" s="8"/>
      <c r="G47" s="8"/>
      <c r="H47" s="68"/>
      <c r="I47" s="26"/>
      <c r="J47"/>
    </row>
    <row r="48" spans="2:10" ht="14.25" customHeight="1">
      <c r="B48" s="91"/>
      <c r="C48" s="92"/>
      <c r="D48" s="93"/>
      <c r="E48" s="93"/>
      <c r="F48" s="93"/>
      <c r="G48" s="93"/>
      <c r="H48" s="68"/>
      <c r="I48" s="26"/>
      <c r="J48"/>
    </row>
    <row r="49" spans="2:10" ht="14.25" customHeight="1">
      <c r="B49" s="91"/>
      <c r="C49" s="94"/>
      <c r="D49" s="68"/>
      <c r="E49" s="68"/>
      <c r="F49" s="68"/>
      <c r="G49" s="68"/>
      <c r="H49" s="68"/>
      <c r="I49" s="26"/>
      <c r="J49"/>
    </row>
    <row r="50" spans="3:10" ht="12.75">
      <c r="C50" s="116"/>
      <c r="D50" s="116"/>
      <c r="E50" s="116"/>
      <c r="F50" s="116"/>
      <c r="G50" s="116"/>
      <c r="H50" s="27"/>
      <c r="I50" s="27"/>
      <c r="J50"/>
    </row>
    <row r="51" spans="1:10" ht="12.75">
      <c r="A51" s="59" t="s">
        <v>41</v>
      </c>
      <c r="B51" s="59"/>
      <c r="C51" s="59"/>
      <c r="D51" s="59"/>
      <c r="E51" s="59"/>
      <c r="F51" s="59" t="s">
        <v>47</v>
      </c>
      <c r="G51" s="60"/>
      <c r="H51" s="60"/>
      <c r="I51" s="55"/>
      <c r="J51" s="69"/>
    </row>
    <row r="52" spans="1:10" ht="12.75">
      <c r="A52" s="1"/>
      <c r="B52" s="1" t="s">
        <v>42</v>
      </c>
      <c r="C52" s="1"/>
      <c r="D52" s="1"/>
      <c r="E52" s="1"/>
      <c r="F52" s="61" t="s">
        <v>50</v>
      </c>
      <c r="G52" s="62"/>
      <c r="H52" s="62" t="s">
        <v>0</v>
      </c>
      <c r="I52" s="62" t="s">
        <v>17</v>
      </c>
      <c r="J52" s="70"/>
    </row>
    <row r="53" spans="1:10" ht="12.75">
      <c r="A53" s="1"/>
      <c r="B53" s="1"/>
      <c r="C53" s="1"/>
      <c r="D53" s="1"/>
      <c r="E53" s="1"/>
      <c r="F53" s="61"/>
      <c r="G53" s="62"/>
      <c r="H53" s="62"/>
      <c r="I53" s="62"/>
      <c r="J53" s="70"/>
    </row>
    <row r="54" spans="1:10" ht="12.75">
      <c r="A54" s="1"/>
      <c r="B54" s="1"/>
      <c r="C54" s="1"/>
      <c r="D54" s="1"/>
      <c r="E54" s="1"/>
      <c r="F54" s="61"/>
      <c r="G54" s="62"/>
      <c r="H54" s="62"/>
      <c r="I54" s="62"/>
      <c r="J54" s="70"/>
    </row>
    <row r="55" spans="1:10" ht="12.75">
      <c r="A55" s="1"/>
      <c r="B55" s="1"/>
      <c r="C55" s="1"/>
      <c r="D55" s="1"/>
      <c r="E55" s="1"/>
      <c r="F55" s="61"/>
      <c r="G55" s="62"/>
      <c r="H55" s="62"/>
      <c r="J55"/>
    </row>
    <row r="56" spans="1:10" ht="18" customHeight="1">
      <c r="A56" s="59" t="s">
        <v>40</v>
      </c>
      <c r="B56" s="59"/>
      <c r="C56" s="59"/>
      <c r="D56" s="59"/>
      <c r="E56" s="59"/>
      <c r="F56" s="59" t="s">
        <v>51</v>
      </c>
      <c r="G56" s="60"/>
      <c r="H56" s="60"/>
      <c r="I56" s="55"/>
      <c r="J56" s="69"/>
    </row>
    <row r="57" spans="1:10" ht="12.75">
      <c r="A57" s="1"/>
      <c r="B57" s="1" t="s">
        <v>43</v>
      </c>
      <c r="C57" s="1"/>
      <c r="D57" s="1"/>
      <c r="E57" s="1"/>
      <c r="F57" s="61" t="s">
        <v>50</v>
      </c>
      <c r="G57" s="62"/>
      <c r="H57" s="62" t="s">
        <v>0</v>
      </c>
      <c r="I57" s="63" t="s">
        <v>17</v>
      </c>
      <c r="J57" s="63"/>
    </row>
  </sheetData>
  <sheetProtection/>
  <mergeCells count="14">
    <mergeCell ref="A6:G6"/>
    <mergeCell ref="A7:G7"/>
    <mergeCell ref="A8:G8"/>
    <mergeCell ref="A9:G9"/>
    <mergeCell ref="C50:G50"/>
    <mergeCell ref="J46:K46"/>
    <mergeCell ref="E12:E14"/>
    <mergeCell ref="B11:B14"/>
    <mergeCell ref="C12:C14"/>
    <mergeCell ref="J15:K22"/>
    <mergeCell ref="F11:F14"/>
    <mergeCell ref="G11:G14"/>
    <mergeCell ref="D12:D14"/>
    <mergeCell ref="C11:E11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4"/>
  <sheetViews>
    <sheetView zoomScalePageLayoutView="0" workbookViewId="0" topLeftCell="AA1">
      <selection activeCell="AR3" sqref="AR3:AR33"/>
    </sheetView>
  </sheetViews>
  <sheetFormatPr defaultColWidth="9.00390625" defaultRowHeight="12.75"/>
  <cols>
    <col min="20" max="20" width="11.875" style="0" customWidth="1"/>
    <col min="26" max="26" width="11.625" style="0" customWidth="1"/>
    <col min="44" max="44" width="11.75390625" style="0" customWidth="1"/>
  </cols>
  <sheetData>
    <row r="1" spans="1:37" ht="12.75">
      <c r="A1" t="s">
        <v>67</v>
      </c>
      <c r="G1" t="s">
        <v>68</v>
      </c>
      <c r="M1" t="s">
        <v>72</v>
      </c>
      <c r="S1" t="s">
        <v>73</v>
      </c>
      <c r="Y1" t="s">
        <v>78</v>
      </c>
      <c r="AE1" t="s">
        <v>79</v>
      </c>
      <c r="AK1" t="s">
        <v>86</v>
      </c>
    </row>
    <row r="2" spans="1:42" ht="12.75">
      <c r="A2" t="s">
        <v>56</v>
      </c>
      <c r="B2" t="s">
        <v>57</v>
      </c>
      <c r="C2" t="s">
        <v>58</v>
      </c>
      <c r="D2" t="s">
        <v>59</v>
      </c>
      <c r="E2" t="s">
        <v>60</v>
      </c>
      <c r="F2" t="s">
        <v>61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  <c r="L2" t="s">
        <v>61</v>
      </c>
      <c r="M2" t="s">
        <v>56</v>
      </c>
      <c r="N2" t="s">
        <v>57</v>
      </c>
      <c r="O2" t="s">
        <v>58</v>
      </c>
      <c r="P2" t="s">
        <v>59</v>
      </c>
      <c r="Q2" t="s">
        <v>60</v>
      </c>
      <c r="R2" t="s">
        <v>61</v>
      </c>
      <c r="S2" t="s">
        <v>56</v>
      </c>
      <c r="T2" t="s">
        <v>57</v>
      </c>
      <c r="U2" t="s">
        <v>58</v>
      </c>
      <c r="V2" t="s">
        <v>59</v>
      </c>
      <c r="W2" t="s">
        <v>60</v>
      </c>
      <c r="X2" t="s">
        <v>61</v>
      </c>
      <c r="Y2" t="s">
        <v>56</v>
      </c>
      <c r="Z2" t="s">
        <v>57</v>
      </c>
      <c r="AA2" t="s">
        <v>58</v>
      </c>
      <c r="AB2" t="s">
        <v>59</v>
      </c>
      <c r="AC2" t="s">
        <v>60</v>
      </c>
      <c r="AD2" t="s">
        <v>61</v>
      </c>
      <c r="AE2" t="s">
        <v>56</v>
      </c>
      <c r="AF2" t="s">
        <v>57</v>
      </c>
      <c r="AG2" t="s">
        <v>58</v>
      </c>
      <c r="AH2" t="s">
        <v>59</v>
      </c>
      <c r="AI2" t="s">
        <v>60</v>
      </c>
      <c r="AJ2" t="s">
        <v>61</v>
      </c>
      <c r="AK2" t="s">
        <v>56</v>
      </c>
      <c r="AL2" t="s">
        <v>57</v>
      </c>
      <c r="AM2" t="s">
        <v>58</v>
      </c>
      <c r="AN2" t="s">
        <v>59</v>
      </c>
      <c r="AO2" t="s">
        <v>60</v>
      </c>
      <c r="AP2" t="s">
        <v>61</v>
      </c>
    </row>
    <row r="3" spans="1:44" ht="12.75">
      <c r="A3">
        <v>1</v>
      </c>
      <c r="B3">
        <v>0</v>
      </c>
      <c r="C3">
        <v>0</v>
      </c>
      <c r="D3">
        <v>1.07</v>
      </c>
      <c r="E3">
        <v>21.36</v>
      </c>
      <c r="F3" t="s">
        <v>62</v>
      </c>
      <c r="G3">
        <v>1</v>
      </c>
      <c r="H3">
        <v>0</v>
      </c>
      <c r="I3">
        <v>0</v>
      </c>
      <c r="J3">
        <v>45.99</v>
      </c>
      <c r="K3">
        <v>23.24</v>
      </c>
      <c r="L3" t="s">
        <v>62</v>
      </c>
      <c r="M3">
        <v>1</v>
      </c>
      <c r="N3">
        <v>0</v>
      </c>
      <c r="O3">
        <v>0</v>
      </c>
      <c r="P3">
        <v>45.99</v>
      </c>
      <c r="Q3">
        <v>24.76</v>
      </c>
      <c r="R3" t="s">
        <v>62</v>
      </c>
      <c r="S3">
        <v>1</v>
      </c>
      <c r="T3">
        <v>545240.88</v>
      </c>
      <c r="U3">
        <v>365.566</v>
      </c>
      <c r="V3">
        <v>6.57</v>
      </c>
      <c r="W3">
        <v>4.48</v>
      </c>
      <c r="X3" t="s">
        <v>62</v>
      </c>
      <c r="Y3">
        <v>1</v>
      </c>
      <c r="Z3">
        <v>460413.06</v>
      </c>
      <c r="AA3">
        <v>327.829</v>
      </c>
      <c r="AB3">
        <v>6.55</v>
      </c>
      <c r="AC3">
        <v>4.05</v>
      </c>
      <c r="AD3" t="s">
        <v>62</v>
      </c>
      <c r="AE3">
        <v>1</v>
      </c>
      <c r="AF3">
        <v>3293.86</v>
      </c>
      <c r="AG3">
        <v>469.369</v>
      </c>
      <c r="AH3">
        <v>2.76</v>
      </c>
      <c r="AI3">
        <v>15.56</v>
      </c>
      <c r="AJ3" t="s">
        <v>62</v>
      </c>
      <c r="AK3">
        <v>1</v>
      </c>
      <c r="AL3">
        <v>194.92</v>
      </c>
      <c r="AM3">
        <v>10.529</v>
      </c>
      <c r="AN3">
        <v>2.55</v>
      </c>
      <c r="AO3">
        <v>20.01</v>
      </c>
      <c r="AP3" t="s">
        <v>63</v>
      </c>
      <c r="AQ3" s="77">
        <f>B3+H3+N3+T3+Z3</f>
        <v>1005653.94</v>
      </c>
      <c r="AR3" s="29">
        <f>AQ3+AF3+AL3</f>
        <v>1009142.72</v>
      </c>
    </row>
    <row r="4" spans="1:44" ht="12.75">
      <c r="A4">
        <v>2</v>
      </c>
      <c r="B4">
        <v>0</v>
      </c>
      <c r="C4">
        <v>0</v>
      </c>
      <c r="D4">
        <v>1.06</v>
      </c>
      <c r="E4">
        <v>23.36</v>
      </c>
      <c r="F4" t="s">
        <v>62</v>
      </c>
      <c r="G4">
        <v>2</v>
      </c>
      <c r="H4">
        <v>0</v>
      </c>
      <c r="I4">
        <v>0</v>
      </c>
      <c r="J4">
        <v>45.55</v>
      </c>
      <c r="K4">
        <v>24.62</v>
      </c>
      <c r="L4" t="s">
        <v>62</v>
      </c>
      <c r="M4">
        <v>2</v>
      </c>
      <c r="N4">
        <v>0</v>
      </c>
      <c r="O4">
        <v>0</v>
      </c>
      <c r="P4">
        <v>45.54</v>
      </c>
      <c r="Q4">
        <v>26.05</v>
      </c>
      <c r="R4" t="s">
        <v>62</v>
      </c>
      <c r="S4">
        <v>2</v>
      </c>
      <c r="T4">
        <v>556919.69</v>
      </c>
      <c r="U4">
        <v>384.405</v>
      </c>
      <c r="V4">
        <v>6.57</v>
      </c>
      <c r="W4">
        <v>2.85</v>
      </c>
      <c r="X4" t="s">
        <v>62</v>
      </c>
      <c r="Y4">
        <v>2</v>
      </c>
      <c r="Z4">
        <v>453709.19</v>
      </c>
      <c r="AA4">
        <v>318.083</v>
      </c>
      <c r="AB4">
        <v>6.55</v>
      </c>
      <c r="AC4">
        <v>2.44</v>
      </c>
      <c r="AD4" t="s">
        <v>62</v>
      </c>
      <c r="AE4">
        <v>2</v>
      </c>
      <c r="AF4">
        <v>3487.41</v>
      </c>
      <c r="AG4">
        <v>550.519</v>
      </c>
      <c r="AH4">
        <v>2.8</v>
      </c>
      <c r="AI4">
        <v>17.11</v>
      </c>
      <c r="AJ4" t="s">
        <v>62</v>
      </c>
      <c r="AK4">
        <v>2</v>
      </c>
      <c r="AL4">
        <v>223.32</v>
      </c>
      <c r="AM4">
        <v>21.336</v>
      </c>
      <c r="AN4">
        <v>2.55</v>
      </c>
      <c r="AO4">
        <v>21.97</v>
      </c>
      <c r="AP4" t="s">
        <v>63</v>
      </c>
      <c r="AQ4" s="77">
        <f aca="true" t="shared" si="0" ref="AQ4:AQ32">B4+H4+N4+T4+Z4</f>
        <v>1010628.8799999999</v>
      </c>
      <c r="AR4" s="29">
        <f aca="true" t="shared" si="1" ref="AR4:AR33">AQ4+AF4+AL4</f>
        <v>1014339.6099999999</v>
      </c>
    </row>
    <row r="5" spans="1:44" ht="12.75">
      <c r="A5">
        <v>3</v>
      </c>
      <c r="B5">
        <v>0</v>
      </c>
      <c r="C5">
        <v>0</v>
      </c>
      <c r="D5">
        <v>1.06</v>
      </c>
      <c r="E5">
        <v>24.64</v>
      </c>
      <c r="G5">
        <v>3</v>
      </c>
      <c r="H5">
        <v>0</v>
      </c>
      <c r="I5">
        <v>0</v>
      </c>
      <c r="J5">
        <v>46.65</v>
      </c>
      <c r="K5">
        <v>25.65</v>
      </c>
      <c r="M5">
        <v>3</v>
      </c>
      <c r="N5">
        <v>0</v>
      </c>
      <c r="O5">
        <v>0</v>
      </c>
      <c r="P5">
        <v>46.64</v>
      </c>
      <c r="Q5">
        <v>27.07</v>
      </c>
      <c r="S5">
        <v>3</v>
      </c>
      <c r="T5">
        <v>569129.19</v>
      </c>
      <c r="U5">
        <v>399.29</v>
      </c>
      <c r="V5">
        <v>6.57</v>
      </c>
      <c r="W5">
        <v>1.95</v>
      </c>
      <c r="Y5">
        <v>3</v>
      </c>
      <c r="Z5">
        <v>444226.16</v>
      </c>
      <c r="AA5">
        <v>305.533</v>
      </c>
      <c r="AB5">
        <v>6.55</v>
      </c>
      <c r="AC5">
        <v>1.51</v>
      </c>
      <c r="AE5">
        <v>3</v>
      </c>
      <c r="AF5">
        <v>3649.04</v>
      </c>
      <c r="AG5">
        <v>621.003</v>
      </c>
      <c r="AH5">
        <v>2.79</v>
      </c>
      <c r="AI5">
        <v>18.15</v>
      </c>
      <c r="AK5">
        <v>3</v>
      </c>
      <c r="AL5">
        <v>238.46</v>
      </c>
      <c r="AM5">
        <v>19.662</v>
      </c>
      <c r="AN5">
        <v>2.46</v>
      </c>
      <c r="AO5">
        <v>23.74</v>
      </c>
      <c r="AP5" t="s">
        <v>64</v>
      </c>
      <c r="AQ5" s="77">
        <f t="shared" si="0"/>
        <v>1013355.3499999999</v>
      </c>
      <c r="AR5" s="29">
        <f t="shared" si="1"/>
        <v>1017242.8499999999</v>
      </c>
    </row>
    <row r="6" spans="1:44" ht="12.75">
      <c r="A6">
        <v>4</v>
      </c>
      <c r="B6">
        <v>0</v>
      </c>
      <c r="C6">
        <v>0</v>
      </c>
      <c r="D6">
        <v>1.06</v>
      </c>
      <c r="E6">
        <v>25.36</v>
      </c>
      <c r="G6">
        <v>4</v>
      </c>
      <c r="H6">
        <v>0</v>
      </c>
      <c r="I6">
        <v>0</v>
      </c>
      <c r="J6">
        <v>47.22</v>
      </c>
      <c r="K6">
        <v>26.26</v>
      </c>
      <c r="M6">
        <v>4</v>
      </c>
      <c r="N6">
        <v>0</v>
      </c>
      <c r="O6">
        <v>0</v>
      </c>
      <c r="P6">
        <v>47.21</v>
      </c>
      <c r="Q6">
        <v>27.46</v>
      </c>
      <c r="S6">
        <v>4</v>
      </c>
      <c r="T6">
        <v>612001.81</v>
      </c>
      <c r="U6">
        <v>463.249</v>
      </c>
      <c r="V6">
        <v>6.57</v>
      </c>
      <c r="W6">
        <v>2.62</v>
      </c>
      <c r="Y6">
        <v>4</v>
      </c>
      <c r="Z6">
        <v>450188.41</v>
      </c>
      <c r="AA6">
        <v>311.256</v>
      </c>
      <c r="AB6">
        <v>6.55</v>
      </c>
      <c r="AC6">
        <v>2.29</v>
      </c>
      <c r="AE6">
        <v>4</v>
      </c>
      <c r="AF6">
        <v>3530.62</v>
      </c>
      <c r="AG6">
        <v>596.281</v>
      </c>
      <c r="AH6">
        <v>2.8</v>
      </c>
      <c r="AI6">
        <v>20.16</v>
      </c>
      <c r="AK6">
        <v>4</v>
      </c>
      <c r="AL6">
        <v>225.31</v>
      </c>
      <c r="AM6">
        <v>11.754</v>
      </c>
      <c r="AN6">
        <v>2.45</v>
      </c>
      <c r="AO6">
        <v>24.98</v>
      </c>
      <c r="AP6" t="s">
        <v>64</v>
      </c>
      <c r="AQ6" s="77">
        <f t="shared" si="0"/>
        <v>1062190.22</v>
      </c>
      <c r="AR6" s="29">
        <f t="shared" si="1"/>
        <v>1065946.1500000001</v>
      </c>
    </row>
    <row r="7" spans="1:44" ht="12.75">
      <c r="A7">
        <v>5</v>
      </c>
      <c r="B7">
        <v>0</v>
      </c>
      <c r="C7">
        <v>0</v>
      </c>
      <c r="D7">
        <v>1.06</v>
      </c>
      <c r="E7">
        <v>25.22</v>
      </c>
      <c r="F7" t="s">
        <v>62</v>
      </c>
      <c r="G7">
        <v>5</v>
      </c>
      <c r="H7">
        <v>1.37</v>
      </c>
      <c r="I7">
        <v>0</v>
      </c>
      <c r="J7">
        <v>46.54</v>
      </c>
      <c r="K7">
        <v>26.1</v>
      </c>
      <c r="L7" t="s">
        <v>63</v>
      </c>
      <c r="M7">
        <v>5</v>
      </c>
      <c r="N7">
        <v>0</v>
      </c>
      <c r="O7">
        <v>0</v>
      </c>
      <c r="P7">
        <v>46.53</v>
      </c>
      <c r="Q7">
        <v>27.18</v>
      </c>
      <c r="R7" t="s">
        <v>62</v>
      </c>
      <c r="S7">
        <v>5</v>
      </c>
      <c r="T7">
        <v>611449.81</v>
      </c>
      <c r="U7">
        <v>464.311</v>
      </c>
      <c r="V7">
        <v>6.57</v>
      </c>
      <c r="W7">
        <v>3.48</v>
      </c>
      <c r="X7" t="s">
        <v>62</v>
      </c>
      <c r="Y7">
        <v>5</v>
      </c>
      <c r="Z7">
        <v>459737.53</v>
      </c>
      <c r="AA7">
        <v>330.763</v>
      </c>
      <c r="AB7">
        <v>6.55</v>
      </c>
      <c r="AC7">
        <v>3.14</v>
      </c>
      <c r="AD7" t="s">
        <v>62</v>
      </c>
      <c r="AE7">
        <v>5</v>
      </c>
      <c r="AF7">
        <v>3143.44</v>
      </c>
      <c r="AG7">
        <v>442.599</v>
      </c>
      <c r="AH7">
        <v>2.83</v>
      </c>
      <c r="AI7">
        <v>21.43</v>
      </c>
      <c r="AJ7" t="s">
        <v>62</v>
      </c>
      <c r="AK7">
        <v>5</v>
      </c>
      <c r="AL7">
        <v>185.75</v>
      </c>
      <c r="AM7">
        <v>10.682</v>
      </c>
      <c r="AN7">
        <v>2.52</v>
      </c>
      <c r="AO7">
        <v>25.56</v>
      </c>
      <c r="AP7" t="s">
        <v>63</v>
      </c>
      <c r="AQ7" s="77">
        <f t="shared" si="0"/>
        <v>1071188.71</v>
      </c>
      <c r="AR7" s="29">
        <f t="shared" si="1"/>
        <v>1074517.9</v>
      </c>
    </row>
    <row r="8" spans="1:44" ht="12.75">
      <c r="A8">
        <v>6</v>
      </c>
      <c r="B8">
        <v>0</v>
      </c>
      <c r="C8">
        <v>0</v>
      </c>
      <c r="D8">
        <v>1.07</v>
      </c>
      <c r="E8">
        <v>27.05</v>
      </c>
      <c r="F8" t="s">
        <v>63</v>
      </c>
      <c r="G8">
        <v>6</v>
      </c>
      <c r="H8">
        <v>0</v>
      </c>
      <c r="I8">
        <v>0</v>
      </c>
      <c r="J8">
        <v>46.09</v>
      </c>
      <c r="K8">
        <v>27.68</v>
      </c>
      <c r="L8" t="s">
        <v>62</v>
      </c>
      <c r="M8">
        <v>6</v>
      </c>
      <c r="N8">
        <v>0</v>
      </c>
      <c r="O8">
        <v>0</v>
      </c>
      <c r="P8">
        <v>46.08</v>
      </c>
      <c r="Q8">
        <v>28.86</v>
      </c>
      <c r="R8" t="s">
        <v>62</v>
      </c>
      <c r="S8">
        <v>6</v>
      </c>
      <c r="T8">
        <v>623067.31</v>
      </c>
      <c r="U8">
        <v>486.524</v>
      </c>
      <c r="V8">
        <v>6.57</v>
      </c>
      <c r="W8">
        <v>4.76</v>
      </c>
      <c r="X8" t="s">
        <v>62</v>
      </c>
      <c r="Y8">
        <v>6</v>
      </c>
      <c r="Z8">
        <v>384478.34</v>
      </c>
      <c r="AA8">
        <v>234.757</v>
      </c>
      <c r="AB8">
        <v>6.56</v>
      </c>
      <c r="AC8">
        <v>4.73</v>
      </c>
      <c r="AD8" t="s">
        <v>62</v>
      </c>
      <c r="AE8">
        <v>6</v>
      </c>
      <c r="AF8">
        <v>3147.62</v>
      </c>
      <c r="AG8">
        <v>435.146</v>
      </c>
      <c r="AH8">
        <v>2.83</v>
      </c>
      <c r="AI8">
        <v>22.39</v>
      </c>
      <c r="AJ8" t="s">
        <v>62</v>
      </c>
      <c r="AK8">
        <v>6</v>
      </c>
      <c r="AL8">
        <v>218.81</v>
      </c>
      <c r="AM8">
        <v>24.079</v>
      </c>
      <c r="AN8">
        <v>2.51</v>
      </c>
      <c r="AO8">
        <v>26.64</v>
      </c>
      <c r="AP8" t="s">
        <v>63</v>
      </c>
      <c r="AQ8" s="77">
        <f t="shared" si="0"/>
        <v>1007545.6500000001</v>
      </c>
      <c r="AR8" s="29">
        <f t="shared" si="1"/>
        <v>1010912.0800000002</v>
      </c>
    </row>
    <row r="9" spans="1:44" ht="12.75">
      <c r="A9">
        <v>7</v>
      </c>
      <c r="B9">
        <v>0</v>
      </c>
      <c r="C9">
        <v>0</v>
      </c>
      <c r="D9">
        <v>1.12</v>
      </c>
      <c r="E9">
        <v>37.79</v>
      </c>
      <c r="F9" t="s">
        <v>64</v>
      </c>
      <c r="G9">
        <v>7</v>
      </c>
      <c r="H9">
        <v>0</v>
      </c>
      <c r="I9">
        <v>0</v>
      </c>
      <c r="J9">
        <v>46.56</v>
      </c>
      <c r="K9">
        <v>25.08</v>
      </c>
      <c r="M9">
        <v>7</v>
      </c>
      <c r="N9">
        <v>0</v>
      </c>
      <c r="O9">
        <v>0</v>
      </c>
      <c r="P9">
        <v>46.55</v>
      </c>
      <c r="Q9">
        <v>26.53</v>
      </c>
      <c r="S9">
        <v>7</v>
      </c>
      <c r="T9">
        <v>596240.69</v>
      </c>
      <c r="U9">
        <v>442.602</v>
      </c>
      <c r="V9">
        <v>6.57</v>
      </c>
      <c r="W9">
        <v>3.08</v>
      </c>
      <c r="Y9">
        <v>7</v>
      </c>
      <c r="Z9">
        <v>390367.88</v>
      </c>
      <c r="AA9">
        <v>237.474</v>
      </c>
      <c r="AB9">
        <v>6.56</v>
      </c>
      <c r="AC9">
        <v>2.79</v>
      </c>
      <c r="AD9" t="s">
        <v>62</v>
      </c>
      <c r="AE9">
        <v>7</v>
      </c>
      <c r="AF9">
        <v>2830.31</v>
      </c>
      <c r="AG9">
        <v>360.4</v>
      </c>
      <c r="AH9">
        <v>2.8</v>
      </c>
      <c r="AI9">
        <v>18.69</v>
      </c>
      <c r="AJ9" t="s">
        <v>62</v>
      </c>
      <c r="AK9">
        <v>7</v>
      </c>
      <c r="AL9">
        <v>237.46</v>
      </c>
      <c r="AM9">
        <v>21.787</v>
      </c>
      <c r="AN9">
        <v>2.5</v>
      </c>
      <c r="AO9">
        <v>22.57</v>
      </c>
      <c r="AP9" t="s">
        <v>63</v>
      </c>
      <c r="AQ9" s="77">
        <f t="shared" si="0"/>
        <v>986608.57</v>
      </c>
      <c r="AR9" s="29">
        <f t="shared" si="1"/>
        <v>989676.34</v>
      </c>
    </row>
    <row r="10" spans="1:44" ht="12.75">
      <c r="A10">
        <v>8</v>
      </c>
      <c r="B10">
        <v>0</v>
      </c>
      <c r="C10">
        <v>0</v>
      </c>
      <c r="D10">
        <v>1.4</v>
      </c>
      <c r="E10">
        <v>41.21</v>
      </c>
      <c r="F10" t="s">
        <v>62</v>
      </c>
      <c r="G10">
        <v>8</v>
      </c>
      <c r="H10">
        <v>2.12</v>
      </c>
      <c r="I10">
        <v>0</v>
      </c>
      <c r="J10">
        <v>46.88</v>
      </c>
      <c r="K10">
        <v>24.91</v>
      </c>
      <c r="L10" t="s">
        <v>63</v>
      </c>
      <c r="M10">
        <v>8</v>
      </c>
      <c r="N10">
        <v>0</v>
      </c>
      <c r="O10">
        <v>0</v>
      </c>
      <c r="P10">
        <v>46.87</v>
      </c>
      <c r="Q10">
        <v>26.24</v>
      </c>
      <c r="R10" t="s">
        <v>62</v>
      </c>
      <c r="S10">
        <v>8</v>
      </c>
      <c r="T10">
        <v>680384.56</v>
      </c>
      <c r="U10">
        <v>577.761</v>
      </c>
      <c r="V10">
        <v>6.56</v>
      </c>
      <c r="W10">
        <v>1.63</v>
      </c>
      <c r="X10" t="s">
        <v>62</v>
      </c>
      <c r="Y10">
        <v>8</v>
      </c>
      <c r="Z10">
        <v>379121.34</v>
      </c>
      <c r="AA10">
        <v>224.672</v>
      </c>
      <c r="AB10">
        <v>6.55</v>
      </c>
      <c r="AC10">
        <v>1.65</v>
      </c>
      <c r="AD10" t="s">
        <v>62</v>
      </c>
      <c r="AE10">
        <v>8</v>
      </c>
      <c r="AF10">
        <v>2832.56</v>
      </c>
      <c r="AG10">
        <v>377.212</v>
      </c>
      <c r="AH10">
        <v>2.8</v>
      </c>
      <c r="AI10">
        <v>19.01</v>
      </c>
      <c r="AJ10" t="s">
        <v>62</v>
      </c>
      <c r="AK10">
        <v>8</v>
      </c>
      <c r="AL10">
        <v>223.34</v>
      </c>
      <c r="AM10">
        <v>23.615</v>
      </c>
      <c r="AN10">
        <v>2.51</v>
      </c>
      <c r="AO10">
        <v>23.31</v>
      </c>
      <c r="AP10" t="s">
        <v>63</v>
      </c>
      <c r="AQ10" s="77">
        <f t="shared" si="0"/>
        <v>1059508.02</v>
      </c>
      <c r="AR10" s="29">
        <f t="shared" si="1"/>
        <v>1062563.9200000002</v>
      </c>
    </row>
    <row r="11" spans="1:44" ht="12.75">
      <c r="A11">
        <v>9</v>
      </c>
      <c r="B11">
        <v>0</v>
      </c>
      <c r="C11">
        <v>0</v>
      </c>
      <c r="D11">
        <v>1.52</v>
      </c>
      <c r="E11">
        <v>41.21</v>
      </c>
      <c r="F11" t="s">
        <v>62</v>
      </c>
      <c r="G11">
        <v>9</v>
      </c>
      <c r="H11">
        <v>0</v>
      </c>
      <c r="I11">
        <v>0</v>
      </c>
      <c r="J11">
        <v>47.67</v>
      </c>
      <c r="K11">
        <v>22.71</v>
      </c>
      <c r="L11" t="s">
        <v>62</v>
      </c>
      <c r="M11">
        <v>9</v>
      </c>
      <c r="N11">
        <v>0</v>
      </c>
      <c r="O11">
        <v>0</v>
      </c>
      <c r="P11">
        <v>47.66</v>
      </c>
      <c r="Q11">
        <v>23.99</v>
      </c>
      <c r="R11" t="s">
        <v>62</v>
      </c>
      <c r="S11">
        <v>9</v>
      </c>
      <c r="T11">
        <v>599963.31</v>
      </c>
      <c r="U11">
        <v>450.899</v>
      </c>
      <c r="V11">
        <v>6.57</v>
      </c>
      <c r="W11">
        <v>3.84</v>
      </c>
      <c r="X11" t="s">
        <v>62</v>
      </c>
      <c r="Y11">
        <v>9</v>
      </c>
      <c r="Z11">
        <v>343922.63</v>
      </c>
      <c r="AA11">
        <v>189.875</v>
      </c>
      <c r="AB11">
        <v>6.56</v>
      </c>
      <c r="AC11">
        <v>3.88</v>
      </c>
      <c r="AD11" t="s">
        <v>62</v>
      </c>
      <c r="AE11">
        <v>9</v>
      </c>
      <c r="AF11">
        <v>2919.1</v>
      </c>
      <c r="AG11">
        <v>387.188</v>
      </c>
      <c r="AH11">
        <v>2.76</v>
      </c>
      <c r="AI11">
        <v>16.62</v>
      </c>
      <c r="AJ11" t="s">
        <v>62</v>
      </c>
      <c r="AK11">
        <v>9</v>
      </c>
      <c r="AL11">
        <v>234.41</v>
      </c>
      <c r="AM11">
        <v>22.778</v>
      </c>
      <c r="AN11">
        <v>2.56</v>
      </c>
      <c r="AO11">
        <v>20.97</v>
      </c>
      <c r="AP11" t="s">
        <v>63</v>
      </c>
      <c r="AQ11" s="77">
        <f t="shared" si="0"/>
        <v>943885.9400000001</v>
      </c>
      <c r="AR11" s="29">
        <f t="shared" si="1"/>
        <v>947039.4500000001</v>
      </c>
    </row>
    <row r="12" spans="1:44" ht="12.75">
      <c r="A12">
        <v>10</v>
      </c>
      <c r="B12">
        <v>0</v>
      </c>
      <c r="C12">
        <v>0</v>
      </c>
      <c r="D12">
        <v>1.57</v>
      </c>
      <c r="E12">
        <v>41.21</v>
      </c>
      <c r="G12">
        <v>10</v>
      </c>
      <c r="H12">
        <v>0</v>
      </c>
      <c r="I12">
        <v>0</v>
      </c>
      <c r="J12">
        <v>47.9</v>
      </c>
      <c r="K12">
        <v>23.82</v>
      </c>
      <c r="M12">
        <v>10</v>
      </c>
      <c r="N12">
        <v>0</v>
      </c>
      <c r="O12">
        <v>0</v>
      </c>
      <c r="P12">
        <v>47.89</v>
      </c>
      <c r="Q12">
        <v>25.45</v>
      </c>
      <c r="S12">
        <v>10</v>
      </c>
      <c r="T12">
        <v>593898.13</v>
      </c>
      <c r="U12">
        <v>441.183</v>
      </c>
      <c r="V12">
        <v>6.57</v>
      </c>
      <c r="W12">
        <v>4.05</v>
      </c>
      <c r="Y12">
        <v>10</v>
      </c>
      <c r="Z12">
        <v>331824.06</v>
      </c>
      <c r="AA12">
        <v>180.474</v>
      </c>
      <c r="AB12">
        <v>6.56</v>
      </c>
      <c r="AC12">
        <v>4.04</v>
      </c>
      <c r="AE12">
        <v>10</v>
      </c>
      <c r="AF12">
        <v>3282.35</v>
      </c>
      <c r="AG12">
        <v>513.014</v>
      </c>
      <c r="AH12">
        <v>2.75</v>
      </c>
      <c r="AI12">
        <v>16.68</v>
      </c>
      <c r="AK12">
        <v>10</v>
      </c>
      <c r="AL12">
        <v>248.74</v>
      </c>
      <c r="AM12">
        <v>15.591</v>
      </c>
      <c r="AN12">
        <v>2.53</v>
      </c>
      <c r="AO12">
        <v>21.3</v>
      </c>
      <c r="AP12" t="s">
        <v>64</v>
      </c>
      <c r="AQ12" s="77">
        <f t="shared" si="0"/>
        <v>925722.19</v>
      </c>
      <c r="AR12" s="29">
        <f t="shared" si="1"/>
        <v>929253.2799999999</v>
      </c>
    </row>
    <row r="13" spans="1:44" ht="12.75">
      <c r="A13">
        <v>11</v>
      </c>
      <c r="B13">
        <v>0</v>
      </c>
      <c r="C13">
        <v>0</v>
      </c>
      <c r="D13">
        <v>1.59</v>
      </c>
      <c r="E13">
        <v>41.21</v>
      </c>
      <c r="G13">
        <v>11</v>
      </c>
      <c r="H13">
        <v>0</v>
      </c>
      <c r="I13">
        <v>0</v>
      </c>
      <c r="J13">
        <v>46.34</v>
      </c>
      <c r="K13">
        <v>23.62</v>
      </c>
      <c r="L13" t="s">
        <v>64</v>
      </c>
      <c r="M13">
        <v>11</v>
      </c>
      <c r="N13">
        <v>0</v>
      </c>
      <c r="O13">
        <v>0</v>
      </c>
      <c r="P13">
        <v>46.33</v>
      </c>
      <c r="Q13">
        <v>25.3</v>
      </c>
      <c r="S13">
        <v>11</v>
      </c>
      <c r="T13">
        <v>597490.06</v>
      </c>
      <c r="U13">
        <v>447.784</v>
      </c>
      <c r="V13">
        <v>6.57</v>
      </c>
      <c r="W13">
        <v>4.63</v>
      </c>
      <c r="Y13">
        <v>11</v>
      </c>
      <c r="Z13">
        <v>351465.81</v>
      </c>
      <c r="AA13">
        <v>193.041</v>
      </c>
      <c r="AB13">
        <v>6.56</v>
      </c>
      <c r="AC13">
        <v>4.59</v>
      </c>
      <c r="AE13">
        <v>11</v>
      </c>
      <c r="AF13">
        <v>3380.18</v>
      </c>
      <c r="AG13">
        <v>547.189</v>
      </c>
      <c r="AH13">
        <v>2.78</v>
      </c>
      <c r="AI13">
        <v>17.36</v>
      </c>
      <c r="AK13">
        <v>11</v>
      </c>
      <c r="AL13">
        <v>222.42</v>
      </c>
      <c r="AM13">
        <v>11.41</v>
      </c>
      <c r="AN13">
        <v>2.53</v>
      </c>
      <c r="AO13">
        <v>22.18</v>
      </c>
      <c r="AP13" t="s">
        <v>64</v>
      </c>
      <c r="AQ13" s="77">
        <f t="shared" si="0"/>
        <v>948955.8700000001</v>
      </c>
      <c r="AR13" s="29">
        <f t="shared" si="1"/>
        <v>952558.4700000002</v>
      </c>
    </row>
    <row r="14" spans="1:44" ht="12.75">
      <c r="A14">
        <v>12</v>
      </c>
      <c r="B14">
        <v>0</v>
      </c>
      <c r="C14">
        <v>0</v>
      </c>
      <c r="D14">
        <v>1.6</v>
      </c>
      <c r="E14">
        <v>41.21</v>
      </c>
      <c r="F14" t="s">
        <v>62</v>
      </c>
      <c r="G14">
        <v>12</v>
      </c>
      <c r="H14">
        <v>0</v>
      </c>
      <c r="I14">
        <v>0</v>
      </c>
      <c r="J14">
        <v>45.64</v>
      </c>
      <c r="K14">
        <v>24.35</v>
      </c>
      <c r="L14" t="s">
        <v>62</v>
      </c>
      <c r="M14">
        <v>12</v>
      </c>
      <c r="N14">
        <v>0</v>
      </c>
      <c r="O14">
        <v>0</v>
      </c>
      <c r="P14">
        <v>45.63</v>
      </c>
      <c r="Q14">
        <v>25.75</v>
      </c>
      <c r="R14" t="s">
        <v>62</v>
      </c>
      <c r="S14">
        <v>12</v>
      </c>
      <c r="T14">
        <v>579320.19</v>
      </c>
      <c r="U14">
        <v>416.593</v>
      </c>
      <c r="V14">
        <v>6.57</v>
      </c>
      <c r="W14">
        <v>1.98</v>
      </c>
      <c r="X14" t="s">
        <v>62</v>
      </c>
      <c r="Y14">
        <v>12</v>
      </c>
      <c r="Z14">
        <v>478268.84</v>
      </c>
      <c r="AA14">
        <v>353.822</v>
      </c>
      <c r="AB14">
        <v>6.55</v>
      </c>
      <c r="AC14">
        <v>1.46</v>
      </c>
      <c r="AD14" t="s">
        <v>62</v>
      </c>
      <c r="AE14">
        <v>12</v>
      </c>
      <c r="AF14">
        <v>3329.24</v>
      </c>
      <c r="AG14">
        <v>524.634</v>
      </c>
      <c r="AH14">
        <v>2.81</v>
      </c>
      <c r="AI14">
        <v>18.42</v>
      </c>
      <c r="AJ14" t="s">
        <v>62</v>
      </c>
      <c r="AK14">
        <v>12</v>
      </c>
      <c r="AL14">
        <v>272.56</v>
      </c>
      <c r="AM14">
        <v>30.877</v>
      </c>
      <c r="AN14">
        <v>2.52</v>
      </c>
      <c r="AO14">
        <v>23.91</v>
      </c>
      <c r="AP14" t="s">
        <v>63</v>
      </c>
      <c r="AQ14" s="77">
        <f t="shared" si="0"/>
        <v>1057589.03</v>
      </c>
      <c r="AR14" s="29">
        <f t="shared" si="1"/>
        <v>1061190.83</v>
      </c>
    </row>
    <row r="15" spans="1:44" ht="12.75">
      <c r="A15">
        <v>13</v>
      </c>
      <c r="B15">
        <v>0</v>
      </c>
      <c r="C15">
        <v>0</v>
      </c>
      <c r="D15">
        <v>1.58</v>
      </c>
      <c r="E15">
        <v>41.21</v>
      </c>
      <c r="F15" t="s">
        <v>62</v>
      </c>
      <c r="G15">
        <v>13</v>
      </c>
      <c r="H15">
        <v>2.05</v>
      </c>
      <c r="I15">
        <v>0</v>
      </c>
      <c r="J15">
        <v>46.92</v>
      </c>
      <c r="K15">
        <v>25.55</v>
      </c>
      <c r="L15" t="s">
        <v>63</v>
      </c>
      <c r="M15">
        <v>13</v>
      </c>
      <c r="N15">
        <v>0</v>
      </c>
      <c r="O15">
        <v>0</v>
      </c>
      <c r="P15">
        <v>46.91</v>
      </c>
      <c r="Q15">
        <v>26.76</v>
      </c>
      <c r="R15" t="s">
        <v>62</v>
      </c>
      <c r="S15">
        <v>13</v>
      </c>
      <c r="T15">
        <v>590134.75</v>
      </c>
      <c r="U15">
        <v>432.345</v>
      </c>
      <c r="V15">
        <v>6.56</v>
      </c>
      <c r="W15">
        <v>1.43</v>
      </c>
      <c r="X15" t="s">
        <v>62</v>
      </c>
      <c r="Y15">
        <v>13</v>
      </c>
      <c r="Z15">
        <v>476707.16</v>
      </c>
      <c r="AA15">
        <v>349.149</v>
      </c>
      <c r="AB15">
        <v>6.54</v>
      </c>
      <c r="AC15">
        <v>0.99</v>
      </c>
      <c r="AD15" t="s">
        <v>62</v>
      </c>
      <c r="AE15">
        <v>13</v>
      </c>
      <c r="AF15">
        <v>2870.33</v>
      </c>
      <c r="AG15">
        <v>373.628</v>
      </c>
      <c r="AH15">
        <v>2.81</v>
      </c>
      <c r="AI15">
        <v>20.62</v>
      </c>
      <c r="AJ15" t="s">
        <v>62</v>
      </c>
      <c r="AK15">
        <v>13</v>
      </c>
      <c r="AL15">
        <v>192.13</v>
      </c>
      <c r="AM15">
        <v>9</v>
      </c>
      <c r="AN15">
        <v>2.61</v>
      </c>
      <c r="AO15">
        <v>24.61</v>
      </c>
      <c r="AP15" t="s">
        <v>63</v>
      </c>
      <c r="AQ15" s="77">
        <f t="shared" si="0"/>
        <v>1066843.96</v>
      </c>
      <c r="AR15" s="29">
        <f t="shared" si="1"/>
        <v>1069906.42</v>
      </c>
    </row>
    <row r="16" spans="1:44" ht="12.75">
      <c r="A16">
        <v>14</v>
      </c>
      <c r="B16">
        <v>0</v>
      </c>
      <c r="C16">
        <v>0</v>
      </c>
      <c r="D16">
        <v>1.56</v>
      </c>
      <c r="E16">
        <v>41.21</v>
      </c>
      <c r="F16" t="s">
        <v>62</v>
      </c>
      <c r="G16">
        <v>14</v>
      </c>
      <c r="H16">
        <v>0</v>
      </c>
      <c r="I16">
        <v>0</v>
      </c>
      <c r="J16">
        <v>46.33</v>
      </c>
      <c r="K16">
        <v>21.98</v>
      </c>
      <c r="L16" t="s">
        <v>62</v>
      </c>
      <c r="M16">
        <v>14</v>
      </c>
      <c r="N16">
        <v>0</v>
      </c>
      <c r="O16">
        <v>0</v>
      </c>
      <c r="P16">
        <v>46.32</v>
      </c>
      <c r="Q16">
        <v>23.54</v>
      </c>
      <c r="R16" t="s">
        <v>62</v>
      </c>
      <c r="S16">
        <v>14</v>
      </c>
      <c r="T16">
        <v>578701.69</v>
      </c>
      <c r="U16">
        <v>416.919</v>
      </c>
      <c r="V16">
        <v>6.57</v>
      </c>
      <c r="W16">
        <v>1.05</v>
      </c>
      <c r="X16" t="s">
        <v>62</v>
      </c>
      <c r="Y16">
        <v>14</v>
      </c>
      <c r="Z16">
        <v>497135.59</v>
      </c>
      <c r="AA16">
        <v>382.895</v>
      </c>
      <c r="AB16">
        <v>6.54</v>
      </c>
      <c r="AC16">
        <v>0.53</v>
      </c>
      <c r="AD16" t="s">
        <v>62</v>
      </c>
      <c r="AE16">
        <v>14</v>
      </c>
      <c r="AF16">
        <v>2923.98</v>
      </c>
      <c r="AG16">
        <v>391.674</v>
      </c>
      <c r="AH16">
        <v>2.76</v>
      </c>
      <c r="AI16">
        <v>15.8</v>
      </c>
      <c r="AJ16" t="s">
        <v>62</v>
      </c>
      <c r="AK16">
        <v>14</v>
      </c>
      <c r="AL16">
        <v>206.07</v>
      </c>
      <c r="AM16">
        <v>15.385</v>
      </c>
      <c r="AN16">
        <v>2.56</v>
      </c>
      <c r="AO16">
        <v>18.81</v>
      </c>
      <c r="AP16" t="s">
        <v>63</v>
      </c>
      <c r="AQ16" s="77">
        <f t="shared" si="0"/>
        <v>1075837.28</v>
      </c>
      <c r="AR16" s="29">
        <f t="shared" si="1"/>
        <v>1078967.33</v>
      </c>
    </row>
    <row r="17" spans="1:44" ht="12.75">
      <c r="A17">
        <v>15</v>
      </c>
      <c r="B17">
        <v>0</v>
      </c>
      <c r="C17">
        <v>0</v>
      </c>
      <c r="D17">
        <v>1.6</v>
      </c>
      <c r="E17">
        <v>41.21</v>
      </c>
      <c r="F17" t="s">
        <v>63</v>
      </c>
      <c r="G17">
        <v>15</v>
      </c>
      <c r="H17">
        <v>1.99</v>
      </c>
      <c r="I17">
        <v>0</v>
      </c>
      <c r="J17">
        <v>46.24</v>
      </c>
      <c r="K17">
        <v>18.68</v>
      </c>
      <c r="L17" t="s">
        <v>63</v>
      </c>
      <c r="M17">
        <v>15</v>
      </c>
      <c r="N17">
        <v>0</v>
      </c>
      <c r="O17">
        <v>0</v>
      </c>
      <c r="P17">
        <v>46.24</v>
      </c>
      <c r="Q17">
        <v>20.31</v>
      </c>
      <c r="R17" t="s">
        <v>62</v>
      </c>
      <c r="S17">
        <v>15</v>
      </c>
      <c r="T17">
        <v>590831.94</v>
      </c>
      <c r="U17">
        <v>433.543</v>
      </c>
      <c r="V17">
        <v>6.57</v>
      </c>
      <c r="W17">
        <v>1.23</v>
      </c>
      <c r="X17" t="s">
        <v>62</v>
      </c>
      <c r="Y17">
        <v>15</v>
      </c>
      <c r="Z17">
        <v>505847.78</v>
      </c>
      <c r="AA17">
        <v>396.775</v>
      </c>
      <c r="AB17">
        <v>6.54</v>
      </c>
      <c r="AC17">
        <v>0.87</v>
      </c>
      <c r="AD17" t="s">
        <v>62</v>
      </c>
      <c r="AE17">
        <v>15</v>
      </c>
      <c r="AF17">
        <v>3241.29</v>
      </c>
      <c r="AG17">
        <v>464.249</v>
      </c>
      <c r="AH17">
        <v>2.7</v>
      </c>
      <c r="AI17">
        <v>11.26</v>
      </c>
      <c r="AJ17" t="s">
        <v>62</v>
      </c>
      <c r="AK17">
        <v>15</v>
      </c>
      <c r="AL17">
        <v>254.5</v>
      </c>
      <c r="AM17">
        <v>31.414</v>
      </c>
      <c r="AN17">
        <v>2.61</v>
      </c>
      <c r="AO17">
        <v>14.74</v>
      </c>
      <c r="AP17" t="s">
        <v>63</v>
      </c>
      <c r="AQ17" s="77">
        <f t="shared" si="0"/>
        <v>1096681.71</v>
      </c>
      <c r="AR17" s="29">
        <f t="shared" si="1"/>
        <v>1100177.5</v>
      </c>
    </row>
    <row r="18" spans="1:44" ht="12.75">
      <c r="A18">
        <v>16</v>
      </c>
      <c r="B18">
        <v>0</v>
      </c>
      <c r="C18">
        <v>0</v>
      </c>
      <c r="D18">
        <v>1.65</v>
      </c>
      <c r="E18">
        <v>41.21</v>
      </c>
      <c r="F18" t="s">
        <v>63</v>
      </c>
      <c r="G18">
        <v>16</v>
      </c>
      <c r="H18">
        <v>0</v>
      </c>
      <c r="I18">
        <v>0</v>
      </c>
      <c r="J18">
        <v>46.18</v>
      </c>
      <c r="K18">
        <v>20.67</v>
      </c>
      <c r="L18" t="s">
        <v>62</v>
      </c>
      <c r="M18">
        <v>16</v>
      </c>
      <c r="N18">
        <v>0</v>
      </c>
      <c r="O18">
        <v>0</v>
      </c>
      <c r="P18">
        <v>46.18</v>
      </c>
      <c r="Q18">
        <v>22.11</v>
      </c>
      <c r="R18" t="s">
        <v>62</v>
      </c>
      <c r="S18">
        <v>16</v>
      </c>
      <c r="T18">
        <v>599513.56</v>
      </c>
      <c r="U18">
        <v>444.443</v>
      </c>
      <c r="V18">
        <v>6.57</v>
      </c>
      <c r="W18">
        <v>3.16</v>
      </c>
      <c r="X18" t="s">
        <v>62</v>
      </c>
      <c r="Y18">
        <v>16</v>
      </c>
      <c r="Z18">
        <v>485537.59</v>
      </c>
      <c r="AA18">
        <v>365.283</v>
      </c>
      <c r="AB18">
        <v>6.54</v>
      </c>
      <c r="AC18">
        <v>2.98</v>
      </c>
      <c r="AD18" t="s">
        <v>62</v>
      </c>
      <c r="AE18">
        <v>16</v>
      </c>
      <c r="AF18">
        <v>3578.48</v>
      </c>
      <c r="AG18">
        <v>649.503</v>
      </c>
      <c r="AH18">
        <v>2.77</v>
      </c>
      <c r="AI18">
        <v>14.21</v>
      </c>
      <c r="AJ18" t="s">
        <v>63</v>
      </c>
      <c r="AK18">
        <v>16</v>
      </c>
      <c r="AL18">
        <v>345.71</v>
      </c>
      <c r="AM18">
        <v>77.729</v>
      </c>
      <c r="AN18">
        <v>2.58</v>
      </c>
      <c r="AO18">
        <v>18.26</v>
      </c>
      <c r="AP18" t="s">
        <v>63</v>
      </c>
      <c r="AQ18" s="77">
        <f t="shared" si="0"/>
        <v>1085051.1500000001</v>
      </c>
      <c r="AR18" s="29">
        <f t="shared" si="1"/>
        <v>1088975.34</v>
      </c>
    </row>
    <row r="19" spans="1:44" ht="12.75">
      <c r="A19">
        <v>17</v>
      </c>
      <c r="B19">
        <v>0</v>
      </c>
      <c r="C19">
        <v>0</v>
      </c>
      <c r="D19">
        <v>1.62</v>
      </c>
      <c r="E19">
        <v>41.21</v>
      </c>
      <c r="G19">
        <v>17</v>
      </c>
      <c r="H19">
        <v>0</v>
      </c>
      <c r="I19">
        <v>0</v>
      </c>
      <c r="J19">
        <v>46.47</v>
      </c>
      <c r="K19">
        <v>20.79</v>
      </c>
      <c r="M19">
        <v>17</v>
      </c>
      <c r="N19">
        <v>0</v>
      </c>
      <c r="O19">
        <v>0</v>
      </c>
      <c r="P19">
        <v>46.46</v>
      </c>
      <c r="Q19">
        <v>22.45</v>
      </c>
      <c r="S19">
        <v>17</v>
      </c>
      <c r="T19">
        <v>629172.38</v>
      </c>
      <c r="U19">
        <v>487.553</v>
      </c>
      <c r="V19">
        <v>6.57</v>
      </c>
      <c r="W19">
        <v>2.35</v>
      </c>
      <c r="Y19">
        <v>17</v>
      </c>
      <c r="Z19">
        <v>464298.84</v>
      </c>
      <c r="AA19">
        <v>332.993</v>
      </c>
      <c r="AB19">
        <v>6.54</v>
      </c>
      <c r="AC19">
        <v>2.16</v>
      </c>
      <c r="AE19">
        <v>17</v>
      </c>
      <c r="AF19">
        <v>3780.29</v>
      </c>
      <c r="AG19">
        <v>639.19</v>
      </c>
      <c r="AH19">
        <v>2.69</v>
      </c>
      <c r="AI19">
        <v>13.08</v>
      </c>
      <c r="AK19">
        <v>17</v>
      </c>
      <c r="AL19">
        <v>261.64</v>
      </c>
      <c r="AM19">
        <v>26.234</v>
      </c>
      <c r="AN19">
        <v>2.56</v>
      </c>
      <c r="AO19">
        <v>17.26</v>
      </c>
      <c r="AP19" t="s">
        <v>64</v>
      </c>
      <c r="AQ19" s="77">
        <f t="shared" si="0"/>
        <v>1093471.22</v>
      </c>
      <c r="AR19" s="29">
        <f t="shared" si="1"/>
        <v>1097513.15</v>
      </c>
    </row>
    <row r="20" spans="1:44" ht="12.75">
      <c r="A20">
        <v>18</v>
      </c>
      <c r="B20">
        <v>0</v>
      </c>
      <c r="C20">
        <v>0</v>
      </c>
      <c r="D20">
        <v>1.62</v>
      </c>
      <c r="E20">
        <v>41.21</v>
      </c>
      <c r="F20" t="s">
        <v>64</v>
      </c>
      <c r="G20">
        <v>18</v>
      </c>
      <c r="H20">
        <v>0</v>
      </c>
      <c r="I20">
        <v>0</v>
      </c>
      <c r="J20">
        <v>46.95</v>
      </c>
      <c r="K20">
        <v>17.76</v>
      </c>
      <c r="M20">
        <v>18</v>
      </c>
      <c r="N20">
        <v>0</v>
      </c>
      <c r="O20">
        <v>0</v>
      </c>
      <c r="P20">
        <v>46.95</v>
      </c>
      <c r="Q20">
        <v>19.53</v>
      </c>
      <c r="S20">
        <v>18</v>
      </c>
      <c r="T20">
        <v>592476.81</v>
      </c>
      <c r="U20">
        <v>435.461</v>
      </c>
      <c r="V20">
        <v>6.57</v>
      </c>
      <c r="W20">
        <v>2.04</v>
      </c>
      <c r="Y20">
        <v>18</v>
      </c>
      <c r="Z20">
        <v>496988.03</v>
      </c>
      <c r="AA20">
        <v>377.823</v>
      </c>
      <c r="AB20">
        <v>6.54</v>
      </c>
      <c r="AC20">
        <v>1.73</v>
      </c>
      <c r="AE20">
        <v>18</v>
      </c>
      <c r="AF20">
        <v>4159.84</v>
      </c>
      <c r="AG20">
        <v>769.53</v>
      </c>
      <c r="AH20">
        <v>2.64</v>
      </c>
      <c r="AI20">
        <v>9.39</v>
      </c>
      <c r="AK20">
        <v>18</v>
      </c>
      <c r="AL20">
        <v>272.03</v>
      </c>
      <c r="AM20">
        <v>15.848</v>
      </c>
      <c r="AN20">
        <v>2.52</v>
      </c>
      <c r="AO20">
        <v>14.16</v>
      </c>
      <c r="AP20" t="s">
        <v>64</v>
      </c>
      <c r="AQ20" s="77">
        <f t="shared" si="0"/>
        <v>1089464.84</v>
      </c>
      <c r="AR20" s="29">
        <f t="shared" si="1"/>
        <v>1093896.7100000002</v>
      </c>
    </row>
    <row r="21" spans="1:44" ht="12.75">
      <c r="A21">
        <v>19</v>
      </c>
      <c r="B21">
        <v>0</v>
      </c>
      <c r="C21">
        <v>0</v>
      </c>
      <c r="D21">
        <v>1.7</v>
      </c>
      <c r="E21">
        <v>8.32</v>
      </c>
      <c r="F21" t="s">
        <v>63</v>
      </c>
      <c r="G21">
        <v>19</v>
      </c>
      <c r="H21">
        <v>0</v>
      </c>
      <c r="I21">
        <v>0</v>
      </c>
      <c r="J21">
        <v>47.04</v>
      </c>
      <c r="K21">
        <v>17.65</v>
      </c>
      <c r="L21" t="s">
        <v>62</v>
      </c>
      <c r="M21">
        <v>19</v>
      </c>
      <c r="N21">
        <v>0</v>
      </c>
      <c r="O21">
        <v>0</v>
      </c>
      <c r="P21">
        <v>47.04</v>
      </c>
      <c r="Q21">
        <v>19.14</v>
      </c>
      <c r="R21" t="s">
        <v>62</v>
      </c>
      <c r="S21">
        <v>19</v>
      </c>
      <c r="T21">
        <v>660607.31</v>
      </c>
      <c r="U21">
        <v>533.236</v>
      </c>
      <c r="V21">
        <v>6.57</v>
      </c>
      <c r="W21">
        <v>1.31</v>
      </c>
      <c r="X21" t="s">
        <v>62</v>
      </c>
      <c r="Y21">
        <v>19</v>
      </c>
      <c r="Z21">
        <v>536474.13</v>
      </c>
      <c r="AA21">
        <v>441.813</v>
      </c>
      <c r="AB21">
        <v>6.53</v>
      </c>
      <c r="AC21">
        <v>1.05</v>
      </c>
      <c r="AD21" t="s">
        <v>62</v>
      </c>
      <c r="AE21">
        <v>19</v>
      </c>
      <c r="AF21">
        <v>4458.06</v>
      </c>
      <c r="AG21">
        <v>824.945</v>
      </c>
      <c r="AH21">
        <v>2.81</v>
      </c>
      <c r="AI21">
        <v>11.69</v>
      </c>
      <c r="AJ21" t="s">
        <v>62</v>
      </c>
      <c r="AK21">
        <v>19</v>
      </c>
      <c r="AL21">
        <v>269.14</v>
      </c>
      <c r="AM21">
        <v>25.152</v>
      </c>
      <c r="AN21">
        <v>2.58</v>
      </c>
      <c r="AO21">
        <v>16.34</v>
      </c>
      <c r="AP21" t="s">
        <v>63</v>
      </c>
      <c r="AQ21" s="77">
        <f t="shared" si="0"/>
        <v>1197081.44</v>
      </c>
      <c r="AR21" s="29">
        <f t="shared" si="1"/>
        <v>1201808.64</v>
      </c>
    </row>
    <row r="22" spans="1:44" ht="12.75">
      <c r="A22">
        <v>20</v>
      </c>
      <c r="B22">
        <v>0</v>
      </c>
      <c r="C22">
        <v>0</v>
      </c>
      <c r="D22">
        <v>1.66</v>
      </c>
      <c r="E22">
        <v>5.95</v>
      </c>
      <c r="F22" t="s">
        <v>62</v>
      </c>
      <c r="G22">
        <v>20</v>
      </c>
      <c r="H22">
        <v>0</v>
      </c>
      <c r="I22">
        <v>0</v>
      </c>
      <c r="J22">
        <v>46.65</v>
      </c>
      <c r="K22">
        <v>11.4</v>
      </c>
      <c r="L22" t="s">
        <v>62</v>
      </c>
      <c r="M22">
        <v>20</v>
      </c>
      <c r="N22">
        <v>0</v>
      </c>
      <c r="O22">
        <v>0</v>
      </c>
      <c r="P22">
        <v>46.65</v>
      </c>
      <c r="Q22">
        <v>13.05</v>
      </c>
      <c r="R22" t="s">
        <v>62</v>
      </c>
      <c r="S22">
        <v>20</v>
      </c>
      <c r="T22">
        <v>643716.31</v>
      </c>
      <c r="U22">
        <v>509.741</v>
      </c>
      <c r="V22">
        <v>6.56</v>
      </c>
      <c r="W22">
        <v>1.39</v>
      </c>
      <c r="X22" t="s">
        <v>62</v>
      </c>
      <c r="Y22">
        <v>20</v>
      </c>
      <c r="Z22">
        <v>576251.44</v>
      </c>
      <c r="AA22">
        <v>509.53</v>
      </c>
      <c r="AB22">
        <v>6.52</v>
      </c>
      <c r="AC22">
        <v>1.04</v>
      </c>
      <c r="AD22" t="s">
        <v>62</v>
      </c>
      <c r="AE22">
        <v>20</v>
      </c>
      <c r="AF22">
        <v>6959.17</v>
      </c>
      <c r="AG22">
        <v>1871.811</v>
      </c>
      <c r="AH22">
        <v>2.87</v>
      </c>
      <c r="AI22">
        <v>5.27</v>
      </c>
      <c r="AJ22" t="s">
        <v>62</v>
      </c>
      <c r="AK22">
        <v>20</v>
      </c>
      <c r="AL22">
        <v>443.16</v>
      </c>
      <c r="AM22">
        <v>33.481</v>
      </c>
      <c r="AN22">
        <v>2.46</v>
      </c>
      <c r="AO22">
        <v>9.28</v>
      </c>
      <c r="AP22" t="s">
        <v>63</v>
      </c>
      <c r="AQ22" s="77">
        <f t="shared" si="0"/>
        <v>1219967.75</v>
      </c>
      <c r="AR22" s="29">
        <f t="shared" si="1"/>
        <v>1227370.0799999998</v>
      </c>
    </row>
    <row r="23" spans="1:44" ht="12.75">
      <c r="A23">
        <v>21</v>
      </c>
      <c r="B23">
        <v>0</v>
      </c>
      <c r="C23">
        <v>0</v>
      </c>
      <c r="D23">
        <v>1.68</v>
      </c>
      <c r="E23">
        <v>5.95</v>
      </c>
      <c r="F23" t="s">
        <v>62</v>
      </c>
      <c r="G23">
        <v>21</v>
      </c>
      <c r="H23">
        <v>0</v>
      </c>
      <c r="I23">
        <v>0</v>
      </c>
      <c r="J23">
        <v>46.78</v>
      </c>
      <c r="K23">
        <v>13.45</v>
      </c>
      <c r="L23" t="s">
        <v>62</v>
      </c>
      <c r="M23">
        <v>21</v>
      </c>
      <c r="N23">
        <v>0</v>
      </c>
      <c r="O23">
        <v>0</v>
      </c>
      <c r="P23">
        <v>46.78</v>
      </c>
      <c r="Q23">
        <v>14.82</v>
      </c>
      <c r="R23" t="s">
        <v>62</v>
      </c>
      <c r="S23">
        <v>21</v>
      </c>
      <c r="T23">
        <v>631953.06</v>
      </c>
      <c r="U23">
        <v>490.112</v>
      </c>
      <c r="V23">
        <v>6.57</v>
      </c>
      <c r="W23">
        <v>2.08</v>
      </c>
      <c r="X23" t="s">
        <v>62</v>
      </c>
      <c r="Y23">
        <v>21</v>
      </c>
      <c r="Z23">
        <v>586455.44</v>
      </c>
      <c r="AA23">
        <v>529.743</v>
      </c>
      <c r="AB23">
        <v>6.52</v>
      </c>
      <c r="AC23">
        <v>1.95</v>
      </c>
      <c r="AD23" t="s">
        <v>62</v>
      </c>
      <c r="AE23">
        <v>21</v>
      </c>
      <c r="AF23">
        <v>6833.83</v>
      </c>
      <c r="AG23">
        <v>1629.435</v>
      </c>
      <c r="AH23">
        <v>2.97</v>
      </c>
      <c r="AI23">
        <v>5.19</v>
      </c>
      <c r="AJ23" t="s">
        <v>63</v>
      </c>
      <c r="AK23">
        <v>21</v>
      </c>
      <c r="AL23">
        <v>504.61</v>
      </c>
      <c r="AM23">
        <v>37.183</v>
      </c>
      <c r="AN23">
        <v>2.56</v>
      </c>
      <c r="AO23">
        <v>11.17</v>
      </c>
      <c r="AP23" t="s">
        <v>63</v>
      </c>
      <c r="AQ23" s="77">
        <f t="shared" si="0"/>
        <v>1218408.5</v>
      </c>
      <c r="AR23" s="29">
        <f t="shared" si="1"/>
        <v>1225746.9400000002</v>
      </c>
    </row>
    <row r="24" spans="1:44" ht="12.75">
      <c r="A24">
        <v>22</v>
      </c>
      <c r="B24">
        <v>0</v>
      </c>
      <c r="C24">
        <v>0</v>
      </c>
      <c r="D24">
        <v>1.66</v>
      </c>
      <c r="E24">
        <v>5.95</v>
      </c>
      <c r="F24" t="s">
        <v>62</v>
      </c>
      <c r="G24">
        <v>22</v>
      </c>
      <c r="H24">
        <v>0</v>
      </c>
      <c r="I24">
        <v>0</v>
      </c>
      <c r="J24">
        <v>47.1</v>
      </c>
      <c r="K24">
        <v>14.12</v>
      </c>
      <c r="L24" t="s">
        <v>62</v>
      </c>
      <c r="M24">
        <v>22</v>
      </c>
      <c r="N24">
        <v>0</v>
      </c>
      <c r="O24">
        <v>0</v>
      </c>
      <c r="P24">
        <v>47.1</v>
      </c>
      <c r="Q24">
        <v>15.53</v>
      </c>
      <c r="R24" t="s">
        <v>62</v>
      </c>
      <c r="S24">
        <v>22</v>
      </c>
      <c r="T24">
        <v>632456.63</v>
      </c>
      <c r="U24">
        <v>491.347</v>
      </c>
      <c r="V24">
        <v>6.57</v>
      </c>
      <c r="W24">
        <v>1.22</v>
      </c>
      <c r="X24" t="s">
        <v>62</v>
      </c>
      <c r="Y24">
        <v>22</v>
      </c>
      <c r="Z24">
        <v>564589.69</v>
      </c>
      <c r="AA24">
        <v>487.645</v>
      </c>
      <c r="AB24">
        <v>6.53</v>
      </c>
      <c r="AC24">
        <v>0.94</v>
      </c>
      <c r="AD24" t="s">
        <v>62</v>
      </c>
      <c r="AE24">
        <v>22</v>
      </c>
      <c r="AF24">
        <v>6602.33</v>
      </c>
      <c r="AG24">
        <v>1529.857</v>
      </c>
      <c r="AH24">
        <v>2.97</v>
      </c>
      <c r="AI24">
        <v>4.97</v>
      </c>
      <c r="AJ24" t="s">
        <v>62</v>
      </c>
      <c r="AK24">
        <v>22</v>
      </c>
      <c r="AL24">
        <v>416.95</v>
      </c>
      <c r="AM24">
        <v>29.86</v>
      </c>
      <c r="AN24">
        <v>2.54</v>
      </c>
      <c r="AO24">
        <v>11.21</v>
      </c>
      <c r="AP24" t="s">
        <v>63</v>
      </c>
      <c r="AQ24" s="77">
        <f t="shared" si="0"/>
        <v>1197046.3199999998</v>
      </c>
      <c r="AR24" s="29">
        <f t="shared" si="1"/>
        <v>1204065.5999999999</v>
      </c>
    </row>
    <row r="25" spans="1:44" ht="12.75">
      <c r="A25">
        <v>23</v>
      </c>
      <c r="B25">
        <v>0</v>
      </c>
      <c r="C25">
        <v>0</v>
      </c>
      <c r="D25">
        <v>1.7</v>
      </c>
      <c r="E25">
        <v>5.95</v>
      </c>
      <c r="F25" t="s">
        <v>62</v>
      </c>
      <c r="G25">
        <v>23</v>
      </c>
      <c r="H25">
        <v>0</v>
      </c>
      <c r="I25">
        <v>0</v>
      </c>
      <c r="J25">
        <v>46.74</v>
      </c>
      <c r="K25">
        <v>15.32</v>
      </c>
      <c r="L25" t="s">
        <v>62</v>
      </c>
      <c r="M25">
        <v>23</v>
      </c>
      <c r="N25">
        <v>0</v>
      </c>
      <c r="O25">
        <v>0</v>
      </c>
      <c r="P25">
        <v>46.74</v>
      </c>
      <c r="Q25">
        <v>16.9</v>
      </c>
      <c r="R25" t="s">
        <v>62</v>
      </c>
      <c r="S25">
        <v>23</v>
      </c>
      <c r="T25">
        <v>628133.56</v>
      </c>
      <c r="U25">
        <v>481.809</v>
      </c>
      <c r="V25">
        <v>6.58</v>
      </c>
      <c r="W25">
        <v>0.74</v>
      </c>
      <c r="X25" t="s">
        <v>62</v>
      </c>
      <c r="Y25">
        <v>23</v>
      </c>
      <c r="Z25">
        <v>553013.38</v>
      </c>
      <c r="AA25">
        <v>467.176</v>
      </c>
      <c r="AB25">
        <v>6.54</v>
      </c>
      <c r="AC25">
        <v>0.52</v>
      </c>
      <c r="AD25" t="s">
        <v>62</v>
      </c>
      <c r="AE25">
        <v>23</v>
      </c>
      <c r="AF25">
        <v>7024.14</v>
      </c>
      <c r="AG25" t="s">
        <v>80</v>
      </c>
      <c r="AH25" t="s">
        <v>81</v>
      </c>
      <c r="AI25" t="s">
        <v>82</v>
      </c>
      <c r="AJ25" t="s">
        <v>61</v>
      </c>
      <c r="AK25">
        <v>23</v>
      </c>
      <c r="AL25">
        <v>480.22</v>
      </c>
      <c r="AM25">
        <v>32.73</v>
      </c>
      <c r="AN25">
        <v>2.52</v>
      </c>
      <c r="AO25">
        <v>12.12</v>
      </c>
      <c r="AP25" t="s">
        <v>63</v>
      </c>
      <c r="AQ25" s="77">
        <f t="shared" si="0"/>
        <v>1181146.94</v>
      </c>
      <c r="AR25" s="29">
        <f t="shared" si="1"/>
        <v>1188651.2999999998</v>
      </c>
    </row>
    <row r="26" spans="1:44" ht="12.75">
      <c r="A26">
        <v>24</v>
      </c>
      <c r="B26">
        <v>0</v>
      </c>
      <c r="C26">
        <v>0</v>
      </c>
      <c r="D26">
        <v>1.66</v>
      </c>
      <c r="E26">
        <v>5.95</v>
      </c>
      <c r="G26">
        <v>24</v>
      </c>
      <c r="H26">
        <v>0</v>
      </c>
      <c r="I26">
        <v>0</v>
      </c>
      <c r="J26">
        <v>46.79</v>
      </c>
      <c r="K26">
        <v>14.83</v>
      </c>
      <c r="M26">
        <v>24</v>
      </c>
      <c r="N26">
        <v>0</v>
      </c>
      <c r="O26">
        <v>0</v>
      </c>
      <c r="P26">
        <v>46.79</v>
      </c>
      <c r="Q26">
        <v>16.27</v>
      </c>
      <c r="S26">
        <v>24</v>
      </c>
      <c r="T26">
        <v>634398.19</v>
      </c>
      <c r="U26">
        <v>491.129</v>
      </c>
      <c r="V26">
        <v>6.58</v>
      </c>
      <c r="W26">
        <v>0.75</v>
      </c>
      <c r="Y26">
        <v>24</v>
      </c>
      <c r="Z26">
        <v>517062.28</v>
      </c>
      <c r="AA26">
        <v>408.325</v>
      </c>
      <c r="AB26">
        <v>6.55</v>
      </c>
      <c r="AC26">
        <v>0.57</v>
      </c>
      <c r="AE26">
        <v>24</v>
      </c>
      <c r="AF26">
        <v>8723</v>
      </c>
      <c r="AG26">
        <v>122.776</v>
      </c>
      <c r="AH26">
        <v>2.7</v>
      </c>
      <c r="AI26">
        <v>4.39</v>
      </c>
      <c r="AK26">
        <v>24</v>
      </c>
      <c r="AL26">
        <v>571.65</v>
      </c>
      <c r="AM26">
        <v>47.234</v>
      </c>
      <c r="AN26">
        <v>2.5</v>
      </c>
      <c r="AO26">
        <v>12.05</v>
      </c>
      <c r="AP26" t="s">
        <v>64</v>
      </c>
      <c r="AQ26" s="77">
        <f t="shared" si="0"/>
        <v>1151460.47</v>
      </c>
      <c r="AR26" s="29">
        <f t="shared" si="1"/>
        <v>1160755.1199999999</v>
      </c>
    </row>
    <row r="27" spans="1:44" ht="12.75">
      <c r="A27">
        <v>25</v>
      </c>
      <c r="B27">
        <v>0</v>
      </c>
      <c r="C27">
        <v>0</v>
      </c>
      <c r="D27">
        <v>1.64</v>
      </c>
      <c r="E27">
        <v>5.95</v>
      </c>
      <c r="G27">
        <v>25</v>
      </c>
      <c r="H27">
        <v>0</v>
      </c>
      <c r="I27">
        <v>0</v>
      </c>
      <c r="J27">
        <v>46.7</v>
      </c>
      <c r="K27">
        <v>15.11</v>
      </c>
      <c r="M27">
        <v>25</v>
      </c>
      <c r="N27">
        <v>0</v>
      </c>
      <c r="O27">
        <v>0</v>
      </c>
      <c r="P27">
        <v>46.7</v>
      </c>
      <c r="Q27">
        <v>16.22</v>
      </c>
      <c r="S27">
        <v>25</v>
      </c>
      <c r="T27">
        <v>631124.69</v>
      </c>
      <c r="U27">
        <v>490.547</v>
      </c>
      <c r="V27">
        <v>6.57</v>
      </c>
      <c r="W27">
        <v>3.24</v>
      </c>
      <c r="Y27">
        <v>25</v>
      </c>
      <c r="Z27">
        <v>557015.56</v>
      </c>
      <c r="AA27">
        <v>473.485</v>
      </c>
      <c r="AB27">
        <v>6.54</v>
      </c>
      <c r="AC27">
        <v>2.92</v>
      </c>
      <c r="AE27">
        <v>25</v>
      </c>
      <c r="AF27">
        <v>9253.83</v>
      </c>
      <c r="AG27">
        <v>136.696</v>
      </c>
      <c r="AH27">
        <v>2.7</v>
      </c>
      <c r="AI27">
        <v>5.41</v>
      </c>
      <c r="AK27">
        <v>25</v>
      </c>
      <c r="AL27">
        <v>585.71</v>
      </c>
      <c r="AM27">
        <v>50.513</v>
      </c>
      <c r="AN27">
        <v>2.51</v>
      </c>
      <c r="AO27">
        <v>13.17</v>
      </c>
      <c r="AP27" t="s">
        <v>64</v>
      </c>
      <c r="AQ27" s="77">
        <f t="shared" si="0"/>
        <v>1188140.25</v>
      </c>
      <c r="AR27" s="29">
        <f t="shared" si="1"/>
        <v>1197979.79</v>
      </c>
    </row>
    <row r="28" spans="1:44" ht="12.75">
      <c r="A28">
        <v>26</v>
      </c>
      <c r="B28">
        <v>0</v>
      </c>
      <c r="C28">
        <v>0</v>
      </c>
      <c r="D28">
        <v>1.62</v>
      </c>
      <c r="E28">
        <v>5.95</v>
      </c>
      <c r="F28" t="s">
        <v>62</v>
      </c>
      <c r="G28">
        <v>26</v>
      </c>
      <c r="H28">
        <v>531780.5</v>
      </c>
      <c r="I28">
        <v>624.513</v>
      </c>
      <c r="J28">
        <v>45.56</v>
      </c>
      <c r="K28">
        <v>16.03</v>
      </c>
      <c r="L28" t="s">
        <v>63</v>
      </c>
      <c r="M28">
        <v>26</v>
      </c>
      <c r="N28">
        <v>545343.38</v>
      </c>
      <c r="O28">
        <v>309.007</v>
      </c>
      <c r="P28">
        <v>45.56</v>
      </c>
      <c r="Q28">
        <v>16.59</v>
      </c>
      <c r="R28" t="s">
        <v>63</v>
      </c>
      <c r="S28">
        <v>26</v>
      </c>
      <c r="T28">
        <v>94858.63</v>
      </c>
      <c r="U28">
        <v>73.575</v>
      </c>
      <c r="V28">
        <v>6.32</v>
      </c>
      <c r="W28">
        <v>8.34</v>
      </c>
      <c r="X28" t="s">
        <v>63</v>
      </c>
      <c r="Y28">
        <v>26</v>
      </c>
      <c r="Z28">
        <v>98009.92</v>
      </c>
      <c r="AA28">
        <v>98.632</v>
      </c>
      <c r="AB28">
        <v>3.5</v>
      </c>
      <c r="AC28">
        <v>8.35</v>
      </c>
      <c r="AD28" t="s">
        <v>62</v>
      </c>
      <c r="AE28">
        <v>26</v>
      </c>
      <c r="AF28">
        <v>11508.62</v>
      </c>
      <c r="AG28">
        <v>216.815</v>
      </c>
      <c r="AH28">
        <v>3.22</v>
      </c>
      <c r="AI28">
        <v>2.71</v>
      </c>
      <c r="AJ28" t="s">
        <v>63</v>
      </c>
      <c r="AK28">
        <v>26</v>
      </c>
      <c r="AL28">
        <v>781.78</v>
      </c>
      <c r="AM28">
        <v>78.592</v>
      </c>
      <c r="AN28">
        <v>2.85</v>
      </c>
      <c r="AO28">
        <v>9.92</v>
      </c>
      <c r="AP28" t="s">
        <v>63</v>
      </c>
      <c r="AQ28" s="77">
        <f t="shared" si="0"/>
        <v>1269992.4299999997</v>
      </c>
      <c r="AR28" s="29">
        <f t="shared" si="1"/>
        <v>1282282.8299999998</v>
      </c>
    </row>
    <row r="29" spans="1:44" ht="12.75">
      <c r="A29">
        <v>27</v>
      </c>
      <c r="B29">
        <v>0</v>
      </c>
      <c r="C29">
        <v>0</v>
      </c>
      <c r="D29">
        <v>1.59</v>
      </c>
      <c r="E29">
        <v>5.95</v>
      </c>
      <c r="F29" t="s">
        <v>62</v>
      </c>
      <c r="G29">
        <v>27</v>
      </c>
      <c r="H29">
        <v>615687.63</v>
      </c>
      <c r="I29">
        <v>1054.657</v>
      </c>
      <c r="J29">
        <v>38.45</v>
      </c>
      <c r="K29">
        <v>17.38</v>
      </c>
      <c r="L29" t="s">
        <v>63</v>
      </c>
      <c r="M29">
        <v>27</v>
      </c>
      <c r="N29">
        <v>592617.81</v>
      </c>
      <c r="O29">
        <v>445.777</v>
      </c>
      <c r="P29">
        <v>38.46</v>
      </c>
      <c r="Q29">
        <v>17.87</v>
      </c>
      <c r="R29" t="s">
        <v>62</v>
      </c>
      <c r="S29">
        <v>27</v>
      </c>
      <c r="T29">
        <v>0</v>
      </c>
      <c r="U29">
        <v>0</v>
      </c>
      <c r="V29" t="s">
        <v>74</v>
      </c>
      <c r="W29" t="s">
        <v>75</v>
      </c>
      <c r="X29" t="s">
        <v>61</v>
      </c>
      <c r="Y29">
        <v>27</v>
      </c>
      <c r="Z29">
        <v>0</v>
      </c>
      <c r="AA29">
        <v>0</v>
      </c>
      <c r="AB29">
        <v>2.98</v>
      </c>
      <c r="AC29">
        <v>12.18</v>
      </c>
      <c r="AD29" t="s">
        <v>62</v>
      </c>
      <c r="AE29">
        <v>27</v>
      </c>
      <c r="AF29">
        <v>8734.69</v>
      </c>
      <c r="AG29">
        <v>95.722</v>
      </c>
      <c r="AH29">
        <v>3.54</v>
      </c>
      <c r="AI29">
        <v>4.79</v>
      </c>
      <c r="AJ29" t="s">
        <v>62</v>
      </c>
      <c r="AK29">
        <v>27</v>
      </c>
      <c r="AL29">
        <v>602</v>
      </c>
      <c r="AM29">
        <v>43.723</v>
      </c>
      <c r="AN29">
        <v>3.08</v>
      </c>
      <c r="AO29">
        <v>12.07</v>
      </c>
      <c r="AP29" t="s">
        <v>63</v>
      </c>
      <c r="AQ29" s="77">
        <f t="shared" si="0"/>
        <v>1208305.44</v>
      </c>
      <c r="AR29" s="29">
        <f t="shared" si="1"/>
        <v>1217642.13</v>
      </c>
    </row>
    <row r="30" spans="1:44" ht="12.75">
      <c r="A30">
        <v>28</v>
      </c>
      <c r="B30">
        <v>0</v>
      </c>
      <c r="C30">
        <v>0</v>
      </c>
      <c r="D30">
        <v>1.14</v>
      </c>
      <c r="E30">
        <v>8.8</v>
      </c>
      <c r="F30" t="s">
        <v>64</v>
      </c>
      <c r="G30">
        <v>28</v>
      </c>
      <c r="H30">
        <v>41548.91</v>
      </c>
      <c r="I30" t="s">
        <v>69</v>
      </c>
      <c r="J30">
        <v>7.66</v>
      </c>
      <c r="K30">
        <v>10.5</v>
      </c>
      <c r="L30" t="s">
        <v>70</v>
      </c>
      <c r="M30">
        <v>28</v>
      </c>
      <c r="N30">
        <v>593138</v>
      </c>
      <c r="O30">
        <v>317.341</v>
      </c>
      <c r="P30">
        <v>45.79</v>
      </c>
      <c r="Q30">
        <v>17.19</v>
      </c>
      <c r="S30">
        <v>28</v>
      </c>
      <c r="T30">
        <v>0</v>
      </c>
      <c r="U30">
        <v>0</v>
      </c>
      <c r="V30">
        <v>5.51</v>
      </c>
      <c r="W30">
        <v>10.24</v>
      </c>
      <c r="X30" t="s">
        <v>64</v>
      </c>
      <c r="Y30">
        <v>28</v>
      </c>
      <c r="Z30">
        <v>0</v>
      </c>
      <c r="AA30">
        <v>0</v>
      </c>
      <c r="AB30">
        <v>3.1</v>
      </c>
      <c r="AC30">
        <v>9.85</v>
      </c>
      <c r="AE30">
        <v>28</v>
      </c>
      <c r="AF30">
        <v>9216.11</v>
      </c>
      <c r="AG30">
        <v>105.563</v>
      </c>
      <c r="AH30">
        <v>3.5</v>
      </c>
      <c r="AI30">
        <v>1.99</v>
      </c>
      <c r="AK30">
        <v>28</v>
      </c>
      <c r="AL30">
        <v>627.36</v>
      </c>
      <c r="AM30">
        <v>46.714</v>
      </c>
      <c r="AN30">
        <v>3.04</v>
      </c>
      <c r="AO30">
        <v>10.11</v>
      </c>
      <c r="AP30" t="s">
        <v>64</v>
      </c>
      <c r="AQ30" s="77">
        <f t="shared" si="0"/>
        <v>634686.91</v>
      </c>
      <c r="AR30" s="29">
        <f t="shared" si="1"/>
        <v>644530.38</v>
      </c>
    </row>
    <row r="31" spans="1:44" ht="12.75">
      <c r="A31">
        <v>29</v>
      </c>
      <c r="B31">
        <v>0</v>
      </c>
      <c r="C31">
        <v>0</v>
      </c>
      <c r="D31">
        <v>1.15</v>
      </c>
      <c r="E31">
        <v>10.83</v>
      </c>
      <c r="F31" t="s">
        <v>63</v>
      </c>
      <c r="G31">
        <v>29</v>
      </c>
      <c r="H31">
        <v>574.84</v>
      </c>
      <c r="I31">
        <v>0.27</v>
      </c>
      <c r="J31">
        <v>30.2</v>
      </c>
      <c r="K31">
        <v>12.34</v>
      </c>
      <c r="L31" t="s">
        <v>63</v>
      </c>
      <c r="M31">
        <v>29</v>
      </c>
      <c r="N31">
        <v>612559.81</v>
      </c>
      <c r="O31">
        <v>332.834</v>
      </c>
      <c r="P31">
        <v>45.22</v>
      </c>
      <c r="Q31">
        <v>16.47</v>
      </c>
      <c r="R31" t="s">
        <v>62</v>
      </c>
      <c r="S31">
        <v>29</v>
      </c>
      <c r="T31">
        <v>0</v>
      </c>
      <c r="U31">
        <v>0</v>
      </c>
      <c r="V31">
        <v>2.28</v>
      </c>
      <c r="W31">
        <v>11.19</v>
      </c>
      <c r="X31" t="s">
        <v>63</v>
      </c>
      <c r="Y31">
        <v>29</v>
      </c>
      <c r="Z31">
        <v>0</v>
      </c>
      <c r="AA31">
        <v>0</v>
      </c>
      <c r="AB31">
        <v>3.07</v>
      </c>
      <c r="AC31">
        <v>11.08</v>
      </c>
      <c r="AD31" t="s">
        <v>62</v>
      </c>
      <c r="AE31">
        <v>29</v>
      </c>
      <c r="AF31">
        <v>10457.81</v>
      </c>
      <c r="AG31">
        <v>134.695</v>
      </c>
      <c r="AH31">
        <v>3.52</v>
      </c>
      <c r="AI31">
        <v>3.69</v>
      </c>
      <c r="AJ31" t="s">
        <v>62</v>
      </c>
      <c r="AK31">
        <v>29</v>
      </c>
      <c r="AL31">
        <v>755.97</v>
      </c>
      <c r="AM31">
        <v>66.977</v>
      </c>
      <c r="AN31">
        <v>3.05</v>
      </c>
      <c r="AO31">
        <v>11.39</v>
      </c>
      <c r="AP31" t="s">
        <v>63</v>
      </c>
      <c r="AQ31" s="77">
        <f t="shared" si="0"/>
        <v>613134.65</v>
      </c>
      <c r="AR31" s="29">
        <f t="shared" si="1"/>
        <v>624348.43</v>
      </c>
    </row>
    <row r="32" spans="1:44" ht="12.75">
      <c r="A32">
        <v>30</v>
      </c>
      <c r="B32">
        <v>0</v>
      </c>
      <c r="C32">
        <v>0</v>
      </c>
      <c r="D32">
        <v>1.07</v>
      </c>
      <c r="E32">
        <v>14.99</v>
      </c>
      <c r="F32" t="s">
        <v>62</v>
      </c>
      <c r="G32">
        <v>30</v>
      </c>
      <c r="H32">
        <v>395139.69</v>
      </c>
      <c r="I32">
        <v>418.586</v>
      </c>
      <c r="J32">
        <v>44.41</v>
      </c>
      <c r="K32">
        <v>16.41</v>
      </c>
      <c r="L32" t="s">
        <v>63</v>
      </c>
      <c r="M32">
        <v>30</v>
      </c>
      <c r="N32">
        <v>617592.44</v>
      </c>
      <c r="O32">
        <v>340.494</v>
      </c>
      <c r="P32">
        <v>44.99</v>
      </c>
      <c r="Q32">
        <v>17.1</v>
      </c>
      <c r="R32" t="s">
        <v>62</v>
      </c>
      <c r="S32">
        <v>30</v>
      </c>
      <c r="T32">
        <v>0</v>
      </c>
      <c r="U32">
        <v>0</v>
      </c>
      <c r="V32">
        <v>2.1</v>
      </c>
      <c r="W32">
        <v>14.85</v>
      </c>
      <c r="X32" t="s">
        <v>63</v>
      </c>
      <c r="Y32">
        <v>30</v>
      </c>
      <c r="Z32">
        <v>0</v>
      </c>
      <c r="AA32">
        <v>0</v>
      </c>
      <c r="AB32">
        <v>3.08</v>
      </c>
      <c r="AC32">
        <v>14.74</v>
      </c>
      <c r="AD32" t="s">
        <v>62</v>
      </c>
      <c r="AE32">
        <v>30</v>
      </c>
      <c r="AF32">
        <v>8391.74</v>
      </c>
      <c r="AG32">
        <v>85.506</v>
      </c>
      <c r="AH32">
        <v>3.58</v>
      </c>
      <c r="AI32">
        <v>8.1</v>
      </c>
      <c r="AJ32" t="s">
        <v>62</v>
      </c>
      <c r="AK32">
        <v>30</v>
      </c>
      <c r="AL32">
        <v>637.4</v>
      </c>
      <c r="AM32">
        <v>47.241</v>
      </c>
      <c r="AN32">
        <v>3.07</v>
      </c>
      <c r="AO32">
        <v>14.57</v>
      </c>
      <c r="AP32" t="s">
        <v>63</v>
      </c>
      <c r="AQ32" s="77">
        <f t="shared" si="0"/>
        <v>1012732.1299999999</v>
      </c>
      <c r="AR32" s="29">
        <f t="shared" si="1"/>
        <v>1021761.2699999999</v>
      </c>
    </row>
    <row r="33" spans="1:44" ht="12.75">
      <c r="A33" t="s">
        <v>66</v>
      </c>
      <c r="B33">
        <v>0</v>
      </c>
      <c r="C33">
        <v>0</v>
      </c>
      <c r="D33">
        <v>1.07</v>
      </c>
      <c r="E33">
        <v>21.36</v>
      </c>
      <c r="F33" t="s">
        <v>63</v>
      </c>
      <c r="G33" t="s">
        <v>66</v>
      </c>
      <c r="H33">
        <v>1584739.11</v>
      </c>
      <c r="I33" t="s">
        <v>71</v>
      </c>
      <c r="J33">
        <v>42.81</v>
      </c>
      <c r="K33">
        <v>16.61</v>
      </c>
      <c r="L33" t="s">
        <v>61</v>
      </c>
      <c r="M33" t="s">
        <v>66</v>
      </c>
      <c r="N33">
        <v>2961251.44</v>
      </c>
      <c r="O33">
        <v>349.09</v>
      </c>
      <c r="P33">
        <v>44</v>
      </c>
      <c r="Q33">
        <v>17.04</v>
      </c>
      <c r="R33" t="s">
        <v>63</v>
      </c>
      <c r="S33" t="s">
        <v>66</v>
      </c>
      <c r="T33">
        <v>15303185.13</v>
      </c>
      <c r="U33">
        <v>444.305</v>
      </c>
      <c r="V33" t="s">
        <v>76</v>
      </c>
      <c r="W33" t="s">
        <v>77</v>
      </c>
      <c r="X33" t="s">
        <v>61</v>
      </c>
      <c r="Y33" t="s">
        <v>66</v>
      </c>
      <c r="Z33">
        <v>11843110.08</v>
      </c>
      <c r="AA33">
        <v>339.571</v>
      </c>
      <c r="AB33">
        <v>6.43</v>
      </c>
      <c r="AC33">
        <v>2.43</v>
      </c>
      <c r="AD33" t="s">
        <v>62</v>
      </c>
      <c r="AE33" t="s">
        <v>66</v>
      </c>
      <c r="AF33">
        <v>157543.29</v>
      </c>
      <c r="AG33" t="s">
        <v>83</v>
      </c>
      <c r="AH33" t="s">
        <v>84</v>
      </c>
      <c r="AI33" t="s">
        <v>85</v>
      </c>
      <c r="AJ33" t="s">
        <v>61</v>
      </c>
      <c r="AK33" t="s">
        <v>66</v>
      </c>
      <c r="AL33">
        <v>10933.53</v>
      </c>
      <c r="AM33">
        <v>74.433</v>
      </c>
      <c r="AN33">
        <v>2.83</v>
      </c>
      <c r="AO33">
        <v>13.19</v>
      </c>
      <c r="AP33" t="s">
        <v>63</v>
      </c>
      <c r="AQ33" s="77">
        <f>B33+H33+N33+T33+Z33</f>
        <v>31692285.759999998</v>
      </c>
      <c r="AR33" s="29">
        <f t="shared" si="1"/>
        <v>31860762.58</v>
      </c>
    </row>
    <row r="34" ht="12.75">
      <c r="AR34" s="77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Огородник Юлiя Вiкторiвна</cp:lastModifiedBy>
  <cp:lastPrinted>2016-10-03T08:54:24Z</cp:lastPrinted>
  <dcterms:created xsi:type="dcterms:W3CDTF">2010-01-29T08:37:16Z</dcterms:created>
  <dcterms:modified xsi:type="dcterms:W3CDTF">2016-10-31T14:09:04Z</dcterms:modified>
  <cp:category/>
  <cp:version/>
  <cp:contentType/>
  <cp:contentStatus/>
</cp:coreProperties>
</file>