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8505" yWindow="-15" windowWidth="10500" windowHeight="1197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Q18" i="1" l="1"/>
  <c r="Q19" i="1" s="1"/>
  <c r="P18" i="1"/>
  <c r="P19" i="1" s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O19" i="1"/>
  <c r="Q16" i="1"/>
  <c r="P16" i="1"/>
  <c r="P17" i="1" s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Q17" i="1"/>
  <c r="O17" i="1"/>
  <c r="Q14" i="1"/>
  <c r="P14" i="1"/>
  <c r="O14" i="1"/>
  <c r="O15" i="1" s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Q15" i="1"/>
  <c r="P15" i="1"/>
  <c r="G12" i="1" l="1"/>
  <c r="A18" i="1"/>
  <c r="A16" i="1"/>
  <c r="A14" i="1"/>
  <c r="A12" i="1"/>
  <c r="A7" i="1"/>
  <c r="Q13" i="1" l="1"/>
  <c r="P13" i="1"/>
  <c r="O13" i="1"/>
</calcChain>
</file>

<file path=xl/sharedStrings.xml><?xml version="1.0" encoding="utf-8"?>
<sst xmlns="http://schemas.openxmlformats.org/spreadsheetml/2006/main" count="36" uniqueCount="34">
  <si>
    <t>Число місяця</t>
  </si>
  <si>
    <t>метан</t>
  </si>
  <si>
    <t>етан</t>
  </si>
  <si>
    <t>пропан</t>
  </si>
  <si>
    <t>ізо-бутан</t>
  </si>
  <si>
    <t>н-бутан</t>
  </si>
  <si>
    <t>гексани та вищі</t>
  </si>
  <si>
    <t>азот</t>
  </si>
  <si>
    <t>кисень</t>
  </si>
  <si>
    <t>підпис</t>
  </si>
  <si>
    <t>дата</t>
  </si>
  <si>
    <t xml:space="preserve">           Завідувач ВХАЛ Лубенського ПМ Лубенського ЛВУМГ  Федченко Л.Д.        _______________________         __________________</t>
  </si>
  <si>
    <t xml:space="preserve">                                             Головний інженер    Лубенського ЛВУМГ  Сирота В.П.       ______________________           ___________________</t>
  </si>
  <si>
    <t>по газопроводу Глинськ-Розбишівськ-Шебелинка-Полтава-Київ (Глинськ-Розбишівськ-ШПК)</t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</si>
  <si>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</si>
  <si>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</si>
  <si>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"Полтавагаз"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Н.Будаківка  </t>
    </r>
    <r>
      <rPr>
        <sz val="12"/>
        <color theme="1"/>
        <rFont val="Calibri"/>
        <family val="2"/>
        <scheme val="minor"/>
      </rPr>
      <t xml:space="preserve">( ГРС Комишня )   </t>
    </r>
  </si>
  <si>
    <r>
      <t xml:space="preserve">    </t>
    </r>
    <r>
      <rPr>
        <b/>
        <sz val="14"/>
        <color theme="1"/>
        <rFont val="Calibri"/>
        <family val="2"/>
        <charset val="204"/>
        <scheme val="minor"/>
      </rPr>
      <t>Паспорт фізико-хімічних показників природного газу</t>
    </r>
  </si>
  <si>
    <t>&lt;0,0002</t>
  </si>
  <si>
    <t>Компонентний склад, %  мол.  (об.)</t>
  </si>
  <si>
    <r>
      <t>Густина,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</si>
  <si>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МДж/м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3 </t>
    </r>
    <r>
      <rPr>
        <sz val="10"/>
        <color theme="1"/>
        <rFont val="Calibri"/>
        <family val="2"/>
        <charset val="204"/>
        <scheme val="minor"/>
      </rPr>
      <t>(кВт</t>
    </r>
    <r>
      <rPr>
        <sz val="10"/>
        <color theme="1"/>
        <rFont val="Calibri"/>
        <family val="2"/>
        <charset val="204"/>
      </rPr>
      <t>·год/м</t>
    </r>
    <r>
      <rPr>
        <vertAlign val="superscript"/>
        <sz val="10"/>
        <color theme="1"/>
        <rFont val="Calibri"/>
        <family val="2"/>
        <charset val="204"/>
      </rPr>
      <t>3</t>
    </r>
    <r>
      <rPr>
        <sz val="10"/>
        <color theme="1"/>
        <rFont val="Calibri"/>
        <family val="2"/>
        <charset val="204"/>
      </rPr>
      <t>)</t>
    </r>
  </si>
  <si>
    <r>
      <t>Теплота  згоряння вища,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</si>
  <si>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>Число Воббе вище,                                           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</si>
  <si>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Точка роси вологи (Р=3,92МПа),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</si>
  <si>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 xml:space="preserve">Температура точки роси вуглеводнів ,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</si>
  <si>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>Масова концентрація сірководню,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</si>
  <si>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Маса механічних домішок,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</si>
  <si>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нео-пентан</t>
  </si>
  <si>
    <t>ізо-пентан</t>
  </si>
  <si>
    <t>н-пентан</t>
  </si>
  <si>
    <t>Діоксид вуглецю</t>
  </si>
  <si>
    <t>відс.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</si>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</sst>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vertAlign val="superscript"/>
      <sz val="10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64" fontId="3" fillId="0" borderId="5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4" fontId="15" fillId="0" borderId="8" xfId="0" applyNumberFormat="1" applyFont="1" applyBorder="1" applyAlignment="1">
      <alignment horizontal="center" vertical="center" wrapText="1"/>
    </xf>
    <xf numFmtId="14" fontId="15" fillId="0" borderId="4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-14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1/&#1055;&#1040;&#1058;%20&#1055;&#1086;&#1083;&#1090;&#1072;&#1074;&#1072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2/&#1055;&#1040;&#1058;%20&#1055;&#1086;&#1083;&#1090;&#1072;&#1074;&#1072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3/&#1055;&#1040;&#1058;%20&#1055;&#1086;&#1083;&#1090;&#1072;&#1074;&#1072;&#1075;&#1072;&#107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5;&#1086;&#1083;&#1090;&#1072;&#1074;&#1072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A7" t="str">
            <v xml:space="preserve"> з 1.01.2016 р. по 31.01.2016 р.</v>
          </cell>
          <cell r="B7"/>
          <cell r="C7"/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</row>
        <row r="12">
          <cell r="A12" t="str">
            <v>04.01.16р.</v>
          </cell>
        </row>
        <row r="13">
          <cell r="A13"/>
        </row>
        <row r="14">
          <cell r="A14" t="str">
            <v>11.01.16р.</v>
          </cell>
        </row>
        <row r="15">
          <cell r="A15"/>
        </row>
        <row r="16">
          <cell r="A16" t="str">
            <v>18.01.16р.</v>
          </cell>
        </row>
        <row r="17">
          <cell r="A17"/>
        </row>
        <row r="18">
          <cell r="A18" t="str">
            <v>25.01.16р.</v>
          </cell>
        </row>
        <row r="19">
          <cell r="A19"/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6">
          <cell r="B26">
            <v>85.414000000000001</v>
          </cell>
          <cell r="I26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6">
          <cell r="B26">
            <v>85.078999999999994</v>
          </cell>
          <cell r="C26">
            <v>7.8479999999999999</v>
          </cell>
          <cell r="D26">
            <v>1.49</v>
          </cell>
          <cell r="E26">
            <v>0.13100000000000001</v>
          </cell>
          <cell r="F26">
            <v>6.7000000000000004E-2</v>
          </cell>
          <cell r="G26">
            <v>3.2000000000000001E-2</v>
          </cell>
          <cell r="H26">
            <v>3.6999999999999998E-2</v>
          </cell>
          <cell r="I26" t="str">
            <v>-</v>
          </cell>
          <cell r="J26">
            <v>0.03</v>
          </cell>
          <cell r="K26">
            <v>1.5169999999999999</v>
          </cell>
          <cell r="L26">
            <v>3.762</v>
          </cell>
          <cell r="M26">
            <v>7.0000000000000001E-3</v>
          </cell>
        </row>
        <row r="30">
          <cell r="M30">
            <v>0.78900000000000003</v>
          </cell>
        </row>
        <row r="31">
          <cell r="M31">
            <v>34.75</v>
          </cell>
        </row>
        <row r="32">
          <cell r="M32">
            <v>38.47</v>
          </cell>
        </row>
        <row r="34">
          <cell r="M34">
            <v>47.52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6">
          <cell r="B26">
            <v>84.995999999999995</v>
          </cell>
          <cell r="C26">
            <v>8.0280000000000005</v>
          </cell>
          <cell r="D26">
            <v>1.3660000000000001</v>
          </cell>
          <cell r="E26">
            <v>0.12</v>
          </cell>
          <cell r="F26">
            <v>0.06</v>
          </cell>
          <cell r="G26">
            <v>2.9000000000000001E-2</v>
          </cell>
          <cell r="H26">
            <v>3.3000000000000002E-2</v>
          </cell>
          <cell r="I26" t="str">
            <v>-</v>
          </cell>
          <cell r="J26">
            <v>2.7E-2</v>
          </cell>
          <cell r="K26">
            <v>1.5569999999999999</v>
          </cell>
          <cell r="L26">
            <v>3.7770000000000001</v>
          </cell>
          <cell r="M26">
            <v>7.0000000000000001E-3</v>
          </cell>
        </row>
        <row r="30">
          <cell r="M30">
            <v>0.78900000000000003</v>
          </cell>
        </row>
        <row r="31">
          <cell r="M31">
            <v>34.700000000000003</v>
          </cell>
        </row>
        <row r="32">
          <cell r="M32">
            <v>38.4</v>
          </cell>
        </row>
        <row r="34">
          <cell r="M34">
            <v>47.46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6">
          <cell r="B26">
            <v>84.668999999999997</v>
          </cell>
          <cell r="C26">
            <v>8.1549999999999994</v>
          </cell>
          <cell r="D26">
            <v>1.5049999999999999</v>
          </cell>
          <cell r="E26">
            <v>0.127</v>
          </cell>
          <cell r="F26">
            <v>6.8000000000000005E-2</v>
          </cell>
          <cell r="G26">
            <v>2.9000000000000001E-2</v>
          </cell>
          <cell r="H26">
            <v>3.3000000000000002E-2</v>
          </cell>
          <cell r="I26" t="str">
            <v>-</v>
          </cell>
          <cell r="J26">
            <v>0.03</v>
          </cell>
          <cell r="K26">
            <v>1.538</v>
          </cell>
          <cell r="L26">
            <v>3.839</v>
          </cell>
          <cell r="M26">
            <v>7.0000000000000001E-3</v>
          </cell>
        </row>
        <row r="30">
          <cell r="M30">
            <v>0.79300000000000004</v>
          </cell>
        </row>
        <row r="31">
          <cell r="M31">
            <v>34.799999999999997</v>
          </cell>
        </row>
        <row r="32">
          <cell r="M32">
            <v>38.520000000000003</v>
          </cell>
        </row>
        <row r="34">
          <cell r="M34">
            <v>47.5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zoomScaleNormal="100" workbookViewId="0">
      <selection activeCell="R12" sqref="R12:R13"/>
    </sheetView>
  </sheetViews>
  <sheetFormatPr defaultRowHeight="15" x14ac:dyDescent="0.25"/>
  <cols>
    <col min="1" max="1" width="8.42578125" customWidth="1"/>
    <col min="2" max="20" width="6.28515625" customWidth="1"/>
    <col min="21" max="21" width="7.5703125" customWidth="1"/>
    <col min="22" max="22" width="5" customWidth="1"/>
  </cols>
  <sheetData>
    <row r="1" spans="1:24" ht="18.75" x14ac:dyDescent="0.3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4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ht="18.75" customHeight="1" x14ac:dyDescent="0.25">
      <c r="A3" s="31" t="s">
        <v>16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4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4" ht="15.75" x14ac:dyDescent="0.25">
      <c r="A5" s="32" t="s">
        <v>13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1:24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4" ht="15.75" x14ac:dyDescent="0.25">
      <c r="A7" s="33" t="str">
        <f>[1]Лист1!$A$7:$V$7</f>
        <v xml:space="preserve"> з 1.01.2016 р. по 31.01.2016 р.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4" ht="6" customHeight="1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4" ht="27" customHeight="1" x14ac:dyDescent="0.25">
      <c r="A9" s="24" t="s">
        <v>0</v>
      </c>
      <c r="B9" s="35" t="s">
        <v>19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26" t="s">
        <v>20</v>
      </c>
      <c r="O9" s="26" t="s">
        <v>21</v>
      </c>
      <c r="P9" s="26" t="s">
        <v>22</v>
      </c>
      <c r="Q9" s="26" t="s">
        <v>23</v>
      </c>
      <c r="R9" s="26" t="s">
        <v>24</v>
      </c>
      <c r="S9" s="26" t="s">
        <v>25</v>
      </c>
      <c r="T9" s="26" t="s">
        <v>26</v>
      </c>
      <c r="U9" s="26" t="s">
        <v>14</v>
      </c>
      <c r="V9" s="36" t="s">
        <v>27</v>
      </c>
      <c r="W9" s="3"/>
      <c r="X9" s="3"/>
    </row>
    <row r="10" spans="1:24" ht="107.25" customHeight="1" x14ac:dyDescent="0.25">
      <c r="A10" s="25"/>
      <c r="B10" s="27" t="s">
        <v>1</v>
      </c>
      <c r="C10" s="27" t="s">
        <v>2</v>
      </c>
      <c r="D10" s="27" t="s">
        <v>3</v>
      </c>
      <c r="E10" s="27" t="s">
        <v>4</v>
      </c>
      <c r="F10" s="27" t="s">
        <v>5</v>
      </c>
      <c r="G10" s="27" t="s">
        <v>28</v>
      </c>
      <c r="H10" s="27" t="s">
        <v>29</v>
      </c>
      <c r="I10" s="27" t="s">
        <v>30</v>
      </c>
      <c r="J10" s="27" t="s">
        <v>6</v>
      </c>
      <c r="K10" s="27" t="s">
        <v>8</v>
      </c>
      <c r="L10" s="27" t="s">
        <v>7</v>
      </c>
      <c r="M10" s="27" t="s">
        <v>31</v>
      </c>
      <c r="N10" s="27"/>
      <c r="O10" s="27"/>
      <c r="P10" s="27"/>
      <c r="Q10" s="27"/>
      <c r="R10" s="27"/>
      <c r="S10" s="27"/>
      <c r="T10" s="27"/>
      <c r="U10" s="27"/>
      <c r="V10" s="37"/>
      <c r="W10" s="3"/>
      <c r="X10" s="3"/>
    </row>
    <row r="11" spans="1:24" ht="40.5" customHeight="1" thickBot="1" x14ac:dyDescent="0.3">
      <c r="A11" s="25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34" t="s">
        <v>15</v>
      </c>
      <c r="O11" s="34"/>
      <c r="P11" s="34"/>
      <c r="Q11" s="34"/>
      <c r="R11" s="28"/>
      <c r="S11" s="28"/>
      <c r="T11" s="28"/>
      <c r="U11" s="28"/>
      <c r="V11" s="38"/>
      <c r="W11" s="3"/>
      <c r="X11" s="3"/>
    </row>
    <row r="12" spans="1:24" ht="15" customHeight="1" x14ac:dyDescent="0.25">
      <c r="A12" s="41" t="str">
        <f>[1]Лист1!$A$12:$A$13</f>
        <v>04.01.16р.</v>
      </c>
      <c r="B12" s="39">
        <v>84.78</v>
      </c>
      <c r="C12" s="39">
        <v>8.0589999999999993</v>
      </c>
      <c r="D12" s="39">
        <v>1.5940000000000001</v>
      </c>
      <c r="E12" s="39">
        <v>7.1999999999999995E-2</v>
      </c>
      <c r="F12" s="39">
        <v>0.13900000000000001</v>
      </c>
      <c r="G12" s="39" t="str">
        <f>[2]Лист1!$I$26</f>
        <v>-</v>
      </c>
      <c r="H12" s="39">
        <v>3.5999999999999997E-2</v>
      </c>
      <c r="I12" s="39">
        <v>3.2000000000000001E-2</v>
      </c>
      <c r="J12" s="39">
        <v>3.2000000000000001E-2</v>
      </c>
      <c r="K12" s="39">
        <v>6.0000000000000001E-3</v>
      </c>
      <c r="L12" s="39">
        <v>1.601</v>
      </c>
      <c r="M12" s="39">
        <v>3.649</v>
      </c>
      <c r="N12" s="39">
        <v>0.79200000000000004</v>
      </c>
      <c r="O12" s="11">
        <v>34.89</v>
      </c>
      <c r="P12" s="11">
        <v>38.61</v>
      </c>
      <c r="Q12" s="11">
        <v>47.64</v>
      </c>
      <c r="R12" s="48">
        <v>-14.1</v>
      </c>
      <c r="S12" s="48">
        <v>-6.2</v>
      </c>
      <c r="T12" s="44">
        <v>5.9999999999999995E-4</v>
      </c>
      <c r="U12" s="46" t="s">
        <v>18</v>
      </c>
      <c r="V12" s="21" t="s">
        <v>32</v>
      </c>
      <c r="W12" s="3"/>
      <c r="X12" s="3"/>
    </row>
    <row r="13" spans="1:24" ht="15" customHeight="1" thickBot="1" x14ac:dyDescent="0.3">
      <c r="A13" s="42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10">
        <f>O12/3.6</f>
        <v>9.6916666666666664</v>
      </c>
      <c r="P13" s="10">
        <f>P12/3.6</f>
        <v>10.725</v>
      </c>
      <c r="Q13" s="10">
        <f>Q12/3.6</f>
        <v>13.233333333333333</v>
      </c>
      <c r="R13" s="49"/>
      <c r="S13" s="49"/>
      <c r="T13" s="45"/>
      <c r="U13" s="47"/>
      <c r="V13" s="22"/>
      <c r="W13" s="3"/>
      <c r="X13" s="3"/>
    </row>
    <row r="14" spans="1:24" ht="15" customHeight="1" x14ac:dyDescent="0.25">
      <c r="A14" s="43" t="str">
        <f>[1]Лист1!$A$14:$A$15</f>
        <v>11.01.16р.</v>
      </c>
      <c r="B14" s="39">
        <f>[3]Лист1!$B$26</f>
        <v>85.078999999999994</v>
      </c>
      <c r="C14" s="39">
        <f>[3]Лист1!$C$26</f>
        <v>7.8479999999999999</v>
      </c>
      <c r="D14" s="39">
        <f>[3]Лист1!$D$26</f>
        <v>1.49</v>
      </c>
      <c r="E14" s="39">
        <f>[3]Лист1!$F$26</f>
        <v>6.7000000000000004E-2</v>
      </c>
      <c r="F14" s="39">
        <f>[3]Лист1!$E$26</f>
        <v>0.13100000000000001</v>
      </c>
      <c r="G14" s="39" t="str">
        <f>[3]Лист1!$I$26</f>
        <v>-</v>
      </c>
      <c r="H14" s="39">
        <f>[3]Лист1!$H$26</f>
        <v>3.6999999999999998E-2</v>
      </c>
      <c r="I14" s="39">
        <f>[3]Лист1!$G$26</f>
        <v>3.2000000000000001E-2</v>
      </c>
      <c r="J14" s="39">
        <f>[3]Лист1!$J$26</f>
        <v>0.03</v>
      </c>
      <c r="K14" s="39">
        <f>[3]Лист1!$M$26</f>
        <v>7.0000000000000001E-3</v>
      </c>
      <c r="L14" s="39">
        <f>[3]Лист1!$K$26</f>
        <v>1.5169999999999999</v>
      </c>
      <c r="M14" s="39">
        <f>[3]Лист1!$L$26</f>
        <v>3.762</v>
      </c>
      <c r="N14" s="39">
        <f>[3]Лист1!$M$30</f>
        <v>0.78900000000000003</v>
      </c>
      <c r="O14" s="11">
        <f>[3]Лист1!$M$31</f>
        <v>34.75</v>
      </c>
      <c r="P14" s="11">
        <f>[3]Лист1!$M$32</f>
        <v>38.47</v>
      </c>
      <c r="Q14" s="11">
        <f>[3]Лист1!$M$34</f>
        <v>47.52</v>
      </c>
      <c r="R14" s="49">
        <v>-12.1</v>
      </c>
      <c r="S14" s="49">
        <v>-6.4</v>
      </c>
      <c r="T14" s="45"/>
      <c r="U14" s="47"/>
      <c r="V14" s="22"/>
      <c r="W14" s="3"/>
      <c r="X14" s="3"/>
    </row>
    <row r="15" spans="1:24" ht="15" customHeight="1" thickBot="1" x14ac:dyDescent="0.3">
      <c r="A15" s="42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20">
        <f>O14/3.6</f>
        <v>9.6527777777777768</v>
      </c>
      <c r="P15" s="20">
        <f>P14/3.6</f>
        <v>10.68611111111111</v>
      </c>
      <c r="Q15" s="20">
        <f>Q14/3.6</f>
        <v>13.200000000000001</v>
      </c>
      <c r="R15" s="49"/>
      <c r="S15" s="49"/>
      <c r="T15" s="45"/>
      <c r="U15" s="47"/>
      <c r="V15" s="22"/>
      <c r="W15" s="3"/>
      <c r="X15" s="3"/>
    </row>
    <row r="16" spans="1:24" ht="15" customHeight="1" x14ac:dyDescent="0.25">
      <c r="A16" s="43" t="str">
        <f>[1]Лист1!$A$16:$A$17</f>
        <v>18.01.16р.</v>
      </c>
      <c r="B16" s="39">
        <f>[4]Лист1!$B$26</f>
        <v>84.995999999999995</v>
      </c>
      <c r="C16" s="39">
        <f>[4]Лист1!$C$26</f>
        <v>8.0280000000000005</v>
      </c>
      <c r="D16" s="39">
        <f>[4]Лист1!$D$26</f>
        <v>1.3660000000000001</v>
      </c>
      <c r="E16" s="39">
        <f>[4]Лист1!$F$26</f>
        <v>0.06</v>
      </c>
      <c r="F16" s="39">
        <f>[4]Лист1!$E$26</f>
        <v>0.12</v>
      </c>
      <c r="G16" s="39" t="str">
        <f>[4]Лист1!$I$26</f>
        <v>-</v>
      </c>
      <c r="H16" s="39">
        <f>[4]Лист1!$H$26</f>
        <v>3.3000000000000002E-2</v>
      </c>
      <c r="I16" s="39">
        <f>[4]Лист1!$G$26</f>
        <v>2.9000000000000001E-2</v>
      </c>
      <c r="J16" s="39">
        <f>[4]Лист1!$J$26</f>
        <v>2.7E-2</v>
      </c>
      <c r="K16" s="39">
        <f>[4]Лист1!$M$26</f>
        <v>7.0000000000000001E-3</v>
      </c>
      <c r="L16" s="39">
        <f>[4]Лист1!$K$26</f>
        <v>1.5569999999999999</v>
      </c>
      <c r="M16" s="39">
        <f>[4]Лист1!$L$26</f>
        <v>3.7770000000000001</v>
      </c>
      <c r="N16" s="39">
        <f>[4]Лист1!$M$30</f>
        <v>0.78900000000000003</v>
      </c>
      <c r="O16" s="11">
        <f>[4]Лист1!$M$31</f>
        <v>34.700000000000003</v>
      </c>
      <c r="P16" s="11">
        <f>[4]Лист1!$M$32</f>
        <v>38.4</v>
      </c>
      <c r="Q16" s="11">
        <f>[4]Лист1!$M$34</f>
        <v>47.46</v>
      </c>
      <c r="R16" s="50">
        <v>-14.1</v>
      </c>
      <c r="S16" s="50">
        <v>-8</v>
      </c>
      <c r="T16" s="45"/>
      <c r="U16" s="47"/>
      <c r="V16" s="22"/>
      <c r="W16" s="3"/>
      <c r="X16" s="3"/>
    </row>
    <row r="17" spans="1:24" ht="15" customHeight="1" thickBot="1" x14ac:dyDescent="0.3">
      <c r="A17" s="42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20">
        <f>O16/3.6</f>
        <v>9.6388888888888893</v>
      </c>
      <c r="P17" s="20">
        <f>P16/3.6</f>
        <v>10.666666666666666</v>
      </c>
      <c r="Q17" s="20">
        <f>Q16/3.6</f>
        <v>13.183333333333334</v>
      </c>
      <c r="R17" s="49"/>
      <c r="S17" s="49"/>
      <c r="T17" s="45"/>
      <c r="U17" s="47"/>
      <c r="V17" s="22"/>
      <c r="W17" s="3"/>
      <c r="X17" s="3"/>
    </row>
    <row r="18" spans="1:24" ht="15" customHeight="1" x14ac:dyDescent="0.25">
      <c r="A18" s="43" t="str">
        <f>[1]Лист1!$A$18:$A$19</f>
        <v>25.01.16р.</v>
      </c>
      <c r="B18" s="39">
        <f>[5]Лист1!$B$26</f>
        <v>84.668999999999997</v>
      </c>
      <c r="C18" s="39">
        <f>[5]Лист1!$C$26</f>
        <v>8.1549999999999994</v>
      </c>
      <c r="D18" s="39">
        <f>[5]Лист1!$D$26</f>
        <v>1.5049999999999999</v>
      </c>
      <c r="E18" s="39">
        <f>[5]Лист1!$F$26</f>
        <v>6.8000000000000005E-2</v>
      </c>
      <c r="F18" s="39">
        <f>[5]Лист1!$E$26</f>
        <v>0.127</v>
      </c>
      <c r="G18" s="39" t="str">
        <f>[5]Лист1!$I$26</f>
        <v>-</v>
      </c>
      <c r="H18" s="39">
        <f>[5]Лист1!$H$26</f>
        <v>3.3000000000000002E-2</v>
      </c>
      <c r="I18" s="39">
        <f>[5]Лист1!$G$26</f>
        <v>2.9000000000000001E-2</v>
      </c>
      <c r="J18" s="39">
        <f>[5]Лист1!$J$26</f>
        <v>0.03</v>
      </c>
      <c r="K18" s="39">
        <f>[5]Лист1!$M$26</f>
        <v>7.0000000000000001E-3</v>
      </c>
      <c r="L18" s="39">
        <f>[5]Лист1!$K$26</f>
        <v>1.538</v>
      </c>
      <c r="M18" s="39">
        <f>[5]Лист1!$L$26</f>
        <v>3.839</v>
      </c>
      <c r="N18" s="39">
        <f>[5]Лист1!$M$30</f>
        <v>0.79300000000000004</v>
      </c>
      <c r="O18" s="11">
        <f>[5]Лист1!$M$31</f>
        <v>34.799999999999997</v>
      </c>
      <c r="P18" s="11">
        <f>[5]Лист1!$M$32</f>
        <v>38.520000000000003</v>
      </c>
      <c r="Q18" s="11">
        <f>[5]Лист1!$M$34</f>
        <v>47.5</v>
      </c>
      <c r="R18" s="49">
        <v>-9.9</v>
      </c>
      <c r="S18" s="49">
        <v>-3.7</v>
      </c>
      <c r="T18" s="45"/>
      <c r="U18" s="47"/>
      <c r="V18" s="22"/>
      <c r="W18" s="3"/>
      <c r="X18" s="3"/>
    </row>
    <row r="19" spans="1:24" ht="15" customHeight="1" x14ac:dyDescent="0.25">
      <c r="A19" s="42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20">
        <f>O18/3.6</f>
        <v>9.6666666666666661</v>
      </c>
      <c r="P19" s="20">
        <f>P18/3.6</f>
        <v>10.700000000000001</v>
      </c>
      <c r="Q19" s="20">
        <f>Q18/3.6</f>
        <v>13.194444444444445</v>
      </c>
      <c r="R19" s="49"/>
      <c r="S19" s="49"/>
      <c r="T19" s="45"/>
      <c r="U19" s="47"/>
      <c r="V19" s="22"/>
      <c r="W19" s="3"/>
      <c r="X19" s="3"/>
    </row>
    <row r="20" spans="1:24" ht="15" customHeight="1" x14ac:dyDescent="0.25">
      <c r="A20" s="12"/>
      <c r="B20" s="13"/>
      <c r="C20" s="13"/>
      <c r="D20" s="13"/>
      <c r="E20" s="13"/>
      <c r="F20" s="13"/>
      <c r="G20" s="14"/>
      <c r="H20" s="13"/>
      <c r="I20" s="13"/>
      <c r="J20" s="13"/>
      <c r="K20" s="13"/>
      <c r="L20" s="13"/>
      <c r="M20" s="13"/>
      <c r="N20" s="13"/>
      <c r="O20" s="15"/>
      <c r="P20" s="15"/>
      <c r="Q20" s="15"/>
      <c r="R20" s="16"/>
      <c r="S20" s="16"/>
      <c r="T20" s="17"/>
      <c r="U20" s="18"/>
      <c r="V20" s="18"/>
    </row>
    <row r="21" spans="1:24" ht="16.5" customHeight="1" x14ac:dyDescent="0.25">
      <c r="A21" s="29" t="s">
        <v>12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24" ht="11.25" customHeight="1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 t="s">
        <v>33</v>
      </c>
      <c r="L22" s="19"/>
      <c r="M22" s="19"/>
      <c r="N22" s="19"/>
      <c r="O22" s="19"/>
      <c r="P22" s="19"/>
      <c r="Q22" s="19"/>
      <c r="R22" s="19"/>
    </row>
    <row r="23" spans="1:24" ht="16.5" customHeight="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24" ht="10.5" customHeight="1" x14ac:dyDescent="0.25">
      <c r="M24" s="5" t="s">
        <v>9</v>
      </c>
      <c r="O24" s="7"/>
      <c r="Q24" s="6" t="s">
        <v>10</v>
      </c>
    </row>
    <row r="25" spans="1:24" ht="10.5" customHeight="1" x14ac:dyDescent="0.25">
      <c r="M25" s="8"/>
      <c r="N25" s="8"/>
      <c r="O25" s="7"/>
      <c r="P25" s="9"/>
    </row>
    <row r="26" spans="1:24" x14ac:dyDescent="0.25">
      <c r="A26" s="23" t="s">
        <v>11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24" ht="10.5" customHeight="1" x14ac:dyDescent="0.25">
      <c r="M27" s="5" t="s">
        <v>9</v>
      </c>
      <c r="Q27" s="6" t="s">
        <v>10</v>
      </c>
    </row>
    <row r="28" spans="1:24" ht="14.25" customHeight="1" x14ac:dyDescent="0.25">
      <c r="M28" s="8"/>
      <c r="N28" s="8"/>
      <c r="O28" s="9"/>
    </row>
  </sheetData>
  <mergeCells count="97">
    <mergeCell ref="J18:J19"/>
    <mergeCell ref="I18:I19"/>
    <mergeCell ref="N16:N17"/>
    <mergeCell ref="R16:R17"/>
    <mergeCell ref="S16:S17"/>
    <mergeCell ref="S18:S19"/>
    <mergeCell ref="R18:R19"/>
    <mergeCell ref="N18:N19"/>
    <mergeCell ref="I16:I17"/>
    <mergeCell ref="J16:J17"/>
    <mergeCell ref="K16:K17"/>
    <mergeCell ref="T12:T19"/>
    <mergeCell ref="U12:U19"/>
    <mergeCell ref="M18:M19"/>
    <mergeCell ref="L18:L19"/>
    <mergeCell ref="K18:K19"/>
    <mergeCell ref="L14:L15"/>
    <mergeCell ref="K14:K15"/>
    <mergeCell ref="K12:K13"/>
    <mergeCell ref="L12:L13"/>
    <mergeCell ref="M12:M13"/>
    <mergeCell ref="N12:N13"/>
    <mergeCell ref="R12:R13"/>
    <mergeCell ref="S12:S13"/>
    <mergeCell ref="S14:S15"/>
    <mergeCell ref="R14:R15"/>
    <mergeCell ref="N14:N15"/>
    <mergeCell ref="F14:F15"/>
    <mergeCell ref="C18:C19"/>
    <mergeCell ref="B18:B19"/>
    <mergeCell ref="A18:A19"/>
    <mergeCell ref="H18:H19"/>
    <mergeCell ref="G18:G19"/>
    <mergeCell ref="F18:F19"/>
    <mergeCell ref="E18:E19"/>
    <mergeCell ref="D18:D19"/>
    <mergeCell ref="E14:E15"/>
    <mergeCell ref="D14:D15"/>
    <mergeCell ref="C14:C15"/>
    <mergeCell ref="B14:B15"/>
    <mergeCell ref="A14:A15"/>
    <mergeCell ref="A16:A17"/>
    <mergeCell ref="B16:B17"/>
    <mergeCell ref="C16:C17"/>
    <mergeCell ref="L16:L17"/>
    <mergeCell ref="M16:M17"/>
    <mergeCell ref="D16:D17"/>
    <mergeCell ref="E16:E17"/>
    <mergeCell ref="F16:F17"/>
    <mergeCell ref="G16:G17"/>
    <mergeCell ref="H16:H17"/>
    <mergeCell ref="M14:M15"/>
    <mergeCell ref="G12:G13"/>
    <mergeCell ref="H12:H13"/>
    <mergeCell ref="I12:I13"/>
    <mergeCell ref="J12:J13"/>
    <mergeCell ref="J14:J15"/>
    <mergeCell ref="I14:I15"/>
    <mergeCell ref="H14:H15"/>
    <mergeCell ref="G14:G15"/>
    <mergeCell ref="A12:A13"/>
    <mergeCell ref="B12:B13"/>
    <mergeCell ref="C12:C13"/>
    <mergeCell ref="D12:D13"/>
    <mergeCell ref="E12:E13"/>
    <mergeCell ref="A21:R21"/>
    <mergeCell ref="S9:S11"/>
    <mergeCell ref="T9:T11"/>
    <mergeCell ref="A1:V1"/>
    <mergeCell ref="A3:V3"/>
    <mergeCell ref="A5:V5"/>
    <mergeCell ref="A7:V7"/>
    <mergeCell ref="L10:L11"/>
    <mergeCell ref="M10:M11"/>
    <mergeCell ref="N11:Q11"/>
    <mergeCell ref="B9:M9"/>
    <mergeCell ref="P9:P10"/>
    <mergeCell ref="Q9:Q10"/>
    <mergeCell ref="U9:U11"/>
    <mergeCell ref="V9:V11"/>
    <mergeCell ref="F12:F13"/>
    <mergeCell ref="V12:V19"/>
    <mergeCell ref="A26:R26"/>
    <mergeCell ref="A9:A11"/>
    <mergeCell ref="N9:N10"/>
    <mergeCell ref="O9:O10"/>
    <mergeCell ref="R9:R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2016-02-05T08:47:06Z</dcterms:modified>
</cp:coreProperties>
</file>