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30" windowWidth="10680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<sst xmlns="http://schemas.openxmlformats.org/spreadsheetml/2006/main" count="32" uniqueCount="30">
  <si>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</si>
  <si>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</si>
  <si>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</si>
  <si>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</si>
  <si>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</si>
  <si>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</si>
  <si>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</si>
  <si>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</si>
  <si>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</si>
  <si>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</si>
  <si>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</si>
  <si>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</si>
  <si>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</si>
  <si>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</si>
  <si>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</si>
  <si>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Гоголево </t>
    </r>
    <r>
      <rPr>
        <sz val="12"/>
        <color theme="1"/>
        <rFont val="Calibri"/>
        <family val="2"/>
        <charset val="204"/>
        <scheme val="minor"/>
      </rPr>
      <t>(ГРС Миргород, В.Багачка,  ГРС В.Сороченці)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</si>
  <si>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</si>
  <si>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</si>
  <si>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</si>
  <si>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</si>
  <si>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</si>
  <si>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</si>
  <si>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</si>
  <si>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</si>
  <si>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</si>
  <si>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</si>
  <si>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</si>
  <si>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&lt; 0,0002</t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</si>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</sst>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left" vertical="center" wrapText="1"/>
    </xf>
    <xf numFmtId="14" fontId="10" fillId="0" borderId="17" xfId="0" applyNumberFormat="1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31.08.2015р.</v>
          </cell>
        </row>
        <row r="131">
          <cell r="B131">
            <v>89.272000000000006</v>
          </cell>
          <cell r="C131">
            <v>4.9509999999999996</v>
          </cell>
          <cell r="D131">
            <v>1.107</v>
          </cell>
          <cell r="E131">
            <v>0.184</v>
          </cell>
          <cell r="F131">
            <v>0.128</v>
          </cell>
          <cell r="G131">
            <v>3.5999999999999997E-2</v>
          </cell>
          <cell r="H131">
            <v>5.0999999999999997E-2</v>
          </cell>
          <cell r="I131">
            <v>5.0000000000000001E-3</v>
          </cell>
          <cell r="J131">
            <v>7.2999999999999995E-2</v>
          </cell>
          <cell r="K131">
            <v>1.0840000000000001</v>
          </cell>
          <cell r="L131">
            <v>3.1059999999999999</v>
          </cell>
          <cell r="M131">
            <v>3.0000000000000001E-3</v>
          </cell>
        </row>
        <row r="135">
          <cell r="M135">
            <v>0.76300000000000001</v>
          </cell>
        </row>
        <row r="136">
          <cell r="M136">
            <v>8205</v>
          </cell>
        </row>
        <row r="139">
          <cell r="M139">
            <v>11422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7.09.2015 р.</v>
          </cell>
        </row>
        <row r="131">
          <cell r="B131">
            <v>89.468999999999994</v>
          </cell>
          <cell r="C131">
            <v>4.91</v>
          </cell>
          <cell r="D131">
            <v>1.1120000000000001</v>
          </cell>
          <cell r="E131">
            <v>0.182</v>
          </cell>
          <cell r="F131">
            <v>0.127</v>
          </cell>
          <cell r="G131">
            <v>3.4000000000000002E-2</v>
          </cell>
          <cell r="H131">
            <v>4.9000000000000002E-2</v>
          </cell>
          <cell r="I131">
            <v>5.0000000000000001E-3</v>
          </cell>
          <cell r="J131">
            <v>0.06</v>
          </cell>
          <cell r="K131">
            <v>1.161</v>
          </cell>
          <cell r="L131">
            <v>2.8879999999999999</v>
          </cell>
          <cell r="M131">
            <v>3.0000000000000001E-3</v>
          </cell>
        </row>
        <row r="135">
          <cell r="M135">
            <v>0.76</v>
          </cell>
        </row>
        <row r="136">
          <cell r="M136">
            <v>8209</v>
          </cell>
        </row>
        <row r="139">
          <cell r="M139">
            <v>11449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14.09.2015 р.</v>
          </cell>
        </row>
        <row r="131">
          <cell r="B131">
            <v>89.477000000000004</v>
          </cell>
          <cell r="C131">
            <v>4.8769999999999998</v>
          </cell>
          <cell r="D131">
            <v>1.1140000000000001</v>
          </cell>
          <cell r="E131">
            <v>0.182</v>
          </cell>
          <cell r="F131">
            <v>0.127</v>
          </cell>
          <cell r="G131">
            <v>3.5999999999999997E-2</v>
          </cell>
          <cell r="H131">
            <v>0.05</v>
          </cell>
          <cell r="I131">
            <v>4.0000000000000001E-3</v>
          </cell>
          <cell r="J131">
            <v>5.8999999999999997E-2</v>
          </cell>
          <cell r="K131">
            <v>1.1679999999999999</v>
          </cell>
          <cell r="L131">
            <v>2.903</v>
          </cell>
          <cell r="M131">
            <v>3.0000000000000001E-3</v>
          </cell>
        </row>
        <row r="135">
          <cell r="M135">
            <v>0.76</v>
          </cell>
        </row>
        <row r="136">
          <cell r="M136">
            <v>8206</v>
          </cell>
        </row>
        <row r="139">
          <cell r="M139">
            <v>11444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21.09.2015 р.</v>
          </cell>
        </row>
        <row r="131">
          <cell r="B131">
            <v>89.462000000000003</v>
          </cell>
          <cell r="C131">
            <v>4.9000000000000004</v>
          </cell>
          <cell r="D131">
            <v>1.093</v>
          </cell>
          <cell r="E131">
            <v>0.18099999999999999</v>
          </cell>
          <cell r="F131">
            <v>0.126</v>
          </cell>
          <cell r="G131">
            <v>3.9E-2</v>
          </cell>
          <cell r="H131">
            <v>0.05</v>
          </cell>
          <cell r="I131">
            <v>5.0000000000000001E-3</v>
          </cell>
          <cell r="J131">
            <v>6.3E-2</v>
          </cell>
          <cell r="K131">
            <v>1.135</v>
          </cell>
          <cell r="L131">
            <v>2.9420000000000002</v>
          </cell>
          <cell r="M131">
            <v>4.0000000000000001E-3</v>
          </cell>
        </row>
        <row r="135">
          <cell r="M135">
            <v>0.76</v>
          </cell>
        </row>
        <row r="136">
          <cell r="M136">
            <v>8206</v>
          </cell>
        </row>
        <row r="139">
          <cell r="M139">
            <v>11442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28.09.2015 р.</v>
          </cell>
        </row>
        <row r="131">
          <cell r="B131">
            <v>89.466999999999999</v>
          </cell>
          <cell r="C131">
            <v>4.9260000000000002</v>
          </cell>
          <cell r="D131">
            <v>1.1000000000000001</v>
          </cell>
          <cell r="E131">
            <v>0.183</v>
          </cell>
          <cell r="F131">
            <v>0.127</v>
          </cell>
          <cell r="G131">
            <v>3.5000000000000003E-2</v>
          </cell>
          <cell r="H131">
            <v>0.05</v>
          </cell>
          <cell r="I131">
            <v>5.0000000000000001E-3</v>
          </cell>
          <cell r="J131">
            <v>6.6000000000000003E-2</v>
          </cell>
          <cell r="K131">
            <v>1.163</v>
          </cell>
          <cell r="L131">
            <v>2.875</v>
          </cell>
          <cell r="M131">
            <v>3.0000000000000001E-3</v>
          </cell>
        </row>
        <row r="135">
          <cell r="M135">
            <v>0.76</v>
          </cell>
        </row>
        <row r="136">
          <cell r="M136">
            <v>8213</v>
          </cell>
        </row>
        <row r="139">
          <cell r="M139">
            <v>11454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T10" sqref="T10"/>
    </sheetView>
  </sheetViews>
  <sheetFormatPr defaultRowHeight="15" x14ac:dyDescent="0.25"/>
  <cols>
    <col min="1" max="1" width="11.85546875" customWidth="1"/>
    <col min="2" max="18" width="7.42578125" customWidth="1"/>
  </cols>
  <sheetData>
    <row r="1" spans="1:20" ht="18.75" x14ac:dyDescent="0.3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  <c r="Q1" s="49"/>
      <c r="R1" s="11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28" t="s">
        <v>0</v>
      </c>
      <c r="B9" s="25" t="s">
        <v>22</v>
      </c>
      <c r="C9" s="26"/>
      <c r="D9" s="26"/>
      <c r="E9" s="26"/>
      <c r="F9" s="26"/>
      <c r="G9" s="26"/>
      <c r="H9" s="26"/>
      <c r="I9" s="26"/>
      <c r="J9" s="26"/>
      <c r="K9" s="27"/>
      <c r="L9" s="30" t="s">
        <v>16</v>
      </c>
      <c r="M9" s="32" t="s">
        <v>23</v>
      </c>
      <c r="N9" s="32" t="s">
        <v>24</v>
      </c>
      <c r="O9" s="32" t="s">
        <v>25</v>
      </c>
      <c r="P9" s="30" t="s">
        <v>18</v>
      </c>
      <c r="Q9" s="30" t="s">
        <v>19</v>
      </c>
      <c r="R9" s="33" t="s">
        <v>20</v>
      </c>
      <c r="S9" s="3"/>
      <c r="T9" s="3"/>
    </row>
    <row r="10" spans="1:20" ht="57" customHeight="1" x14ac:dyDescent="0.25">
      <c r="A10" s="29"/>
      <c r="B10" s="50" t="s">
        <v>1</v>
      </c>
      <c r="C10" s="50" t="s">
        <v>2</v>
      </c>
      <c r="D10" s="50" t="s">
        <v>3</v>
      </c>
      <c r="E10" s="50" t="s">
        <v>4</v>
      </c>
      <c r="F10" s="50" t="s">
        <v>5</v>
      </c>
      <c r="G10" s="50" t="s">
        <v>6</v>
      </c>
      <c r="H10" s="50" t="s">
        <v>7</v>
      </c>
      <c r="I10" s="50" t="s">
        <v>8</v>
      </c>
      <c r="J10" s="50" t="s">
        <v>9</v>
      </c>
      <c r="K10" s="50" t="s">
        <v>10</v>
      </c>
      <c r="L10" s="31"/>
      <c r="M10" s="32"/>
      <c r="N10" s="32"/>
      <c r="O10" s="32"/>
      <c r="P10" s="31"/>
      <c r="Q10" s="31"/>
      <c r="R10" s="34"/>
      <c r="S10" s="3"/>
      <c r="T10" s="3"/>
    </row>
    <row r="11" spans="1:20" ht="27" customHeight="1" thickBot="1" x14ac:dyDescent="0.3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1" t="s">
        <v>21</v>
      </c>
      <c r="N11" s="22"/>
      <c r="O11" s="23"/>
      <c r="P11" s="31"/>
      <c r="Q11" s="31"/>
      <c r="R11" s="34"/>
      <c r="S11" s="3"/>
      <c r="T11" s="3"/>
    </row>
    <row r="12" spans="1:20" ht="21" customHeight="1" x14ac:dyDescent="0.25">
      <c r="A12" s="16" t="str">
        <f>[1]Лист1!$D$122</f>
        <v>31.08.2015р.</v>
      </c>
      <c r="B12" s="18">
        <f>[1]Лист1!$B$131</f>
        <v>89.272000000000006</v>
      </c>
      <c r="C12" s="18">
        <f>[1]Лист1!$C$131</f>
        <v>4.9509999999999996</v>
      </c>
      <c r="D12" s="18">
        <f>[1]Лист1!$D$131</f>
        <v>1.107</v>
      </c>
      <c r="E12" s="18">
        <f>[1]Лист1!$F$131</f>
        <v>0.128</v>
      </c>
      <c r="F12" s="18">
        <f>[1]Лист1!$E$131</f>
        <v>0.184</v>
      </c>
      <c r="G12" s="18">
        <f>SUM([1]Лист1!$G$131:$I$131)</f>
        <v>9.1999999999999998E-2</v>
      </c>
      <c r="H12" s="18">
        <f>[1]Лист1!$J$131</f>
        <v>7.2999999999999995E-2</v>
      </c>
      <c r="I12" s="18">
        <f>[1]Лист1!$K$131</f>
        <v>1.0840000000000001</v>
      </c>
      <c r="J12" s="18">
        <f>[1]Лист1!$L$131</f>
        <v>3.1059999999999999</v>
      </c>
      <c r="K12" s="18">
        <f>[1]Лист1!$M$131</f>
        <v>3.0000000000000001E-3</v>
      </c>
      <c r="L12" s="41">
        <v>-2.6</v>
      </c>
      <c r="M12" s="12">
        <f>[1]Лист1!$M$135</f>
        <v>0.76300000000000001</v>
      </c>
      <c r="N12" s="12">
        <f>[1]Лист1!$M$136</f>
        <v>8205</v>
      </c>
      <c r="O12" s="12">
        <f>[1]Лист1!$M$139</f>
        <v>11422</v>
      </c>
      <c r="P12" s="35" t="s">
        <v>29</v>
      </c>
      <c r="Q12" s="35">
        <v>6.1000000000000004E-3</v>
      </c>
      <c r="R12" s="38" t="s">
        <v>27</v>
      </c>
      <c r="S12" s="3"/>
      <c r="T12" s="3"/>
    </row>
    <row r="13" spans="1:20" ht="21" customHeight="1" x14ac:dyDescent="0.25">
      <c r="A13" s="15" t="str">
        <f>[2]Лист1!$D$122</f>
        <v>7.09.2015 р.</v>
      </c>
      <c r="B13" s="19">
        <f>[2]Лист1!$B$131</f>
        <v>89.468999999999994</v>
      </c>
      <c r="C13" s="19">
        <f>[2]Лист1!$C$131</f>
        <v>4.91</v>
      </c>
      <c r="D13" s="19">
        <f>[2]Лист1!$D$131</f>
        <v>1.1120000000000001</v>
      </c>
      <c r="E13" s="19">
        <f>[2]Лист1!$F$131</f>
        <v>0.127</v>
      </c>
      <c r="F13" s="19">
        <f>[2]Лист1!$E$131</f>
        <v>0.182</v>
      </c>
      <c r="G13" s="19">
        <f>SUM([2]Лист1!$G$131:$I$131)</f>
        <v>8.8000000000000009E-2</v>
      </c>
      <c r="H13" s="19">
        <f>[2]Лист1!$J$131</f>
        <v>0.06</v>
      </c>
      <c r="I13" s="19">
        <f>[2]Лист1!$K$131</f>
        <v>1.161</v>
      </c>
      <c r="J13" s="19">
        <f>[2]Лист1!$L$131</f>
        <v>2.8879999999999999</v>
      </c>
      <c r="K13" s="19">
        <f>[2]Лист1!$M$131</f>
        <v>3.0000000000000001E-3</v>
      </c>
      <c r="L13" s="42"/>
      <c r="M13" s="19">
        <f>[2]Лист1!$M$135</f>
        <v>0.76</v>
      </c>
      <c r="N13" s="13">
        <f>[2]Лист1!$M$136</f>
        <v>8209</v>
      </c>
      <c r="O13" s="13">
        <f>[2]Лист1!$M$139</f>
        <v>11449</v>
      </c>
      <c r="P13" s="36"/>
      <c r="Q13" s="36"/>
      <c r="R13" s="39"/>
      <c r="S13" s="3"/>
      <c r="T13" s="3"/>
    </row>
    <row r="14" spans="1:20" ht="21" customHeight="1" x14ac:dyDescent="0.25">
      <c r="A14" s="15" t="str">
        <f>[3]Лист1!$D$122</f>
        <v>14.09.2015 р.</v>
      </c>
      <c r="B14" s="19">
        <f>[3]Лист1!$B$131</f>
        <v>89.477000000000004</v>
      </c>
      <c r="C14" s="19">
        <f>[3]Лист1!$C$131</f>
        <v>4.8769999999999998</v>
      </c>
      <c r="D14" s="19">
        <f>[3]Лист1!$D$131</f>
        <v>1.1140000000000001</v>
      </c>
      <c r="E14" s="19">
        <f>[3]Лист1!$F$131</f>
        <v>0.127</v>
      </c>
      <c r="F14" s="19">
        <f>[3]Лист1!$E$131</f>
        <v>0.182</v>
      </c>
      <c r="G14" s="19">
        <f>SUM([3]Лист1!$G$131:$I$131)</f>
        <v>0.09</v>
      </c>
      <c r="H14" s="19">
        <f>[3]Лист1!$J$131</f>
        <v>5.8999999999999997E-2</v>
      </c>
      <c r="I14" s="19">
        <f>[3]Лист1!$K$131</f>
        <v>1.1679999999999999</v>
      </c>
      <c r="J14" s="19">
        <f>[3]Лист1!$L$131</f>
        <v>2.903</v>
      </c>
      <c r="K14" s="19">
        <f>[3]Лист1!$M$131</f>
        <v>3.0000000000000001E-3</v>
      </c>
      <c r="L14" s="42"/>
      <c r="M14" s="19">
        <f>[3]Лист1!$M$135</f>
        <v>0.76</v>
      </c>
      <c r="N14" s="13">
        <f>[3]Лист1!$M$136</f>
        <v>8206</v>
      </c>
      <c r="O14" s="13">
        <f>[3]Лист1!$M$139</f>
        <v>11444</v>
      </c>
      <c r="P14" s="36"/>
      <c r="Q14" s="36"/>
      <c r="R14" s="39"/>
      <c r="S14" s="3"/>
      <c r="T14" s="3"/>
    </row>
    <row r="15" spans="1:20" ht="21" customHeight="1" x14ac:dyDescent="0.25">
      <c r="A15" s="15" t="str">
        <f>[4]Лист1!$D$122</f>
        <v>21.09.2015 р.</v>
      </c>
      <c r="B15" s="19">
        <f>[4]Лист1!$B$131</f>
        <v>89.462000000000003</v>
      </c>
      <c r="C15" s="19">
        <f>[4]Лист1!$C$131</f>
        <v>4.9000000000000004</v>
      </c>
      <c r="D15" s="19">
        <f>[4]Лист1!$D$131</f>
        <v>1.093</v>
      </c>
      <c r="E15" s="19">
        <f>[4]Лист1!$F$131</f>
        <v>0.126</v>
      </c>
      <c r="F15" s="19">
        <f>[4]Лист1!$E$131</f>
        <v>0.18099999999999999</v>
      </c>
      <c r="G15" s="19">
        <f>SUM([4]Лист1!$G$131:$I$131)</f>
        <v>9.4E-2</v>
      </c>
      <c r="H15" s="19">
        <f>[4]Лист1!$J$131</f>
        <v>6.3E-2</v>
      </c>
      <c r="I15" s="19">
        <f>[4]Лист1!$K$131</f>
        <v>1.135</v>
      </c>
      <c r="J15" s="19">
        <f>[4]Лист1!$L$131</f>
        <v>2.9420000000000002</v>
      </c>
      <c r="K15" s="19">
        <f>[4]Лист1!$M$131</f>
        <v>4.0000000000000001E-3</v>
      </c>
      <c r="L15" s="42"/>
      <c r="M15" s="19">
        <f>[4]Лист1!$M$135</f>
        <v>0.76</v>
      </c>
      <c r="N15" s="13">
        <f>[4]Лист1!$M$136</f>
        <v>8206</v>
      </c>
      <c r="O15" s="13">
        <f>[4]Лист1!$M$139</f>
        <v>11442</v>
      </c>
      <c r="P15" s="36"/>
      <c r="Q15" s="36"/>
      <c r="R15" s="39"/>
      <c r="S15" s="3"/>
      <c r="T15" s="3"/>
    </row>
    <row r="16" spans="1:20" ht="21" customHeight="1" thickBot="1" x14ac:dyDescent="0.3">
      <c r="A16" s="17" t="str">
        <f>[5]Лист1!$D$122</f>
        <v>28.09.2015 р.</v>
      </c>
      <c r="B16" s="20">
        <f>[5]Лист1!$B$131</f>
        <v>89.466999999999999</v>
      </c>
      <c r="C16" s="20">
        <f>[5]Лист1!$C$131</f>
        <v>4.9260000000000002</v>
      </c>
      <c r="D16" s="20">
        <f>[5]Лист1!$D$131</f>
        <v>1.1000000000000001</v>
      </c>
      <c r="E16" s="20">
        <f>[5]Лист1!$F$131</f>
        <v>0.127</v>
      </c>
      <c r="F16" s="20">
        <f>[5]Лист1!$E$131</f>
        <v>0.183</v>
      </c>
      <c r="G16" s="20">
        <f>SUM([5]Лист1!$G$131:$I$131)</f>
        <v>9.0000000000000011E-2</v>
      </c>
      <c r="H16" s="20">
        <f>[5]Лист1!$J$131</f>
        <v>6.6000000000000003E-2</v>
      </c>
      <c r="I16" s="20">
        <f>[5]Лист1!$K$131</f>
        <v>1.163</v>
      </c>
      <c r="J16" s="20">
        <f>[5]Лист1!$L$131</f>
        <v>2.875</v>
      </c>
      <c r="K16" s="20">
        <f>[5]Лист1!$M$131</f>
        <v>3.0000000000000001E-3</v>
      </c>
      <c r="L16" s="43"/>
      <c r="M16" s="20">
        <f>[5]Лист1!$M$135</f>
        <v>0.76</v>
      </c>
      <c r="N16" s="14">
        <f>[5]Лист1!$M$136</f>
        <v>8213</v>
      </c>
      <c r="O16" s="14">
        <f>[5]Лист1!$M$139</f>
        <v>11454</v>
      </c>
      <c r="P16" s="37"/>
      <c r="Q16" s="37"/>
      <c r="R16" s="40"/>
      <c r="S16" s="3"/>
      <c r="T16" s="3"/>
    </row>
    <row r="17" spans="1:20" ht="13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</row>
    <row r="18" spans="1:20" ht="13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"/>
      <c r="T18" s="3"/>
    </row>
    <row r="19" spans="1:20" ht="6.75" customHeight="1" x14ac:dyDescent="0.25"/>
    <row r="20" spans="1:20" ht="16.5" customHeight="1" x14ac:dyDescent="0.25">
      <c r="A20" s="47" t="s">
        <v>11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20" ht="10.5" customHeight="1" x14ac:dyDescent="0.25">
      <c r="K21" s="6" t="s">
        <v>12</v>
      </c>
      <c r="N21" s="7" t="s">
        <v>13</v>
      </c>
      <c r="O21" s="8"/>
    </row>
    <row r="22" spans="1:20" ht="10.5" customHeight="1" x14ac:dyDescent="0.25">
      <c r="M22" s="9"/>
      <c r="N22" s="9"/>
      <c r="O22" s="8"/>
      <c r="P22" s="10"/>
    </row>
    <row r="23" spans="1:20" x14ac:dyDescent="0.25">
      <c r="A23" s="24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20" ht="10.5" customHeight="1" x14ac:dyDescent="0.25">
      <c r="K24" s="6" t="s">
        <v>12</v>
      </c>
      <c r="N24" s="7" t="s">
        <v>13</v>
      </c>
    </row>
  </sheetData>
  <mergeCells count="31">
    <mergeCell ref="A3:R3"/>
    <mergeCell ref="A5:R5"/>
    <mergeCell ref="A7:R7"/>
    <mergeCell ref="A20:R20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A23:R23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P12:P16"/>
    <mergeCell ref="Q12:Q16"/>
    <mergeCell ref="R12:R16"/>
    <mergeCell ref="L12:L16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2015-10-02T08:11:43Z</dcterms:modified>
</cp:coreProperties>
</file>