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-75" windowWidth="10605" windowHeight="1203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O16" i="1" l="1"/>
  <c r="N16" i="1"/>
  <c r="M16" i="1"/>
  <c r="K16" i="1"/>
  <c r="J16" i="1"/>
  <c r="I16" i="1"/>
  <c r="H16" i="1"/>
  <c r="G16" i="1"/>
  <c r="F16" i="1"/>
  <c r="E16" i="1"/>
  <c r="D16" i="1"/>
  <c r="C16" i="1"/>
  <c r="B16" i="1"/>
  <c r="A16" i="1"/>
  <c r="O15" i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<sst xmlns="http://schemas.openxmlformats.org/spreadsheetml/2006/main" count="32" uniqueCount="30">
  <si>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</si>
  <si>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</si>
  <si>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</si>
  <si>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</si>
  <si>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</si>
  <si>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</si>
  <si>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</si>
  <si>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</si>
  <si>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</si>
  <si>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</si>
  <si>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</si>
  <si>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підпис</t>
  </si>
  <si>
    <t>дата</t>
  </si>
  <si>
    <t xml:space="preserve">                                           Головний інженер    Лубенського ЛВУМГ  Сирота В.П.       ______________________           ___________________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</si>
  <si>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</si>
  <si>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Лубни  </t>
    </r>
    <r>
      <rPr>
        <sz val="12"/>
        <color theme="1"/>
        <rFont val="Calibri"/>
        <family val="2"/>
        <scheme val="minor"/>
      </rPr>
      <t xml:space="preserve">(ГРС Новаки, ГРС Пирятин, ГРС Гребінка, ГРС Мгарь)   </t>
    </r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</si>
  <si>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</si>
  <si>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</si>
  <si>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</si>
  <si>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</si>
  <si>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</si>
  <si>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</si>
  <si>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</si>
  <si>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</si>
  <si>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</si>
  <si>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Компонентний склад,     об%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</si>
  <si>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Calibri"/>
        <family val="2"/>
      </rPr>
      <t xml:space="preserve"> 0,0002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</si>
  <si>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</si>
  <si>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t xml:space="preserve"> з 1.09.2015 р. по 30.09.2015 р.</t>
  </si>
  <si>
    <t>відс.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</si>
</sst>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10" fillId="0" borderId="12" xfId="0" applyNumberFormat="1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164" fontId="10" fillId="0" borderId="6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165" fontId="10" fillId="0" borderId="2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4/&#1055;&#1040;&#1058;%20&#1051;&#1091;&#1073;&#1085;&#1080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5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31.08.2015 р.</v>
          </cell>
        </row>
        <row r="79">
          <cell r="B79">
            <v>89.864000000000004</v>
          </cell>
          <cell r="C79">
            <v>4.9359999999999999</v>
          </cell>
          <cell r="D79">
            <v>1.07</v>
          </cell>
          <cell r="E79">
            <v>0.16600000000000001</v>
          </cell>
          <cell r="F79">
            <v>0.108</v>
          </cell>
          <cell r="G79">
            <v>3.4000000000000002E-2</v>
          </cell>
          <cell r="H79">
            <v>4.3999999999999997E-2</v>
          </cell>
          <cell r="I79">
            <v>4.0000000000000001E-3</v>
          </cell>
          <cell r="J79">
            <v>7.2999999999999995E-2</v>
          </cell>
          <cell r="K79">
            <v>1.5409999999999999</v>
          </cell>
          <cell r="L79">
            <v>2.1549999999999998</v>
          </cell>
          <cell r="M79">
            <v>5.0000000000000001E-3</v>
          </cell>
        </row>
        <row r="83">
          <cell r="M83">
            <v>0.752</v>
          </cell>
        </row>
        <row r="84">
          <cell r="M84">
            <v>8229</v>
          </cell>
        </row>
        <row r="87">
          <cell r="M87">
            <v>11535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7.09.2015 р.</v>
          </cell>
        </row>
        <row r="79">
          <cell r="B79">
            <v>89.912000000000006</v>
          </cell>
          <cell r="C79">
            <v>4.92</v>
          </cell>
          <cell r="D79">
            <v>1.0780000000000001</v>
          </cell>
          <cell r="E79">
            <v>0.16600000000000001</v>
          </cell>
          <cell r="F79">
            <v>0.109</v>
          </cell>
          <cell r="G79">
            <v>3.5999999999999997E-2</v>
          </cell>
          <cell r="H79">
            <v>4.2999999999999997E-2</v>
          </cell>
          <cell r="I79">
            <v>4.0000000000000001E-3</v>
          </cell>
          <cell r="J79">
            <v>7.0000000000000007E-2</v>
          </cell>
          <cell r="K79">
            <v>1.518</v>
          </cell>
          <cell r="L79">
            <v>2.14</v>
          </cell>
          <cell r="M79">
            <v>4.0000000000000001E-3</v>
          </cell>
        </row>
        <row r="83">
          <cell r="M83">
            <v>0.752</v>
          </cell>
        </row>
        <row r="84">
          <cell r="M84">
            <v>8232</v>
          </cell>
        </row>
        <row r="87">
          <cell r="M87">
            <v>11541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14.09.2015 р.</v>
          </cell>
        </row>
        <row r="79">
          <cell r="B79">
            <v>89.953000000000003</v>
          </cell>
          <cell r="C79">
            <v>4.92</v>
          </cell>
          <cell r="D79">
            <v>1.0569999999999999</v>
          </cell>
          <cell r="E79">
            <v>0.16400000000000001</v>
          </cell>
          <cell r="F79">
            <v>0.108</v>
          </cell>
          <cell r="G79">
            <v>3.3000000000000002E-2</v>
          </cell>
          <cell r="H79">
            <v>4.2000000000000003E-2</v>
          </cell>
          <cell r="I79">
            <v>3.0000000000000001E-3</v>
          </cell>
          <cell r="J79">
            <v>5.5E-2</v>
          </cell>
          <cell r="K79">
            <v>1.5269999999999999</v>
          </cell>
          <cell r="L79">
            <v>2.133</v>
          </cell>
          <cell r="M79">
            <v>5.0000000000000001E-3</v>
          </cell>
        </row>
        <row r="83">
          <cell r="M83">
            <v>0.751</v>
          </cell>
        </row>
        <row r="84">
          <cell r="M84">
            <v>8223</v>
          </cell>
        </row>
        <row r="87">
          <cell r="M87">
            <v>11535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21.09.2015 р.</v>
          </cell>
        </row>
        <row r="79">
          <cell r="B79">
            <v>89.869</v>
          </cell>
          <cell r="C79">
            <v>4.9189999999999996</v>
          </cell>
          <cell r="D79">
            <v>1.099</v>
          </cell>
          <cell r="E79">
            <v>0.17199999999999999</v>
          </cell>
          <cell r="F79">
            <v>0.111</v>
          </cell>
          <cell r="G79">
            <v>3.5000000000000003E-2</v>
          </cell>
          <cell r="H79">
            <v>4.3999999999999997E-2</v>
          </cell>
          <cell r="I79">
            <v>3.0000000000000001E-3</v>
          </cell>
          <cell r="J79">
            <v>6.4000000000000001E-2</v>
          </cell>
          <cell r="K79">
            <v>1.542</v>
          </cell>
          <cell r="L79">
            <v>2.1360000000000001</v>
          </cell>
          <cell r="M79">
            <v>6.0000000000000001E-3</v>
          </cell>
        </row>
        <row r="83">
          <cell r="M83">
            <v>0.752</v>
          </cell>
        </row>
        <row r="84">
          <cell r="M84">
            <v>8232</v>
          </cell>
        </row>
        <row r="87">
          <cell r="M87">
            <v>11539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28.09.2015р.</v>
          </cell>
        </row>
        <row r="79">
          <cell r="B79">
            <v>89.927000000000007</v>
          </cell>
          <cell r="C79">
            <v>4.91</v>
          </cell>
          <cell r="D79">
            <v>1.0960000000000001</v>
          </cell>
          <cell r="E79">
            <v>0.17299999999999999</v>
          </cell>
          <cell r="F79">
            <v>0.112</v>
          </cell>
          <cell r="G79">
            <v>3.2000000000000001E-2</v>
          </cell>
          <cell r="H79">
            <v>4.4999999999999998E-2</v>
          </cell>
          <cell r="I79">
            <v>4.0000000000000001E-3</v>
          </cell>
          <cell r="J79">
            <v>7.0000000000000007E-2</v>
          </cell>
          <cell r="K79">
            <v>1.52</v>
          </cell>
          <cell r="L79">
            <v>2.1070000000000002</v>
          </cell>
          <cell r="M79">
            <v>4.0000000000000001E-3</v>
          </cell>
        </row>
        <row r="83">
          <cell r="M83">
            <v>0.752</v>
          </cell>
        </row>
        <row r="84">
          <cell r="M84">
            <v>8237</v>
          </cell>
        </row>
        <row r="87">
          <cell r="M87">
            <v>11549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zoomScaleNormal="100" workbookViewId="0">
      <selection activeCell="T10" sqref="T10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6"/>
      <c r="Q1" s="26"/>
      <c r="R1" s="14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22" t="s">
        <v>17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23" t="s">
        <v>28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20" ht="6" customHeight="1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20" ht="21" customHeight="1" x14ac:dyDescent="0.25">
      <c r="A9" s="41" t="s">
        <v>0</v>
      </c>
      <c r="B9" s="33" t="s">
        <v>25</v>
      </c>
      <c r="C9" s="34"/>
      <c r="D9" s="34"/>
      <c r="E9" s="34"/>
      <c r="F9" s="34"/>
      <c r="G9" s="34"/>
      <c r="H9" s="34"/>
      <c r="I9" s="34"/>
      <c r="J9" s="34"/>
      <c r="K9" s="35"/>
      <c r="L9" s="38" t="s">
        <v>16</v>
      </c>
      <c r="M9" s="36" t="s">
        <v>22</v>
      </c>
      <c r="N9" s="36" t="s">
        <v>23</v>
      </c>
      <c r="O9" s="36" t="s">
        <v>24</v>
      </c>
      <c r="P9" s="38" t="s">
        <v>18</v>
      </c>
      <c r="Q9" s="38" t="s">
        <v>19</v>
      </c>
      <c r="R9" s="39" t="s">
        <v>20</v>
      </c>
      <c r="S9" s="3"/>
      <c r="T9" s="3"/>
    </row>
    <row r="10" spans="1:20" ht="57" customHeight="1" x14ac:dyDescent="0.25">
      <c r="A10" s="42"/>
      <c r="B10" s="27" t="s">
        <v>1</v>
      </c>
      <c r="C10" s="27" t="s">
        <v>2</v>
      </c>
      <c r="D10" s="27" t="s">
        <v>3</v>
      </c>
      <c r="E10" s="27" t="s">
        <v>4</v>
      </c>
      <c r="F10" s="27" t="s">
        <v>5</v>
      </c>
      <c r="G10" s="27" t="s">
        <v>6</v>
      </c>
      <c r="H10" s="27" t="s">
        <v>7</v>
      </c>
      <c r="I10" s="27" t="s">
        <v>8</v>
      </c>
      <c r="J10" s="27" t="s">
        <v>9</v>
      </c>
      <c r="K10" s="27" t="s">
        <v>10</v>
      </c>
      <c r="L10" s="28"/>
      <c r="M10" s="37"/>
      <c r="N10" s="37"/>
      <c r="O10" s="37"/>
      <c r="P10" s="28"/>
      <c r="Q10" s="28"/>
      <c r="R10" s="40"/>
      <c r="S10" s="3"/>
      <c r="T10" s="3"/>
    </row>
    <row r="11" spans="1:20" ht="27" customHeight="1" thickBot="1" x14ac:dyDescent="0.3">
      <c r="A11" s="42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0" t="s">
        <v>21</v>
      </c>
      <c r="N11" s="31"/>
      <c r="O11" s="32"/>
      <c r="P11" s="28"/>
      <c r="Q11" s="28"/>
      <c r="R11" s="40"/>
      <c r="S11" s="3"/>
      <c r="T11" s="3"/>
    </row>
    <row r="12" spans="1:20" ht="21" customHeight="1" x14ac:dyDescent="0.25">
      <c r="A12" s="10" t="str">
        <f>[1]Лист1!$D$70</f>
        <v>31.08.2015 р.</v>
      </c>
      <c r="B12" s="15">
        <f>[1]Лист1!$B$79</f>
        <v>89.864000000000004</v>
      </c>
      <c r="C12" s="15">
        <f>[1]Лист1!$C$79</f>
        <v>4.9359999999999999</v>
      </c>
      <c r="D12" s="15">
        <f>[1]Лист1!$D$79</f>
        <v>1.07</v>
      </c>
      <c r="E12" s="15">
        <f>[1]Лист1!$F$79</f>
        <v>0.108</v>
      </c>
      <c r="F12" s="15">
        <f>[1]Лист1!$E$79</f>
        <v>0.16600000000000001</v>
      </c>
      <c r="G12" s="15">
        <f>SUM([1]Лист1!$G$79:$I$79)</f>
        <v>8.2000000000000003E-2</v>
      </c>
      <c r="H12" s="15">
        <f>[1]Лист1!$J$79</f>
        <v>7.2999999999999995E-2</v>
      </c>
      <c r="I12" s="15">
        <f>[1]Лист1!$K$79</f>
        <v>1.5409999999999999</v>
      </c>
      <c r="J12" s="15">
        <f>[1]Лист1!$L$79</f>
        <v>2.1549999999999998</v>
      </c>
      <c r="K12" s="15">
        <f>[1]Лист1!$M$79</f>
        <v>5.0000000000000001E-3</v>
      </c>
      <c r="L12" s="49">
        <v>-6.5</v>
      </c>
      <c r="M12" s="15">
        <f>[1]Лист1!$M$83</f>
        <v>0.752</v>
      </c>
      <c r="N12" s="18">
        <f>[1]Лист1!$M$84</f>
        <v>8229</v>
      </c>
      <c r="O12" s="18">
        <f>[1]Лист1!$M$87</f>
        <v>11535</v>
      </c>
      <c r="P12" s="43" t="s">
        <v>29</v>
      </c>
      <c r="Q12" s="43">
        <v>6.9999999999999999E-4</v>
      </c>
      <c r="R12" s="46" t="s">
        <v>26</v>
      </c>
      <c r="S12" s="3"/>
      <c r="T12" s="3"/>
    </row>
    <row r="13" spans="1:20" ht="21" customHeight="1" x14ac:dyDescent="0.25">
      <c r="A13" s="11" t="str">
        <f>[2]Лист1!$D$70</f>
        <v>7.09.2015 р.</v>
      </c>
      <c r="B13" s="17">
        <f>[2]Лист1!$B$79</f>
        <v>89.912000000000006</v>
      </c>
      <c r="C13" s="17">
        <f>[2]Лист1!$C$79</f>
        <v>4.92</v>
      </c>
      <c r="D13" s="17">
        <f>[2]Лист1!$D$79</f>
        <v>1.0780000000000001</v>
      </c>
      <c r="E13" s="17">
        <f>[2]Лист1!$F$79</f>
        <v>0.109</v>
      </c>
      <c r="F13" s="17">
        <f>[2]Лист1!$E$79</f>
        <v>0.16600000000000001</v>
      </c>
      <c r="G13" s="17">
        <f>SUM([2]Лист1!$G$79:$I$79)</f>
        <v>8.299999999999999E-2</v>
      </c>
      <c r="H13" s="17">
        <f>[2]Лист1!$J$79</f>
        <v>7.0000000000000007E-2</v>
      </c>
      <c r="I13" s="17">
        <f>[2]Лист1!$K$79</f>
        <v>1.518</v>
      </c>
      <c r="J13" s="17">
        <f>[2]Лист1!$L$79</f>
        <v>2.14</v>
      </c>
      <c r="K13" s="17">
        <f>[2]Лист1!$M$79</f>
        <v>4.0000000000000001E-3</v>
      </c>
      <c r="L13" s="50"/>
      <c r="M13" s="17">
        <f>[2]Лист1!$M$83</f>
        <v>0.752</v>
      </c>
      <c r="N13" s="19">
        <f>[2]Лист1!$M$84</f>
        <v>8232</v>
      </c>
      <c r="O13" s="19">
        <f>[2]Лист1!$M$87</f>
        <v>11541</v>
      </c>
      <c r="P13" s="44"/>
      <c r="Q13" s="44"/>
      <c r="R13" s="47"/>
      <c r="S13" s="3"/>
      <c r="T13" s="3"/>
    </row>
    <row r="14" spans="1:20" ht="21" customHeight="1" x14ac:dyDescent="0.25">
      <c r="A14" s="11" t="str">
        <f>[3]Лист1!$D$70</f>
        <v>14.09.2015 р.</v>
      </c>
      <c r="B14" s="17">
        <f>[3]Лист1!$B$79</f>
        <v>89.953000000000003</v>
      </c>
      <c r="C14" s="17">
        <f>[3]Лист1!$C$79</f>
        <v>4.92</v>
      </c>
      <c r="D14" s="17">
        <f>[3]Лист1!$D$79</f>
        <v>1.0569999999999999</v>
      </c>
      <c r="E14" s="17">
        <f>[3]Лист1!$F$79</f>
        <v>0.108</v>
      </c>
      <c r="F14" s="17">
        <f>[3]Лист1!$E$79</f>
        <v>0.16400000000000001</v>
      </c>
      <c r="G14" s="17">
        <f>SUM([3]Лист1!$G$79:$I$79)</f>
        <v>7.8000000000000014E-2</v>
      </c>
      <c r="H14" s="17">
        <f>[3]Лист1!$J$79</f>
        <v>5.5E-2</v>
      </c>
      <c r="I14" s="17">
        <f>[3]Лист1!$K$79</f>
        <v>1.5269999999999999</v>
      </c>
      <c r="J14" s="17">
        <f>[3]Лист1!$L$79</f>
        <v>2.133</v>
      </c>
      <c r="K14" s="17">
        <f>[3]Лист1!$M$79</f>
        <v>5.0000000000000001E-3</v>
      </c>
      <c r="L14" s="50"/>
      <c r="M14" s="17">
        <f>[3]Лист1!$M$83</f>
        <v>0.751</v>
      </c>
      <c r="N14" s="19">
        <f>[3]Лист1!$M$84</f>
        <v>8223</v>
      </c>
      <c r="O14" s="19">
        <f>[3]Лист1!$M$87</f>
        <v>11535</v>
      </c>
      <c r="P14" s="44"/>
      <c r="Q14" s="44"/>
      <c r="R14" s="47"/>
      <c r="S14" s="3"/>
      <c r="T14" s="3"/>
    </row>
    <row r="15" spans="1:20" ht="21" customHeight="1" x14ac:dyDescent="0.25">
      <c r="A15" s="11" t="str">
        <f>[4]Лист1!$D$70</f>
        <v>21.09.2015 р.</v>
      </c>
      <c r="B15" s="17">
        <f>[4]Лист1!$B$79</f>
        <v>89.869</v>
      </c>
      <c r="C15" s="17">
        <f>[4]Лист1!$C$79</f>
        <v>4.9189999999999996</v>
      </c>
      <c r="D15" s="17">
        <f>[4]Лист1!$D$79</f>
        <v>1.099</v>
      </c>
      <c r="E15" s="17">
        <f>[4]Лист1!$F$79</f>
        <v>0.111</v>
      </c>
      <c r="F15" s="17">
        <f>[4]Лист1!$E$79</f>
        <v>0.17199999999999999</v>
      </c>
      <c r="G15" s="17">
        <f>SUM([4]Лист1!$G$79:$I$79)</f>
        <v>8.2000000000000003E-2</v>
      </c>
      <c r="H15" s="17">
        <f>[4]Лист1!$J$79</f>
        <v>6.4000000000000001E-2</v>
      </c>
      <c r="I15" s="17">
        <f>[4]Лист1!$K$79</f>
        <v>1.542</v>
      </c>
      <c r="J15" s="17">
        <f>[4]Лист1!$L$79</f>
        <v>2.1360000000000001</v>
      </c>
      <c r="K15" s="17">
        <f>[4]Лист1!$M$79</f>
        <v>6.0000000000000001E-3</v>
      </c>
      <c r="L15" s="50"/>
      <c r="M15" s="17">
        <f>[4]Лист1!$M$83</f>
        <v>0.752</v>
      </c>
      <c r="N15" s="19">
        <f>[4]Лист1!$M$84</f>
        <v>8232</v>
      </c>
      <c r="O15" s="19">
        <f>[4]Лист1!$M$87</f>
        <v>11539</v>
      </c>
      <c r="P15" s="44"/>
      <c r="Q15" s="44"/>
      <c r="R15" s="47"/>
      <c r="S15" s="3"/>
      <c r="T15" s="3"/>
    </row>
    <row r="16" spans="1:20" ht="21" customHeight="1" thickBot="1" x14ac:dyDescent="0.3">
      <c r="A16" s="12" t="str">
        <f>[5]Лист1!$D$70</f>
        <v>28.09.2015р.</v>
      </c>
      <c r="B16" s="16">
        <f>[5]Лист1!$B$79</f>
        <v>89.927000000000007</v>
      </c>
      <c r="C16" s="16">
        <f>[5]Лист1!$C$79</f>
        <v>4.91</v>
      </c>
      <c r="D16" s="16">
        <f>[5]Лист1!$D$79</f>
        <v>1.0960000000000001</v>
      </c>
      <c r="E16" s="16">
        <f>[5]Лист1!$F$79</f>
        <v>0.112</v>
      </c>
      <c r="F16" s="16">
        <f>[5]Лист1!$E$79</f>
        <v>0.17299999999999999</v>
      </c>
      <c r="G16" s="16">
        <f>SUM([5]Лист1!$G$79:$I$79)</f>
        <v>8.1000000000000003E-2</v>
      </c>
      <c r="H16" s="16">
        <f>[5]Лист1!$J$79</f>
        <v>7.0000000000000007E-2</v>
      </c>
      <c r="I16" s="16">
        <f>[5]Лист1!$K$79</f>
        <v>1.52</v>
      </c>
      <c r="J16" s="16">
        <f>[5]Лист1!$L$79</f>
        <v>2.1070000000000002</v>
      </c>
      <c r="K16" s="16">
        <f>[5]Лист1!$M$79</f>
        <v>4.0000000000000001E-3</v>
      </c>
      <c r="L16" s="51"/>
      <c r="M16" s="16">
        <f>[5]Лист1!$M$83</f>
        <v>0.752</v>
      </c>
      <c r="N16" s="20">
        <f>[5]Лист1!$M$84</f>
        <v>8237</v>
      </c>
      <c r="O16" s="20">
        <f>[5]Лист1!$M$87</f>
        <v>11549</v>
      </c>
      <c r="P16" s="45"/>
      <c r="Q16" s="45"/>
      <c r="R16" s="48"/>
      <c r="S16" s="3"/>
      <c r="T16" s="3"/>
    </row>
    <row r="17" spans="1:20" ht="13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3"/>
      <c r="T17" s="3"/>
    </row>
    <row r="18" spans="1:20" ht="13.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3"/>
      <c r="T18" s="3"/>
    </row>
    <row r="19" spans="1:20" ht="6.75" customHeight="1" x14ac:dyDescent="0.25"/>
    <row r="20" spans="1:20" ht="16.5" customHeight="1" x14ac:dyDescent="0.25">
      <c r="A20" s="24" t="s">
        <v>13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20" ht="10.5" customHeight="1" x14ac:dyDescent="0.25">
      <c r="K21" s="6" t="s">
        <v>11</v>
      </c>
      <c r="N21" s="5" t="s">
        <v>12</v>
      </c>
      <c r="O21" s="7"/>
    </row>
    <row r="22" spans="1:20" ht="10.5" customHeight="1" x14ac:dyDescent="0.25">
      <c r="M22" s="9"/>
      <c r="N22" s="9"/>
      <c r="O22" s="7"/>
      <c r="P22" s="8"/>
    </row>
    <row r="23" spans="1:20" x14ac:dyDescent="0.25">
      <c r="A23" s="29" t="s">
        <v>14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20" ht="10.5" customHeight="1" x14ac:dyDescent="0.25">
      <c r="K24" s="6" t="s">
        <v>11</v>
      </c>
      <c r="N24" s="5" t="s">
        <v>12</v>
      </c>
    </row>
    <row r="25" spans="1:20" ht="14.25" customHeight="1" x14ac:dyDescent="0.25">
      <c r="M25" s="9"/>
      <c r="N25" s="9"/>
      <c r="O25" s="8"/>
    </row>
  </sheetData>
  <mergeCells count="31">
    <mergeCell ref="A23:R23"/>
    <mergeCell ref="M11:O11"/>
    <mergeCell ref="B9:K9"/>
    <mergeCell ref="M9:M10"/>
    <mergeCell ref="N9:N10"/>
    <mergeCell ref="O9:O10"/>
    <mergeCell ref="P9:P11"/>
    <mergeCell ref="Q9:Q11"/>
    <mergeCell ref="R9:R11"/>
    <mergeCell ref="L9:L11"/>
    <mergeCell ref="A9:A11"/>
    <mergeCell ref="P12:P16"/>
    <mergeCell ref="Q12:Q16"/>
    <mergeCell ref="R12:R16"/>
    <mergeCell ref="L12:L16"/>
    <mergeCell ref="A3:R3"/>
    <mergeCell ref="A5:R5"/>
    <mergeCell ref="A7:R7"/>
    <mergeCell ref="A20:R20"/>
    <mergeCell ref="A1:N1"/>
    <mergeCell ref="O1:Q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2015-10-02T08:11:49Z</dcterms:modified>
</cp:coreProperties>
</file>