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105" windowWidth="9330" windowHeight="12075"/>
  </bookViews>
  <sheets>
    <sheet name="на Чернігівгаз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'на Чернігівгаз'!$A$1:$X$37</definedName>
  </definedNames>
  <calcPr calcId="145621"/>
</workbook>
</file>

<file path=xl/calcChain.xml><?xml version="1.0" encoding="utf-8"?>
<calcChain xmlns="http://schemas.openxmlformats.org/spreadsheetml/2006/main">
  <c r="S27" i="1" l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27" i="1"/>
  <c r="S23" i="1" l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23" i="1"/>
  <c r="S26" i="1" l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26" i="1"/>
  <c r="A25" i="1"/>
  <c r="A24" i="1"/>
</calcChain>
</file>

<file path=xl/sharedStrings.xml><?xml version="1.0" encoding="utf-8"?>
<sst xmlns="http://schemas.openxmlformats.org/spreadsheetml/2006/main" count="46" uniqueCount="42">
  <si>
    <t>Дата</t>
  </si>
  <si>
    <t>Назва ГРС</t>
  </si>
  <si>
    <t>метан</t>
  </si>
  <si>
    <t>Богдани</t>
  </si>
  <si>
    <t>етан</t>
  </si>
  <si>
    <t>азот</t>
  </si>
  <si>
    <t>двоокис вуглецю</t>
  </si>
  <si>
    <t>ВХАЛ</t>
  </si>
  <si>
    <t>гексан і вищі</t>
  </si>
  <si>
    <t>пропан</t>
  </si>
  <si>
    <t>н-бутан</t>
  </si>
  <si>
    <t xml:space="preserve">і-бутан     </t>
  </si>
  <si>
    <t>пентани</t>
  </si>
  <si>
    <t>кисень</t>
  </si>
  <si>
    <t>Густина відносна</t>
  </si>
  <si>
    <r>
      <t>Тиск газу   кгс/см</t>
    </r>
    <r>
      <rPr>
        <vertAlign val="superscript"/>
        <sz val="9"/>
        <rFont val="Arial Cyr"/>
        <family val="2"/>
        <charset val="204"/>
      </rPr>
      <t>2</t>
    </r>
  </si>
  <si>
    <t>Компонентний склад газу,     об %</t>
  </si>
  <si>
    <r>
      <t>Теплота згорання нижча ккал/м</t>
    </r>
    <r>
      <rPr>
        <vertAlign val="superscript"/>
        <sz val="9"/>
        <rFont val="Arial Cyr"/>
        <family val="2"/>
        <charset val="204"/>
      </rPr>
      <t>3</t>
    </r>
  </si>
  <si>
    <r>
      <t>Число Воббе вище ккал/м</t>
    </r>
    <r>
      <rPr>
        <vertAlign val="superscript"/>
        <sz val="9"/>
        <rFont val="Arial Cyr"/>
        <family val="2"/>
        <charset val="204"/>
      </rPr>
      <t>3</t>
    </r>
  </si>
  <si>
    <r>
      <t xml:space="preserve">Темпер. газу             </t>
    </r>
    <r>
      <rPr>
        <vertAlign val="superscript"/>
        <sz val="9"/>
        <rFont val="Arial Cyr"/>
        <family val="2"/>
        <charset val="204"/>
      </rPr>
      <t>о</t>
    </r>
    <r>
      <rPr>
        <sz val="9"/>
        <rFont val="Arial Cyr"/>
        <family val="2"/>
        <charset val="204"/>
      </rPr>
      <t>С</t>
    </r>
  </si>
  <si>
    <r>
      <t xml:space="preserve">          середнє значення вологовмісту, г/м</t>
    </r>
    <r>
      <rPr>
        <b/>
        <vertAlign val="superscript"/>
        <sz val="10"/>
        <rFont val="Arial Cyr"/>
        <family val="2"/>
        <charset val="204"/>
      </rPr>
      <t>3</t>
    </r>
    <r>
      <rPr>
        <b/>
        <sz val="10"/>
        <rFont val="Arial Cyr"/>
        <family val="2"/>
        <charset val="204"/>
      </rPr>
      <t xml:space="preserve"> :</t>
    </r>
  </si>
  <si>
    <r>
      <t xml:space="preserve">            середнє значення тиску газу,  кгс/см</t>
    </r>
    <r>
      <rPr>
        <b/>
        <vertAlign val="superscript"/>
        <sz val="10"/>
        <rFont val="Arial Cyr"/>
        <family val="2"/>
        <charset val="204"/>
      </rPr>
      <t>2</t>
    </r>
    <r>
      <rPr>
        <b/>
        <sz val="10"/>
        <rFont val="Arial Cyr"/>
        <family val="2"/>
        <charset val="204"/>
      </rPr>
      <t xml:space="preserve"> :</t>
    </r>
  </si>
  <si>
    <r>
      <t xml:space="preserve">           середнє значення температури газу, </t>
    </r>
    <r>
      <rPr>
        <b/>
        <vertAlign val="superscript"/>
        <sz val="10"/>
        <rFont val="Arial Cyr"/>
        <family val="2"/>
        <charset val="204"/>
      </rPr>
      <t>о</t>
    </r>
    <r>
      <rPr>
        <b/>
        <sz val="10"/>
        <rFont val="Arial Cyr"/>
        <family val="2"/>
        <charset val="204"/>
      </rPr>
      <t>С :</t>
    </r>
  </si>
  <si>
    <t xml:space="preserve">   Лубенське ЛВУ МГ</t>
  </si>
  <si>
    <r>
      <t>Густина абсолют     кг / м</t>
    </r>
    <r>
      <rPr>
        <vertAlign val="superscript"/>
        <sz val="9"/>
        <rFont val="Arial Cyr"/>
        <family val="2"/>
        <charset val="204"/>
      </rPr>
      <t>3</t>
    </r>
  </si>
  <si>
    <r>
      <t xml:space="preserve">  Температура точки роси вуглеводнів(при реал.тиску), </t>
    </r>
    <r>
      <rPr>
        <b/>
        <vertAlign val="superscript"/>
        <sz val="10"/>
        <rFont val="Arial Cyr"/>
        <family val="2"/>
        <charset val="204"/>
      </rPr>
      <t>о</t>
    </r>
    <r>
      <rPr>
        <b/>
        <sz val="10"/>
        <rFont val="Arial Cyr"/>
        <family val="2"/>
        <charset val="204"/>
      </rPr>
      <t xml:space="preserve">С :                                          </t>
    </r>
  </si>
  <si>
    <t>Чинне до 8.06.2016 р.</t>
  </si>
  <si>
    <r>
      <t xml:space="preserve">    МВВ 081/12-07-98:  </t>
    </r>
    <r>
      <rPr>
        <b/>
        <sz val="9"/>
        <rFont val="Arial Cyr"/>
        <family val="2"/>
        <charset val="204"/>
      </rPr>
      <t xml:space="preserve">відс.                                                                                                                                          </t>
    </r>
  </si>
  <si>
    <t xml:space="preserve">  Паспорт не може бути повністю або частково передрукований без дозволу ВХАЛ.</t>
  </si>
  <si>
    <r>
      <t>Методи випробувань :</t>
    </r>
    <r>
      <rPr>
        <sz val="10"/>
        <rFont val="Arial Cyr"/>
        <family val="2"/>
        <charset val="204"/>
      </rPr>
      <t xml:space="preserve"> </t>
    </r>
    <r>
      <rPr>
        <sz val="9"/>
        <rFont val="Arial Cyr"/>
        <family val="2"/>
        <charset val="204"/>
      </rPr>
      <t>МВУ 05-36-2006 " Гази горючі природні. Методика виконання вимірювань відносної густини, теплоти згорання  та числа Воббе за</t>
    </r>
    <r>
      <rPr>
        <sz val="10"/>
        <rFont val="Arial Cyr"/>
        <family val="2"/>
        <charset val="204"/>
      </rPr>
      <t xml:space="preserve"> </t>
    </r>
  </si>
  <si>
    <r>
      <t>Періодичність визначення</t>
    </r>
    <r>
      <rPr>
        <sz val="10"/>
        <rFont val="Arial Cyr"/>
        <family val="2"/>
        <charset val="204"/>
      </rPr>
      <t xml:space="preserve"> </t>
    </r>
    <r>
      <rPr>
        <sz val="9"/>
        <rFont val="Arial Cyr"/>
        <family val="2"/>
        <charset val="204"/>
      </rPr>
      <t xml:space="preserve">показників якості газу відповідає вимогам  СТП 320.30019801.030-2003, п.6.3, та " Протоколам узгодження місць відбору проб,  пунктів контролю,                                                                                       </t>
    </r>
  </si>
  <si>
    <r>
      <t xml:space="preserve">                                         видів аналізів, періодичності відбору проб, контролю та передачі якісних показників газу в межах газопостачання Лубенського ЛВУ МГ та споживача "</t>
    </r>
    <r>
      <rPr>
        <sz val="10"/>
        <rFont val="Arial Cyr"/>
        <family val="2"/>
        <charset val="204"/>
      </rPr>
      <t xml:space="preserve"> </t>
    </r>
  </si>
  <si>
    <r>
      <t>Результати аналізу газу приведені при  стандартних умовах :  t</t>
    </r>
    <r>
      <rPr>
        <vertAlign val="superscript"/>
        <sz val="10"/>
        <rFont val="Arial Cyr"/>
        <family val="2"/>
        <charset val="204"/>
      </rPr>
      <t>o</t>
    </r>
    <r>
      <rPr>
        <sz val="10"/>
        <rFont val="Arial Cyr"/>
        <family val="2"/>
        <charset val="204"/>
      </rPr>
      <t xml:space="preserve"> = 20 </t>
    </r>
    <r>
      <rPr>
        <vertAlign val="superscript"/>
        <sz val="10"/>
        <rFont val="Arial Cyr"/>
        <family val="2"/>
        <charset val="204"/>
      </rPr>
      <t>0</t>
    </r>
    <r>
      <rPr>
        <sz val="10"/>
        <rFont val="Arial Cyr"/>
        <family val="2"/>
        <charset val="204"/>
      </rPr>
      <t>С ,  Р = 101,325 кПа</t>
    </r>
  </si>
  <si>
    <r>
      <t>2.      Температура точки роси вологи (при 40 кгс/см</t>
    </r>
    <r>
      <rPr>
        <b/>
        <vertAlign val="superscript"/>
        <sz val="10"/>
        <rFont val="Arial Cyr"/>
        <family val="2"/>
        <charset val="204"/>
      </rPr>
      <t>2</t>
    </r>
    <r>
      <rPr>
        <b/>
        <sz val="10"/>
        <rFont val="Arial Cyr"/>
        <family val="2"/>
        <charset val="204"/>
      </rPr>
      <t xml:space="preserve">), </t>
    </r>
    <r>
      <rPr>
        <b/>
        <vertAlign val="superscript"/>
        <sz val="10"/>
        <rFont val="Arial Cyr"/>
        <family val="2"/>
        <charset val="204"/>
      </rPr>
      <t>о</t>
    </r>
    <r>
      <rPr>
        <b/>
        <sz val="10"/>
        <rFont val="Arial Cyr"/>
        <family val="2"/>
        <charset val="204"/>
      </rPr>
      <t xml:space="preserve">С :                                    </t>
    </r>
  </si>
  <si>
    <r>
      <t xml:space="preserve">5. </t>
    </r>
    <r>
      <rPr>
        <sz val="9"/>
        <rFont val="Arial Cyr"/>
        <family val="2"/>
        <charset val="204"/>
      </rPr>
      <t>Массова доля механічних домішок ( по цеху №3) , ГОСТ 22387.4-77 "Газ для коммунально - бытового потребления. Методы определения содержания смолы  и пыли" г/м</t>
    </r>
    <r>
      <rPr>
        <vertAlign val="superscript"/>
        <sz val="9"/>
        <rFont val="Arial Cyr"/>
        <family val="2"/>
        <charset val="204"/>
      </rPr>
      <t>3</t>
    </r>
    <r>
      <rPr>
        <sz val="9"/>
        <rFont val="Arial Cyr"/>
        <family val="2"/>
        <charset val="204"/>
      </rPr>
      <t xml:space="preserve">, </t>
    </r>
  </si>
  <si>
    <r>
      <t xml:space="preserve">Проби відібрано: </t>
    </r>
    <r>
      <rPr>
        <sz val="9"/>
        <rFont val="Arial Cyr"/>
        <family val="2"/>
        <charset val="204"/>
      </rPr>
      <t>по ГОСТ 18917-82 "Газ горючий природный. Методы отбора проб ", ДСТУ ISO10715:2009 "Природний газ. Настанови щодо відбирання проб".</t>
    </r>
    <r>
      <rPr>
        <sz val="10"/>
        <rFont val="Arial Cyr"/>
        <family val="2"/>
        <charset val="204"/>
      </rPr>
      <t xml:space="preserve">                                    </t>
    </r>
  </si>
  <si>
    <r>
      <t xml:space="preserve">                                        </t>
    </r>
    <r>
      <rPr>
        <b/>
        <sz val="9"/>
        <rFont val="Arial Cyr"/>
        <family val="2"/>
        <charset val="204"/>
      </rPr>
      <t xml:space="preserve"> </t>
    </r>
    <r>
      <rPr>
        <sz val="9"/>
        <rFont val="Arial Cyr"/>
        <family val="2"/>
        <charset val="204"/>
      </rPr>
      <t>результатами хроматографічного аналізу на хроматографах типу НР/АС 6890 ",  ГОСТ 22387.2-83, ГОСТ 22387.4-77,  МВВ 081/12-07-98.</t>
    </r>
  </si>
  <si>
    <t>Свідоцтво про атестацію № 077-13 від 20.05.2013 р.</t>
  </si>
  <si>
    <r>
      <t xml:space="preserve">4. </t>
    </r>
    <r>
      <rPr>
        <sz val="9"/>
        <rFont val="Arial Cyr"/>
        <family val="2"/>
        <charset val="204"/>
      </rPr>
      <t>Вміст меркаптанової сірки ( по цеху №3 ), ГОСТ 22387.2-97, г / м</t>
    </r>
    <r>
      <rPr>
        <vertAlign val="superscript"/>
        <sz val="9"/>
        <rFont val="Arial Cyr"/>
        <family val="2"/>
        <charset val="204"/>
      </rPr>
      <t xml:space="preserve">3 </t>
    </r>
    <r>
      <rPr>
        <sz val="9"/>
        <rFont val="Arial Cyr"/>
        <family val="2"/>
        <charset val="204"/>
      </rPr>
      <t>: &lt; 0,0002</t>
    </r>
  </si>
  <si>
    <r>
      <t>3.</t>
    </r>
    <r>
      <rPr>
        <sz val="9"/>
        <rFont val="Arial Cyr"/>
        <family val="2"/>
        <charset val="204"/>
      </rPr>
      <t xml:space="preserve"> Массова концентрація сірководню ( по цеху №3 ) ГОСТ 22387.2 - 97 "Газы природные горючие. Методы определения сероводорода и меркаптановой  серы".  г / м</t>
    </r>
    <r>
      <rPr>
        <vertAlign val="superscript"/>
        <sz val="9"/>
        <rFont val="Arial Cyr"/>
        <family val="2"/>
        <charset val="204"/>
      </rPr>
      <t>3</t>
    </r>
    <r>
      <rPr>
        <sz val="9"/>
        <rFont val="Arial Cyr"/>
        <family val="2"/>
        <charset val="204"/>
      </rPr>
      <t xml:space="preserve">  : 0,0023</t>
    </r>
  </si>
  <si>
    <t xml:space="preserve"> ПАСПОРТ  ФІЗИКО - ХІМІЧНИХ ПАРАМЕТРІВ ПРИРОДНОГО ГАЗУ № 13</t>
  </si>
  <si>
    <r>
      <t xml:space="preserve">для виробничої лабораторії       </t>
    </r>
    <r>
      <rPr>
        <sz val="14"/>
        <rFont val="Arial Cyr"/>
        <family val="2"/>
        <charset val="204"/>
      </rPr>
      <t xml:space="preserve"> </t>
    </r>
    <r>
      <rPr>
        <b/>
        <sz val="14"/>
        <rFont val="Arial Cyr"/>
        <family val="2"/>
        <charset val="204"/>
      </rPr>
      <t xml:space="preserve">ПАТ "Чернігівгаз"  </t>
    </r>
    <r>
      <rPr>
        <sz val="12"/>
        <rFont val="Arial Cyr"/>
        <charset val="204"/>
      </rPr>
      <t>(Чернігівська обл.)</t>
    </r>
    <r>
      <rPr>
        <sz val="14"/>
        <rFont val="Arial Cyr"/>
        <family val="2"/>
        <charset val="204"/>
      </rPr>
      <t xml:space="preserve"> </t>
    </r>
    <r>
      <rPr>
        <sz val="12"/>
        <rFont val="Arial Cyr"/>
        <family val="2"/>
        <charset val="204"/>
      </rPr>
      <t xml:space="preserve">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</si>
</sst>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 x14ac:knownFonts="1">
    <font>
      <sz val="10"/>
      <name val="Arial Cyr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5"/>
      <name val="Arial Cyr"/>
      <family val="2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vertAlign val="superscript"/>
      <sz val="10"/>
      <name val="Arial Cyr"/>
      <family val="2"/>
      <charset val="204"/>
    </font>
    <font>
      <sz val="9"/>
      <name val="Arial"/>
      <family val="2"/>
      <charset val="204"/>
    </font>
    <font>
      <b/>
      <sz val="11"/>
      <name val="Arial Cyr"/>
      <family val="2"/>
      <charset val="204"/>
    </font>
    <font>
      <sz val="22"/>
      <name val="Arial Cyr"/>
      <family val="2"/>
      <charset val="204"/>
    </font>
    <font>
      <b/>
      <sz val="10"/>
      <name val="Arial Cyr"/>
      <family val="2"/>
      <charset val="204"/>
    </font>
    <font>
      <vertAlign val="superscript"/>
      <sz val="9"/>
      <name val="Arial Cyr"/>
      <family val="2"/>
      <charset val="204"/>
    </font>
    <font>
      <sz val="14"/>
      <name val="Arial Cyr"/>
      <family val="2"/>
      <charset val="204"/>
    </font>
    <font>
      <b/>
      <vertAlign val="superscript"/>
      <sz val="10"/>
      <name val="Arial Cyr"/>
      <family val="2"/>
      <charset val="204"/>
    </font>
    <font>
      <b/>
      <sz val="3"/>
      <name val="Arial Cyr"/>
      <family val="2"/>
      <charset val="204"/>
    </font>
    <font>
      <b/>
      <i/>
      <sz val="3"/>
      <name val="Arial Cyr"/>
      <family val="2"/>
      <charset val="204"/>
    </font>
    <font>
      <b/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0" fillId="0" borderId="0" xfId="0" applyProtection="1">
      <protection locked="0"/>
    </xf>
    <xf numFmtId="0" fontId="24" fillId="0" borderId="0" xfId="0" applyNumberFormat="1" applyFont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Border="1" applyAlignment="1" applyProtection="1">
      <alignment horizontal="center" vertical="center"/>
      <protection hidden="1"/>
    </xf>
    <xf numFmtId="1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5" fontId="11" fillId="0" borderId="3" xfId="0" applyNumberFormat="1" applyFont="1" applyBorder="1" applyAlignment="1" applyProtection="1">
      <alignment horizontal="center" vertical="center"/>
      <protection hidden="1"/>
    </xf>
    <xf numFmtId="1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5" fontId="11" fillId="0" borderId="1" xfId="0" applyNumberFormat="1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Protection="1">
      <protection hidden="1"/>
    </xf>
    <xf numFmtId="164" fontId="20" fillId="0" borderId="0" xfId="0" applyNumberFormat="1" applyFont="1" applyBorder="1" applyAlignment="1" applyProtection="1">
      <alignment horizontal="left"/>
      <protection hidden="1"/>
    </xf>
    <xf numFmtId="164" fontId="26" fillId="0" borderId="0" xfId="0" applyNumberFormat="1" applyFont="1" applyBorder="1" applyAlignment="1" applyProtection="1">
      <alignment horizontal="left"/>
      <protection hidden="1"/>
    </xf>
    <xf numFmtId="164" fontId="26" fillId="0" borderId="0" xfId="0" applyNumberFormat="1" applyFont="1" applyBorder="1" applyAlignment="1" applyProtection="1">
      <alignment horizontal="center"/>
      <protection hidden="1"/>
    </xf>
    <xf numFmtId="164" fontId="26" fillId="0" borderId="0" xfId="0" applyNumberFormat="1" applyFont="1" applyBorder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1" fillId="0" borderId="0" xfId="0" applyFont="1" applyProtection="1">
      <protection hidden="1"/>
    </xf>
    <xf numFmtId="164" fontId="22" fillId="0" borderId="0" xfId="0" applyNumberFormat="1" applyFont="1" applyBorder="1" applyAlignment="1" applyProtection="1">
      <alignment horizontal="left"/>
      <protection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164" fontId="1" fillId="0" borderId="0" xfId="0" applyNumberFormat="1" applyFont="1" applyBorder="1" applyAlignment="1" applyProtection="1">
      <alignment horizontal="left"/>
      <protection hidden="1"/>
    </xf>
    <xf numFmtId="164" fontId="12" fillId="0" borderId="0" xfId="0" applyNumberFormat="1" applyFont="1" applyBorder="1" applyAlignment="1" applyProtection="1">
      <alignment horizontal="right"/>
      <protection hidden="1"/>
    </xf>
    <xf numFmtId="164" fontId="1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164" fontId="7" fillId="0" borderId="0" xfId="0" applyNumberFormat="1" applyFont="1" applyBorder="1" applyAlignment="1" applyProtection="1">
      <alignment horizontal="left"/>
      <protection hidden="1"/>
    </xf>
    <xf numFmtId="164" fontId="7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4" fontId="1" fillId="0" borderId="0" xfId="0" applyNumberFormat="1" applyFont="1" applyBorder="1" applyAlignment="1" applyProtection="1">
      <alignment horizontal="center" wrapText="1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14" fillId="0" borderId="0" xfId="0" applyNumberFormat="1" applyFont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justify" vertical="center" wrapText="1"/>
      <protection hidden="1"/>
    </xf>
    <xf numFmtId="164" fontId="20" fillId="0" borderId="0" xfId="0" applyNumberFormat="1" applyFont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13" fillId="0" borderId="0" xfId="0" applyFont="1" applyProtection="1"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4" fontId="24" fillId="0" borderId="8" xfId="0" applyNumberFormat="1" applyFont="1" applyBorder="1" applyAlignment="1" applyProtection="1">
      <alignment horizontal="left" vertical="center" wrapText="1"/>
      <protection hidden="1"/>
    </xf>
    <xf numFmtId="14" fontId="24" fillId="0" borderId="9" xfId="0" applyNumberFormat="1" applyFont="1" applyBorder="1" applyAlignment="1" applyProtection="1">
      <alignment horizontal="left" vertical="center" wrapText="1"/>
      <protection hidden="1"/>
    </xf>
    <xf numFmtId="14" fontId="24" fillId="0" borderId="10" xfId="0" applyNumberFormat="1" applyFont="1" applyBorder="1" applyAlignment="1" applyProtection="1">
      <alignment horizontal="left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/>
      <protection locked="0"/>
    </xf>
    <xf numFmtId="164" fontId="20" fillId="0" borderId="0" xfId="0" applyNumberFormat="1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right"/>
      <protection locked="0"/>
    </xf>
    <xf numFmtId="165" fontId="14" fillId="0" borderId="0" xfId="0" applyNumberFormat="1" applyFont="1" applyAlignment="1" applyProtection="1">
      <alignment horizontal="left"/>
      <protection locked="0"/>
    </xf>
    <xf numFmtId="0" fontId="23" fillId="0" borderId="1" xfId="0" applyFont="1" applyBorder="1" applyAlignment="1" applyProtection="1">
      <alignment horizontal="center" vertical="center" wrapText="1"/>
      <protection hidden="1"/>
    </xf>
    <xf numFmtId="164" fontId="26" fillId="0" borderId="0" xfId="0" applyNumberFormat="1" applyFont="1" applyBorder="1" applyAlignment="1" applyProtection="1">
      <alignment horizontal="center"/>
      <protection hidden="1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164" fontId="14" fillId="0" borderId="0" xfId="0" applyNumberFormat="1" applyFont="1" applyBorder="1" applyAlignment="1" applyProtection="1">
      <alignment horizontal="left" wrapText="1"/>
      <protection hidden="1"/>
    </xf>
    <xf numFmtId="164" fontId="26" fillId="0" borderId="0" xfId="0" applyNumberFormat="1" applyFont="1" applyBorder="1" applyAlignment="1" applyProtection="1">
      <alignment horizontal="right"/>
      <protection hidden="1"/>
    </xf>
    <xf numFmtId="164" fontId="14" fillId="0" borderId="0" xfId="0" applyNumberFormat="1" applyFont="1" applyBorder="1" applyAlignment="1" applyProtection="1">
      <alignment horizontal="left"/>
      <protection hidden="1"/>
    </xf>
    <xf numFmtId="164" fontId="3" fillId="0" borderId="0" xfId="0" applyNumberFormat="1" applyFont="1" applyBorder="1" applyAlignment="1" applyProtection="1">
      <alignment horizontal="left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0" fontId="23" fillId="0" borderId="2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M17">
            <v>29.8</v>
          </cell>
        </row>
        <row r="19">
          <cell r="D19" t="str">
            <v>3.03.2015 р.</v>
          </cell>
          <cell r="M19">
            <v>13</v>
          </cell>
        </row>
        <row r="26">
          <cell r="B26">
            <v>77.606999999999999</v>
          </cell>
          <cell r="C26">
            <v>11.614000000000001</v>
          </cell>
          <cell r="D26">
            <v>2.3860000000000001</v>
          </cell>
          <cell r="E26">
            <v>0.36399999999999999</v>
          </cell>
          <cell r="F26">
            <v>0.161</v>
          </cell>
          <cell r="G26">
            <v>0.108</v>
          </cell>
          <cell r="H26">
            <v>0.11600000000000001</v>
          </cell>
          <cell r="I26">
            <v>0</v>
          </cell>
          <cell r="J26">
            <v>3.7999999999999999E-2</v>
          </cell>
          <cell r="K26">
            <v>5.1109999999999998</v>
          </cell>
          <cell r="L26">
            <v>2.4870000000000001</v>
          </cell>
          <cell r="M26">
            <v>8.0000000000000002E-3</v>
          </cell>
        </row>
        <row r="29">
          <cell r="M29">
            <v>0.69399999999999995</v>
          </cell>
        </row>
        <row r="30">
          <cell r="M30">
            <v>0.83599999999999997</v>
          </cell>
        </row>
        <row r="31">
          <cell r="M31">
            <v>8573</v>
          </cell>
        </row>
        <row r="32">
          <cell r="M32">
            <v>11369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M17">
            <v>17.3</v>
          </cell>
        </row>
        <row r="19">
          <cell r="D19" t="str">
            <v>11.03.2015 р.</v>
          </cell>
          <cell r="M19">
            <v>0</v>
          </cell>
        </row>
        <row r="26">
          <cell r="B26">
            <v>76.003</v>
          </cell>
          <cell r="C26">
            <v>12.494</v>
          </cell>
          <cell r="D26">
            <v>2.835</v>
          </cell>
          <cell r="E26">
            <v>0.37</v>
          </cell>
          <cell r="F26">
            <v>0.16900000000000001</v>
          </cell>
          <cell r="G26">
            <v>0.11</v>
          </cell>
          <cell r="H26">
            <v>0.11799999999999999</v>
          </cell>
          <cell r="I26">
            <v>0</v>
          </cell>
          <cell r="J26">
            <v>3.6999999999999998E-2</v>
          </cell>
          <cell r="K26">
            <v>5.5110000000000001</v>
          </cell>
          <cell r="L26">
            <v>2.3420000000000001</v>
          </cell>
          <cell r="M26">
            <v>1.0999999999999999E-2</v>
          </cell>
        </row>
        <row r="29">
          <cell r="M29">
            <v>0.70299999999999996</v>
          </cell>
        </row>
        <row r="30">
          <cell r="M30">
            <v>0.84699999999999998</v>
          </cell>
        </row>
        <row r="31">
          <cell r="M31">
            <v>8668</v>
          </cell>
        </row>
        <row r="32">
          <cell r="M32">
            <v>11413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M17">
            <v>29.2</v>
          </cell>
        </row>
        <row r="19">
          <cell r="D19" t="str">
            <v>17.03.2015 р.</v>
          </cell>
          <cell r="M19">
            <v>18</v>
          </cell>
        </row>
        <row r="26">
          <cell r="B26">
            <v>75.635999999999996</v>
          </cell>
          <cell r="C26">
            <v>12.678000000000001</v>
          </cell>
          <cell r="D26">
            <v>3.1280000000000001</v>
          </cell>
          <cell r="E26">
            <v>0.42099999999999999</v>
          </cell>
          <cell r="F26">
            <v>0.19</v>
          </cell>
          <cell r="G26">
            <v>7.1999999999999995E-2</v>
          </cell>
          <cell r="H26">
            <v>8.4000000000000005E-2</v>
          </cell>
          <cell r="I26">
            <v>0</v>
          </cell>
          <cell r="J26">
            <v>2.4E-2</v>
          </cell>
          <cell r="K26">
            <v>5.5679999999999996</v>
          </cell>
          <cell r="L26">
            <v>2.1909999999999998</v>
          </cell>
          <cell r="M26">
            <v>8.0000000000000002E-3</v>
          </cell>
        </row>
        <row r="29">
          <cell r="M29">
            <v>0.70499999999999996</v>
          </cell>
        </row>
        <row r="30">
          <cell r="M30">
            <v>0.85</v>
          </cell>
        </row>
        <row r="31">
          <cell r="M31">
            <v>8715</v>
          </cell>
        </row>
        <row r="32">
          <cell r="M32">
            <v>11459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7">
          <cell r="M17">
            <v>29.8</v>
          </cell>
        </row>
        <row r="19">
          <cell r="D19">
            <v>42086</v>
          </cell>
          <cell r="M19">
            <v>12</v>
          </cell>
        </row>
        <row r="26">
          <cell r="B26">
            <v>75.381</v>
          </cell>
          <cell r="C26">
            <v>12.802</v>
          </cell>
          <cell r="D26">
            <v>2.899</v>
          </cell>
          <cell r="E26">
            <v>0.433</v>
          </cell>
          <cell r="F26">
            <v>0.193</v>
          </cell>
          <cell r="G26">
            <v>8.5999999999999993E-2</v>
          </cell>
          <cell r="H26">
            <v>9.8000000000000004E-2</v>
          </cell>
          <cell r="I26">
            <v>0</v>
          </cell>
          <cell r="J26">
            <v>2.7E-2</v>
          </cell>
          <cell r="K26">
            <v>6.016</v>
          </cell>
          <cell r="L26">
            <v>2.056</v>
          </cell>
          <cell r="M26">
            <v>8.9999999999999993E-3</v>
          </cell>
        </row>
        <row r="29">
          <cell r="M29">
            <v>0.70499999999999996</v>
          </cell>
        </row>
        <row r="30">
          <cell r="M30">
            <v>0.84899999999999998</v>
          </cell>
        </row>
        <row r="31">
          <cell r="M31">
            <v>8680</v>
          </cell>
        </row>
        <row r="32">
          <cell r="M32">
            <v>11415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M17">
            <v>29.6</v>
          </cell>
        </row>
        <row r="19">
          <cell r="D19" t="str">
            <v>31.03.2015р.</v>
          </cell>
          <cell r="M19">
            <v>12</v>
          </cell>
        </row>
        <row r="26">
          <cell r="B26">
            <v>75.903999999999996</v>
          </cell>
          <cell r="C26">
            <v>12.238</v>
          </cell>
          <cell r="D26">
            <v>3.2170000000000001</v>
          </cell>
          <cell r="E26">
            <v>0.501</v>
          </cell>
          <cell r="F26">
            <v>0.219</v>
          </cell>
          <cell r="G26">
            <v>0.14299999999999999</v>
          </cell>
          <cell r="H26">
            <v>0.14299999999999999</v>
          </cell>
          <cell r="I26">
            <v>0</v>
          </cell>
          <cell r="J26">
            <v>5.3999999999999999E-2</v>
          </cell>
          <cell r="K26">
            <v>5.5019999999999998</v>
          </cell>
          <cell r="L26">
            <v>2.0699999999999998</v>
          </cell>
          <cell r="M26">
            <v>8.9999999999999993E-3</v>
          </cell>
        </row>
        <row r="29">
          <cell r="M29">
            <v>0.70799999999999996</v>
          </cell>
        </row>
        <row r="30">
          <cell r="M30">
            <v>0.85199999999999998</v>
          </cell>
        </row>
        <row r="31">
          <cell r="M31">
            <v>8778</v>
          </cell>
        </row>
        <row r="32">
          <cell r="M32">
            <v>11520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3"/>
  <sheetViews>
    <sheetView tabSelected="1" zoomScaleNormal="100" zoomScaleSheetLayoutView="85" workbookViewId="0">
      <selection activeCell="A4" sqref="A4:T4"/>
    </sheetView>
  </sheetViews>
  <sheetFormatPr defaultRowHeight="12.75" x14ac:dyDescent="0.2"/>
  <cols>
    <col min="1" max="1" width="10.85546875" customWidth="1"/>
    <col min="2" max="2" width="6.28515625" customWidth="1"/>
    <col min="3" max="3" width="5.28515625" customWidth="1"/>
    <col min="4" max="4" width="7.140625" customWidth="1"/>
    <col min="5" max="5" width="6.140625" customWidth="1"/>
    <col min="6" max="6" width="7" customWidth="1"/>
    <col min="7" max="7" width="7.140625" customWidth="1"/>
    <col min="8" max="8" width="7" customWidth="1"/>
    <col min="9" max="9" width="8.140625" customWidth="1"/>
    <col min="10" max="10" width="8.42578125" customWidth="1"/>
    <col min="11" max="11" width="7.42578125" customWidth="1"/>
    <col min="12" max="12" width="8.85546875" customWidth="1"/>
    <col min="13" max="13" width="7.5703125" customWidth="1"/>
    <col min="14" max="14" width="8.42578125" customWidth="1"/>
    <col min="15" max="15" width="8.28515625" customWidth="1"/>
    <col min="16" max="16" width="8.85546875" customWidth="1"/>
    <col min="17" max="19" width="7.85546875" customWidth="1"/>
    <col min="20" max="20" width="0.5703125" hidden="1" customWidth="1"/>
  </cols>
  <sheetData>
    <row r="1" spans="1:27" s="4" customFormat="1" ht="18" x14ac:dyDescent="0.2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7" s="4" customFormat="1" ht="5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7" s="3" customFormat="1" ht="3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7" s="30" customFormat="1" ht="18" customHeight="1" x14ac:dyDescent="0.25">
      <c r="A4" s="95" t="s">
        <v>41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7" s="30" customFormat="1" ht="5.2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7" s="32" customFormat="1" ht="12" customHeight="1" x14ac:dyDescent="0.2">
      <c r="A6" s="31"/>
      <c r="B6" s="31"/>
      <c r="C6" s="31"/>
      <c r="D6" s="31"/>
      <c r="E6" s="31"/>
      <c r="K6" s="33"/>
      <c r="L6" s="34"/>
      <c r="M6" s="34"/>
      <c r="N6" s="34"/>
      <c r="O6" s="35"/>
      <c r="P6" s="35"/>
      <c r="Q6" s="35"/>
      <c r="R6" s="36" t="s">
        <v>7</v>
      </c>
      <c r="S6" s="37"/>
      <c r="T6" s="37"/>
    </row>
    <row r="7" spans="1:27" s="32" customFormat="1" ht="13.5" customHeight="1" x14ac:dyDescent="0.2">
      <c r="A7" s="31"/>
      <c r="B7" s="31"/>
      <c r="C7" s="31"/>
      <c r="D7" s="31"/>
      <c r="E7" s="31"/>
      <c r="K7" s="33"/>
      <c r="L7" s="34"/>
      <c r="M7" s="34"/>
      <c r="N7" s="34"/>
      <c r="O7" s="35"/>
      <c r="P7" s="35"/>
      <c r="Q7" s="82" t="s">
        <v>23</v>
      </c>
      <c r="R7" s="82"/>
      <c r="S7" s="82"/>
      <c r="T7" s="37"/>
    </row>
    <row r="8" spans="1:27" s="32" customFormat="1" ht="13.5" customHeight="1" x14ac:dyDescent="0.2">
      <c r="A8" s="31"/>
      <c r="B8" s="31"/>
      <c r="C8" s="31"/>
      <c r="D8" s="31"/>
      <c r="E8" s="31"/>
      <c r="K8" s="33"/>
      <c r="L8" s="89" t="s">
        <v>37</v>
      </c>
      <c r="M8" s="89"/>
      <c r="N8" s="89"/>
      <c r="O8" s="89"/>
      <c r="P8" s="89"/>
      <c r="Q8" s="89"/>
      <c r="R8" s="89"/>
      <c r="S8" s="89"/>
      <c r="T8" s="37"/>
    </row>
    <row r="9" spans="1:27" s="41" customFormat="1" ht="13.5" customHeight="1" x14ac:dyDescent="0.2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4"/>
      <c r="M9" s="34"/>
      <c r="N9" s="34"/>
      <c r="O9" s="34"/>
      <c r="P9" s="89" t="s">
        <v>26</v>
      </c>
      <c r="Q9" s="89"/>
      <c r="R9" s="89"/>
      <c r="S9" s="89"/>
      <c r="T9" s="89"/>
      <c r="U9" s="40"/>
      <c r="V9" s="40"/>
    </row>
    <row r="10" spans="1:27" s="42" customFormat="1" ht="9" customHeight="1" x14ac:dyDescent="0.2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44"/>
      <c r="S10" s="44"/>
      <c r="T10" s="44"/>
      <c r="U10" s="45"/>
      <c r="V10" s="45"/>
    </row>
    <row r="11" spans="1:27" s="46" customFormat="1" x14ac:dyDescent="0.2">
      <c r="A11" s="90" t="s">
        <v>35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7" s="49" customFormat="1" ht="8.25" customHeight="1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8"/>
      <c r="P12" s="48"/>
      <c r="Q12" s="48"/>
      <c r="R12" s="48"/>
      <c r="S12" s="48"/>
    </row>
    <row r="13" spans="1:27" s="42" customFormat="1" ht="15" customHeight="1" x14ac:dyDescent="0.2">
      <c r="A13" s="88" t="s">
        <v>29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50"/>
      <c r="V13" s="50"/>
      <c r="W13" s="50"/>
    </row>
    <row r="14" spans="1:27" s="42" customFormat="1" ht="15" customHeight="1" x14ac:dyDescent="0.2">
      <c r="A14" s="88" t="s">
        <v>36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51"/>
      <c r="U14" s="50"/>
      <c r="V14" s="50"/>
      <c r="W14" s="50"/>
    </row>
    <row r="15" spans="1:27" s="42" customFormat="1" ht="8.25" customHeight="1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1"/>
      <c r="U15" s="50"/>
      <c r="V15" s="50"/>
      <c r="W15" s="50"/>
    </row>
    <row r="16" spans="1:27" s="42" customFormat="1" ht="15" customHeight="1" x14ac:dyDescent="0.2">
      <c r="A16" s="67" t="s">
        <v>30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W16" s="41"/>
      <c r="X16" s="66"/>
      <c r="Y16" s="66"/>
      <c r="Z16" s="66"/>
      <c r="AA16" s="66"/>
    </row>
    <row r="17" spans="1:27" s="42" customFormat="1" ht="15" customHeight="1" x14ac:dyDescent="0.2">
      <c r="A17" s="85" t="s">
        <v>31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53"/>
      <c r="W17" s="41"/>
      <c r="X17" s="54"/>
      <c r="Y17" s="54"/>
      <c r="Z17" s="54"/>
      <c r="AA17" s="54"/>
    </row>
    <row r="18" spans="1:27" s="55" customFormat="1" ht="4.5" customHeight="1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W18" s="66"/>
      <c r="X18" s="66"/>
      <c r="Y18" s="66"/>
      <c r="Z18" s="66"/>
      <c r="AA18" s="66"/>
    </row>
    <row r="19" spans="1:27" s="56" customFormat="1" ht="12.75" customHeight="1" x14ac:dyDescent="0.2">
      <c r="A19" s="69" t="s">
        <v>32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7" s="56" customFormat="1" ht="6" customHeight="1" thickBo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7" s="42" customFormat="1" ht="21" customHeight="1" thickBot="1" x14ac:dyDescent="0.4">
      <c r="A21" s="70" t="s">
        <v>0</v>
      </c>
      <c r="B21" s="75" t="s">
        <v>1</v>
      </c>
      <c r="C21" s="76"/>
      <c r="D21" s="72" t="s">
        <v>16</v>
      </c>
      <c r="E21" s="73"/>
      <c r="F21" s="73"/>
      <c r="G21" s="73"/>
      <c r="H21" s="73"/>
      <c r="I21" s="73"/>
      <c r="J21" s="73"/>
      <c r="K21" s="73"/>
      <c r="L21" s="73"/>
      <c r="M21" s="74"/>
      <c r="N21" s="70" t="s">
        <v>14</v>
      </c>
      <c r="O21" s="70" t="s">
        <v>24</v>
      </c>
      <c r="P21" s="70" t="s">
        <v>17</v>
      </c>
      <c r="Q21" s="70" t="s">
        <v>18</v>
      </c>
      <c r="R21" s="70" t="s">
        <v>15</v>
      </c>
      <c r="S21" s="70" t="s">
        <v>19</v>
      </c>
      <c r="T21" s="57"/>
      <c r="U21" s="58"/>
      <c r="V21" s="58"/>
      <c r="W21" s="58"/>
      <c r="X21" s="58"/>
    </row>
    <row r="22" spans="1:27" s="42" customFormat="1" ht="40.5" customHeight="1" thickBot="1" x14ac:dyDescent="0.25">
      <c r="A22" s="71"/>
      <c r="B22" s="77"/>
      <c r="C22" s="78"/>
      <c r="D22" s="59" t="s">
        <v>2</v>
      </c>
      <c r="E22" s="59" t="s">
        <v>4</v>
      </c>
      <c r="F22" s="59" t="s">
        <v>9</v>
      </c>
      <c r="G22" s="59" t="s">
        <v>10</v>
      </c>
      <c r="H22" s="59" t="s">
        <v>11</v>
      </c>
      <c r="I22" s="59" t="s">
        <v>12</v>
      </c>
      <c r="J22" s="59" t="s">
        <v>8</v>
      </c>
      <c r="K22" s="59" t="s">
        <v>5</v>
      </c>
      <c r="L22" s="59" t="s">
        <v>6</v>
      </c>
      <c r="M22" s="59" t="s">
        <v>13</v>
      </c>
      <c r="N22" s="71"/>
      <c r="O22" s="71"/>
      <c r="P22" s="71"/>
      <c r="Q22" s="71"/>
      <c r="R22" s="71"/>
      <c r="S22" s="71"/>
    </row>
    <row r="23" spans="1:27" s="42" customFormat="1" ht="16.5" customHeight="1" x14ac:dyDescent="0.2">
      <c r="A23" s="61" t="str">
        <f>[1]Лист1!$D$19</f>
        <v>3.03.2015 р.</v>
      </c>
      <c r="B23" s="93" t="s">
        <v>3</v>
      </c>
      <c r="C23" s="93"/>
      <c r="D23" s="15">
        <f>[1]Лист1!$B$26</f>
        <v>77.606999999999999</v>
      </c>
      <c r="E23" s="15">
        <f>[1]Лист1!$C$26</f>
        <v>11.614000000000001</v>
      </c>
      <c r="F23" s="15">
        <f>[1]Лист1!$D$26</f>
        <v>2.3860000000000001</v>
      </c>
      <c r="G23" s="15">
        <f>[1]Лист1!$E$26</f>
        <v>0.36399999999999999</v>
      </c>
      <c r="H23" s="15">
        <f>[1]Лист1!$F$26</f>
        <v>0.161</v>
      </c>
      <c r="I23" s="15">
        <f>SUM([1]Лист1!$G$26:$I$26)</f>
        <v>0.224</v>
      </c>
      <c r="J23" s="15">
        <f>[1]Лист1!$J$26</f>
        <v>3.7999999999999999E-2</v>
      </c>
      <c r="K23" s="15">
        <f>[1]Лист1!$K$26</f>
        <v>5.1109999999999998</v>
      </c>
      <c r="L23" s="15">
        <f>[1]Лист1!$L$26</f>
        <v>2.4870000000000001</v>
      </c>
      <c r="M23" s="15">
        <f>[1]Лист1!$M$26</f>
        <v>8.0000000000000002E-3</v>
      </c>
      <c r="N23" s="15">
        <f>[1]Лист1!$M$29</f>
        <v>0.69399999999999995</v>
      </c>
      <c r="O23" s="15">
        <f>[1]Лист1!$M$30</f>
        <v>0.83599999999999997</v>
      </c>
      <c r="P23" s="16">
        <f>[1]Лист1!$M$31</f>
        <v>8573</v>
      </c>
      <c r="Q23" s="16">
        <f>[1]Лист1!$M$32</f>
        <v>11369</v>
      </c>
      <c r="R23" s="17">
        <f>[1]Лист1!$M$17</f>
        <v>29.8</v>
      </c>
      <c r="S23" s="18">
        <f>[1]Лист1!$M$19</f>
        <v>13</v>
      </c>
    </row>
    <row r="24" spans="1:27" s="42" customFormat="1" ht="16.5" customHeight="1" x14ac:dyDescent="0.2">
      <c r="A24" s="62" t="str">
        <f>[2]Лист1!$D$19</f>
        <v>11.03.2015 р.</v>
      </c>
      <c r="B24" s="81" t="s">
        <v>3</v>
      </c>
      <c r="C24" s="81"/>
      <c r="D24" s="23">
        <f>[2]Лист1!$B$26</f>
        <v>76.003</v>
      </c>
      <c r="E24" s="23">
        <f>[2]Лист1!$C$26</f>
        <v>12.494</v>
      </c>
      <c r="F24" s="23">
        <f>[2]Лист1!$D$26</f>
        <v>2.835</v>
      </c>
      <c r="G24" s="23">
        <f>[2]Лист1!$E$26</f>
        <v>0.37</v>
      </c>
      <c r="H24" s="23">
        <f>[2]Лист1!$F$26</f>
        <v>0.16900000000000001</v>
      </c>
      <c r="I24" s="23">
        <f>SUM([2]Лист1!$G$26:$I$26)</f>
        <v>0.22799999999999998</v>
      </c>
      <c r="J24" s="23">
        <f>[2]Лист1!$J$26</f>
        <v>3.6999999999999998E-2</v>
      </c>
      <c r="K24" s="23">
        <f>[2]Лист1!$K$26</f>
        <v>5.5110000000000001</v>
      </c>
      <c r="L24" s="23">
        <f>[2]Лист1!$L$26</f>
        <v>2.3420000000000001</v>
      </c>
      <c r="M24" s="23">
        <f>[2]Лист1!$M$26</f>
        <v>1.0999999999999999E-2</v>
      </c>
      <c r="N24" s="23">
        <f>[2]Лист1!$M$29</f>
        <v>0.70299999999999996</v>
      </c>
      <c r="O24" s="23">
        <f>[2]Лист1!$M$30</f>
        <v>0.84699999999999998</v>
      </c>
      <c r="P24" s="24">
        <f>[2]Лист1!$M$31</f>
        <v>8668</v>
      </c>
      <c r="Q24" s="24">
        <f>[2]Лист1!$M$32</f>
        <v>11413</v>
      </c>
      <c r="R24" s="25">
        <f>[2]Лист1!$M$17</f>
        <v>17.3</v>
      </c>
      <c r="S24" s="26">
        <f>[2]Лист1!$M$19</f>
        <v>0</v>
      </c>
    </row>
    <row r="25" spans="1:27" s="42" customFormat="1" ht="16.5" customHeight="1" x14ac:dyDescent="0.2">
      <c r="A25" s="62" t="str">
        <f>[3]Лист1!$D$19</f>
        <v>17.03.2015 р.</v>
      </c>
      <c r="B25" s="81" t="s">
        <v>3</v>
      </c>
      <c r="C25" s="81"/>
      <c r="D25" s="23">
        <f>[3]Лист1!$B$26</f>
        <v>75.635999999999996</v>
      </c>
      <c r="E25" s="23">
        <f>[3]Лист1!$C$26</f>
        <v>12.678000000000001</v>
      </c>
      <c r="F25" s="23">
        <f>[3]Лист1!$D$26</f>
        <v>3.1280000000000001</v>
      </c>
      <c r="G25" s="23">
        <f>[3]Лист1!$E$26</f>
        <v>0.42099999999999999</v>
      </c>
      <c r="H25" s="23">
        <f>[3]Лист1!$F$26</f>
        <v>0.19</v>
      </c>
      <c r="I25" s="23">
        <f>SUM([3]Лист1!$G$26:$I$26)</f>
        <v>0.156</v>
      </c>
      <c r="J25" s="23">
        <f>[3]Лист1!$J$26</f>
        <v>2.4E-2</v>
      </c>
      <c r="K25" s="23">
        <f>[3]Лист1!$K$26</f>
        <v>5.5679999999999996</v>
      </c>
      <c r="L25" s="23">
        <f>[3]Лист1!$L$26</f>
        <v>2.1909999999999998</v>
      </c>
      <c r="M25" s="23">
        <f>[3]Лист1!$M$26</f>
        <v>8.0000000000000002E-3</v>
      </c>
      <c r="N25" s="23">
        <f>[3]Лист1!$M$29</f>
        <v>0.70499999999999996</v>
      </c>
      <c r="O25" s="23">
        <f>[3]Лист1!$M$30</f>
        <v>0.85</v>
      </c>
      <c r="P25" s="24">
        <f>[3]Лист1!$M$31</f>
        <v>8715</v>
      </c>
      <c r="Q25" s="24">
        <f>[3]Лист1!$M$32</f>
        <v>11459</v>
      </c>
      <c r="R25" s="25">
        <f>[3]Лист1!$M$17</f>
        <v>29.2</v>
      </c>
      <c r="S25" s="26">
        <f>[3]Лист1!$M$19</f>
        <v>18</v>
      </c>
    </row>
    <row r="26" spans="1:27" s="42" customFormat="1" ht="16.5" customHeight="1" x14ac:dyDescent="0.2">
      <c r="A26" s="62">
        <f>[4]Лист1!$D$19</f>
        <v>42086</v>
      </c>
      <c r="B26" s="81" t="s">
        <v>3</v>
      </c>
      <c r="C26" s="81"/>
      <c r="D26" s="23">
        <f>[4]Лист1!$B$26</f>
        <v>75.381</v>
      </c>
      <c r="E26" s="23">
        <f>[4]Лист1!$C$26</f>
        <v>12.802</v>
      </c>
      <c r="F26" s="23">
        <f>[4]Лист1!$D$26</f>
        <v>2.899</v>
      </c>
      <c r="G26" s="23">
        <f>[4]Лист1!$E$26</f>
        <v>0.433</v>
      </c>
      <c r="H26" s="23">
        <f>[4]Лист1!$F$26</f>
        <v>0.193</v>
      </c>
      <c r="I26" s="23">
        <f>SUM([4]Лист1!$G$26:$I$26)</f>
        <v>0.184</v>
      </c>
      <c r="J26" s="23">
        <f>[4]Лист1!$J$26</f>
        <v>2.7E-2</v>
      </c>
      <c r="K26" s="23">
        <f>[4]Лист1!$K$26</f>
        <v>6.016</v>
      </c>
      <c r="L26" s="23">
        <f>[4]Лист1!$L$26</f>
        <v>2.056</v>
      </c>
      <c r="M26" s="23">
        <f>[4]Лист1!$M$26</f>
        <v>8.9999999999999993E-3</v>
      </c>
      <c r="N26" s="23">
        <f>[4]Лист1!$M$29</f>
        <v>0.70499999999999996</v>
      </c>
      <c r="O26" s="23">
        <f>[4]Лист1!$M$30</f>
        <v>0.84899999999999998</v>
      </c>
      <c r="P26" s="24">
        <f>[4]Лист1!$M$31</f>
        <v>8680</v>
      </c>
      <c r="Q26" s="24">
        <f>[4]Лист1!$M$32</f>
        <v>11415</v>
      </c>
      <c r="R26" s="25">
        <f>[4]Лист1!$M$17</f>
        <v>29.8</v>
      </c>
      <c r="S26" s="26">
        <f>[4]Лист1!$M$19</f>
        <v>12</v>
      </c>
    </row>
    <row r="27" spans="1:27" s="42" customFormat="1" ht="16.5" customHeight="1" thickBot="1" x14ac:dyDescent="0.25">
      <c r="A27" s="63" t="str">
        <f>[5]Лист1!$D$19</f>
        <v>31.03.2015р.</v>
      </c>
      <c r="B27" s="64" t="s">
        <v>3</v>
      </c>
      <c r="C27" s="64"/>
      <c r="D27" s="19">
        <f>[5]Лист1!$B$26</f>
        <v>75.903999999999996</v>
      </c>
      <c r="E27" s="19">
        <f>[5]Лист1!$C$26</f>
        <v>12.238</v>
      </c>
      <c r="F27" s="19">
        <f>[5]Лист1!$D$26</f>
        <v>3.2170000000000001</v>
      </c>
      <c r="G27" s="19">
        <f>[5]Лист1!$E$26</f>
        <v>0.501</v>
      </c>
      <c r="H27" s="19">
        <f>[5]Лист1!$F$26</f>
        <v>0.219</v>
      </c>
      <c r="I27" s="19">
        <f>SUM([5]Лист1!$G$26:$I$26)</f>
        <v>0.28599999999999998</v>
      </c>
      <c r="J27" s="19">
        <f>[5]Лист1!$J$26</f>
        <v>5.3999999999999999E-2</v>
      </c>
      <c r="K27" s="19">
        <f>[5]Лист1!$K$26</f>
        <v>5.5019999999999998</v>
      </c>
      <c r="L27" s="19">
        <f>[5]Лист1!$L$26</f>
        <v>2.0699999999999998</v>
      </c>
      <c r="M27" s="19">
        <f>[5]Лист1!$M$26</f>
        <v>8.9999999999999993E-3</v>
      </c>
      <c r="N27" s="19">
        <f>[5]Лист1!$M$29</f>
        <v>0.70799999999999996</v>
      </c>
      <c r="O27" s="19">
        <f>[5]Лист1!$M$30</f>
        <v>0.85199999999999998</v>
      </c>
      <c r="P27" s="20">
        <f>[5]Лист1!$M$31</f>
        <v>8778</v>
      </c>
      <c r="Q27" s="20">
        <f>[5]Лист1!$M$32</f>
        <v>11520</v>
      </c>
      <c r="R27" s="21">
        <f>[5]Лист1!$M$17</f>
        <v>29.6</v>
      </c>
      <c r="S27" s="22">
        <f>[5]Лист1!$M$19</f>
        <v>12</v>
      </c>
    </row>
    <row r="28" spans="1:27" ht="5.25" customHeight="1" x14ac:dyDescent="0.2">
      <c r="A28" s="5"/>
      <c r="B28" s="14"/>
      <c r="C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7"/>
      <c r="R28" s="8"/>
      <c r="S28" s="8"/>
      <c r="T28" s="4"/>
    </row>
    <row r="29" spans="1:27" s="2" customFormat="1" ht="15.75" customHeight="1" x14ac:dyDescent="0.2">
      <c r="A29" s="65" t="s">
        <v>33</v>
      </c>
      <c r="B29" s="65"/>
      <c r="C29" s="65"/>
      <c r="D29" s="65"/>
      <c r="E29" s="65"/>
      <c r="F29" s="65"/>
      <c r="G29" s="65"/>
      <c r="H29" s="65"/>
      <c r="I29" s="27">
        <v>-11.3</v>
      </c>
      <c r="J29" s="9"/>
      <c r="K29" s="79" t="s">
        <v>20</v>
      </c>
      <c r="L29" s="79"/>
      <c r="M29" s="79"/>
      <c r="N29" s="79"/>
      <c r="O29" s="79"/>
      <c r="P29" s="79"/>
      <c r="Q29" s="80">
        <v>7.3999999999999996E-2</v>
      </c>
      <c r="R29" s="80"/>
      <c r="S29" s="9"/>
      <c r="T29" s="10"/>
    </row>
    <row r="30" spans="1:27" s="2" customFormat="1" ht="15" x14ac:dyDescent="0.2">
      <c r="A30" s="79" t="s">
        <v>25</v>
      </c>
      <c r="B30" s="79"/>
      <c r="C30" s="79"/>
      <c r="D30" s="79"/>
      <c r="E30" s="79"/>
      <c r="F30" s="79"/>
      <c r="G30" s="79"/>
      <c r="H30" s="79"/>
      <c r="I30" s="27">
        <v>-12</v>
      </c>
      <c r="J30" s="9"/>
      <c r="K30" s="79" t="s">
        <v>21</v>
      </c>
      <c r="L30" s="79"/>
      <c r="M30" s="79"/>
      <c r="N30" s="79"/>
      <c r="O30" s="79"/>
      <c r="P30" s="79"/>
      <c r="Q30" s="65">
        <v>22.8</v>
      </c>
      <c r="R30" s="65"/>
      <c r="S30" s="9"/>
      <c r="T30" s="10"/>
    </row>
    <row r="31" spans="1:27" s="2" customFormat="1" ht="15" x14ac:dyDescent="0.2">
      <c r="A31" s="79"/>
      <c r="B31" s="79"/>
      <c r="C31" s="79"/>
      <c r="D31" s="79"/>
      <c r="E31" s="79"/>
      <c r="F31" s="79"/>
      <c r="G31" s="79"/>
      <c r="H31" s="9"/>
      <c r="I31" s="9"/>
      <c r="J31" s="9"/>
      <c r="K31" s="79" t="s">
        <v>22</v>
      </c>
      <c r="L31" s="79"/>
      <c r="M31" s="79"/>
      <c r="N31" s="79"/>
      <c r="O31" s="79"/>
      <c r="P31" s="79"/>
      <c r="Q31" s="84">
        <v>6.6</v>
      </c>
      <c r="R31" s="84"/>
      <c r="S31" s="9"/>
      <c r="T31" s="10"/>
    </row>
    <row r="32" spans="1:27" s="1" customFormat="1" ht="13.5" x14ac:dyDescent="0.2">
      <c r="A32" s="96" t="s">
        <v>39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1:20" s="1" customFormat="1" ht="13.5" x14ac:dyDescent="0.2">
      <c r="A33" s="96" t="s">
        <v>38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11"/>
    </row>
    <row r="34" spans="1:20" s="1" customFormat="1" ht="13.5" x14ac:dyDescent="0.2">
      <c r="A34" s="96" t="s">
        <v>34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11"/>
    </row>
    <row r="35" spans="1:20" s="1" customFormat="1" ht="12" x14ac:dyDescent="0.2">
      <c r="A35" s="97" t="s">
        <v>27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11"/>
    </row>
    <row r="36" spans="1:20" s="1" customFormat="1" ht="9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1"/>
    </row>
    <row r="37" spans="1:20" s="1" customFormat="1" x14ac:dyDescent="0.2">
      <c r="A37" s="94" t="s">
        <v>28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11"/>
    </row>
    <row r="38" spans="1:20" s="4" customFormat="1" x14ac:dyDescent="0.2"/>
    <row r="39" spans="1:20" s="4" customFormat="1" x14ac:dyDescent="0.2"/>
    <row r="40" spans="1:20" s="4" customFormat="1" x14ac:dyDescent="0.2"/>
    <row r="41" spans="1:20" s="4" customFormat="1" x14ac:dyDescent="0.2"/>
    <row r="42" spans="1:20" s="4" customFormat="1" x14ac:dyDescent="0.2"/>
    <row r="43" spans="1:20" s="4" customFormat="1" x14ac:dyDescent="0.2"/>
    <row r="44" spans="1:20" s="4" customFormat="1" x14ac:dyDescent="0.2"/>
    <row r="45" spans="1:20" s="4" customFormat="1" x14ac:dyDescent="0.2"/>
    <row r="46" spans="1:20" s="4" customFormat="1" x14ac:dyDescent="0.2"/>
    <row r="47" spans="1:20" s="4" customFormat="1" x14ac:dyDescent="0.2"/>
    <row r="48" spans="1:20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</sheetData>
  <mergeCells count="42">
    <mergeCell ref="A37:S37"/>
    <mergeCell ref="A4:T4"/>
    <mergeCell ref="L8:S8"/>
    <mergeCell ref="A32:T32"/>
    <mergeCell ref="A33:S33"/>
    <mergeCell ref="A29:H29"/>
    <mergeCell ref="A34:S34"/>
    <mergeCell ref="A35:S35"/>
    <mergeCell ref="Q31:R31"/>
    <mergeCell ref="A17:S17"/>
    <mergeCell ref="A18:T18"/>
    <mergeCell ref="A31:G31"/>
    <mergeCell ref="K31:P31"/>
    <mergeCell ref="A30:H30"/>
    <mergeCell ref="B26:C26"/>
    <mergeCell ref="K30:P30"/>
    <mergeCell ref="B23:C23"/>
    <mergeCell ref="B25:C25"/>
    <mergeCell ref="Q7:S7"/>
    <mergeCell ref="A1:T1"/>
    <mergeCell ref="B24:C24"/>
    <mergeCell ref="A21:A22"/>
    <mergeCell ref="A14:S14"/>
    <mergeCell ref="P9:T9"/>
    <mergeCell ref="A11:T11"/>
    <mergeCell ref="A13:T13"/>
    <mergeCell ref="B27:C27"/>
    <mergeCell ref="Q30:R30"/>
    <mergeCell ref="X16:AA16"/>
    <mergeCell ref="W18:AA18"/>
    <mergeCell ref="A16:T16"/>
    <mergeCell ref="A19:T19"/>
    <mergeCell ref="S21:S22"/>
    <mergeCell ref="D21:M21"/>
    <mergeCell ref="R21:R22"/>
    <mergeCell ref="O21:O22"/>
    <mergeCell ref="N21:N22"/>
    <mergeCell ref="P21:P22"/>
    <mergeCell ref="B21:C22"/>
    <mergeCell ref="K29:P29"/>
    <mergeCell ref="Q29:R29"/>
    <mergeCell ref="Q21:Q22"/>
  </mergeCells>
  <phoneticPr fontId="0" type="noConversion"/>
  <printOptions horizontalCentered="1"/>
  <pageMargins left="0.35433070866141736" right="0.35433070866141736" top="0.39370078740157483" bottom="0.39370078740157483" header="0" footer="0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Чернігівгаз</vt:lpstr>
      <vt:lpstr>'на Чернігівгаз'!Область_печати</vt:lpstr>
    </vt:vector>
  </TitlesOfParts>
  <Company>LUMG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СHEMIKAL2</dc:creator>
  <cp:lastModifiedBy>Романык Ирина Евгеньевна</cp:lastModifiedBy>
  <cp:lastPrinted>2015-04-01T08:20:35Z</cp:lastPrinted>
  <dcterms:created xsi:type="dcterms:W3CDTF">2006-10-05T11:10:19Z</dcterms:created>
  <dcterms:modified xsi:type="dcterms:W3CDTF">2015-04-09T06:40:11Z</dcterms:modified>
</cp:coreProperties>
</file>