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<sst xmlns="http://schemas.openxmlformats.org/spreadsheetml/2006/main" count="211" uniqueCount="54">
  <si>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</si>
  <si>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</si>
  <si>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</si>
  <si>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</si>
  <si>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</si>
  <si>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</si>
  <si>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</si>
  <si>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</si>
  <si>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</si>
  <si>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</si>
  <si>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</si>
  <si>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</si>
  <si>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</si>
  <si>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</si>
  <si>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</si>
  <si>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</si>
  <si>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</si>
  <si>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</si>
  <si>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</si>
  <si>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</si>
  <si>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</si>
  <si>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</si>
  <si>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</si>
  <si>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</si>
  <si>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</si>
  <si>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</si>
  <si>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</si>
  <si>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</si>
  <si>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</si>
  <si>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</si>
  <si>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</si>
  <si>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</si>
  <si>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</si>
  <si>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</si>
  <si>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</si>
  <si>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</si>
  <si>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</si>
  <si>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</si>
  <si>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</si>
  <si>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</si>
  <si>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</si>
  <si>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</si>
  <si>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</si>
  <si>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</si>
  <si>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</si>
  <si>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</si>
  <si>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01.08.2020</t>
  </si>
  <si>
    <t>01.08.2020</t>
  </si>
  <si>
    <t>31.07.2020</t>
  </si>
  <si>
    <t>30.07.2020</t>
  </si>
  <si>
    <t>29.07.2020</t>
  </si>
  <si>
    <t>28.07.2020</t>
  </si>
  <si>
    <t>27.07.2020</t>
  </si>
  <si>
    <t>26.07.2020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</si>
</sst>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446.351394</v>
      </c>
      <c r="D9" s="17">
        <v>250</v>
      </c>
      <c r="E9" s="17">
        <f>'UGS Uhersko'!C7</f>
        <v>196.351394</v>
      </c>
      <c r="F9" s="17">
        <f>'UGS Uhersko'!D7</f>
        <v>12.339766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13587.220694604</v>
      </c>
      <c r="D10" s="18">
        <v>3700</v>
      </c>
      <c r="E10" s="18">
        <f>'UGS Bilche-Volitsko Uhersko'!C7</f>
        <v>9887.220694604</v>
      </c>
      <c r="F10" s="18">
        <f>'UGS Bilche-Volitsko Uhersko'!D7</f>
        <v>60.588008</v>
      </c>
      <c r="G10" s="18">
        <f>'UGS Bilche-Volitsko Uhersko'!E7</f>
        <v>0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2147.2298650000002</v>
      </c>
      <c r="D11" s="18">
        <v>622</v>
      </c>
      <c r="E11" s="18">
        <f>'UGS Dashavske'!C7</f>
        <v>1525.229865</v>
      </c>
      <c r="F11" s="18">
        <f>'UGS Dashavske'!D7</f>
        <v>15.83811</v>
      </c>
      <c r="G11" s="18">
        <f>'UGS Dashavske'!E7</f>
        <v>0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946.232601</v>
      </c>
      <c r="D12" s="18"/>
      <c r="E12" s="18">
        <f>'UGS Oparske'!C7</f>
        <v>946.232601</v>
      </c>
      <c r="F12" s="18">
        <f>'UGS Oparske'!D7</f>
        <v>5.337208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1963.127229</v>
      </c>
      <c r="D13" s="18"/>
      <c r="E13" s="18">
        <f>'UGS Bogordchanske'!C7</f>
        <v>1963.127229</v>
      </c>
      <c r="F13" s="18">
        <f>'UGS Bogordchanske'!D7</f>
        <v>8.315351</v>
      </c>
      <c r="G13" s="18">
        <f>'UGS Bogordchanske'!E7</f>
        <v>0</v>
      </c>
      <c r="H13" s="18">
        <v>2300</v>
      </c>
      <c r="I13" s="36" t="str">
        <f>IF(H13-C13&lt;3,"UGS is fully loaded"," ")</f>
        <v> </v>
      </c>
    </row>
    <row r="14" spans="1:9" ht="15">
      <c r="A14" s="50"/>
      <c r="B14" s="49" t="s">
        <v>39</v>
      </c>
      <c r="C14" s="45">
        <f t="shared" si="0"/>
        <v>96.052718</v>
      </c>
      <c r="D14" s="18">
        <v>90</v>
      </c>
      <c r="E14" s="18">
        <f>'UGS Olushivske'!C7</f>
        <v>6.052718</v>
      </c>
      <c r="F14" s="18">
        <f>'UGS Olushivske'!D7</f>
        <v>0</v>
      </c>
      <c r="G14" s="18">
        <f>'UGS Olushivske'!E7</f>
        <v>8.1E-05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1171.315716</v>
      </c>
      <c r="D15" s="18"/>
      <c r="E15" s="18">
        <f>'UGS Mryn'!C7</f>
        <v>1171.315716</v>
      </c>
      <c r="F15" s="18">
        <f>'UGS Mryn'!D7</f>
        <v>0</v>
      </c>
      <c r="G15" s="18">
        <f>'UGS Mryn'!E7</f>
        <v>0.000264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504.301522</v>
      </c>
      <c r="D16" s="18"/>
      <c r="E16" s="18">
        <f>'UGS Solohivske'!C7</f>
        <v>504.301522</v>
      </c>
      <c r="F16" s="18">
        <f>'UGS Solohivske'!D7</f>
        <v>0</v>
      </c>
      <c r="G16" s="18">
        <f>'UGS Solohivske'!E7</f>
        <v>3.1E-05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462.841194</v>
      </c>
      <c r="D17" s="18"/>
      <c r="E17" s="18">
        <f>'UGS Proletarske'!C7</f>
        <v>462.841194</v>
      </c>
      <c r="F17" s="18">
        <f>'UGS Proletarske'!D7</f>
        <v>3.707409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695.106224</v>
      </c>
      <c r="D18" s="18"/>
      <c r="E18" s="18">
        <f>'UGS Kehychivske'!C7</f>
        <v>695.106224</v>
      </c>
      <c r="F18" s="18">
        <f>'UGS Kehychivske'!D7</f>
        <v>0</v>
      </c>
      <c r="G18" s="18">
        <f>'UGS Kehychivske'!E7</f>
        <v>0.000265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80.755016</v>
      </c>
      <c r="D19" s="18"/>
      <c r="E19" s="18">
        <f>'UGS Krasnopopivske'!C7</f>
        <v>80.755016</v>
      </c>
      <c r="F19" s="18">
        <f>'UGS Krasnopopivske'!D7</f>
        <v>0</v>
      </c>
      <c r="G19" s="18">
        <f>'UGS Krasnopopivske'!E7</f>
        <v>0.000189</v>
      </c>
      <c r="H19" s="18">
        <v>420</v>
      </c>
      <c r="I19" s="36" t="str">
        <f>IF(ROUND(E19,2)&lt;&gt;80.75," ","Injections in UGS are not planned ")</f>
        <v>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0.000189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22276.397857604003</v>
      </c>
      <c r="D21" s="38">
        <f>SUM(D9:D20)</f>
        <v>4662</v>
      </c>
      <c r="E21" s="39">
        <f>SUM(E9:E20)</f>
        <v>17614.397857603995</v>
      </c>
      <c r="F21" s="39">
        <f>SUM(F9:F19)</f>
        <v>106.125852</v>
      </c>
      <c r="G21" s="39">
        <f>SUM(G9:G19)</f>
        <v>0.0008300000000000001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7896.262142395997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462.841194</v>
      </c>
      <c r="D7" s="22">
        <v>3.707409</v>
      </c>
      <c r="E7" s="22">
        <v>0</v>
      </c>
      <c r="F7" s="18">
        <v>1000</v>
      </c>
      <c r="G7" s="23">
        <f>IF(F7-C7&gt;5,F7-C7,0)</f>
        <v>537.158806</v>
      </c>
    </row>
    <row r="8" spans="2:7" ht="15">
      <c r="B8" s="28" t="s">
        <v>48</v>
      </c>
      <c r="C8" s="18">
        <v>459.133785</v>
      </c>
      <c r="D8" s="18">
        <v>3.778245</v>
      </c>
      <c r="E8" s="18">
        <v>0</v>
      </c>
      <c r="F8" s="18">
        <v>1000</v>
      </c>
      <c r="G8" s="23">
        <f aca="true" t="shared" si="0" ref="G8:G13">IF(F8-C8&gt;5,F8-C8,0)</f>
        <v>540.866215</v>
      </c>
    </row>
    <row r="9" spans="2:7" ht="15">
      <c r="B9" s="29" t="s">
        <v>49</v>
      </c>
      <c r="C9" s="18">
        <v>455.35554</v>
      </c>
      <c r="D9" s="18">
        <v>3.841149</v>
      </c>
      <c r="E9" s="18">
        <v>3.3E-05</v>
      </c>
      <c r="F9" s="18">
        <v>1000</v>
      </c>
      <c r="G9" s="23">
        <f t="shared" si="0"/>
        <v>544.64446</v>
      </c>
    </row>
    <row r="10" spans="2:7" ht="15">
      <c r="B10" s="29" t="s">
        <v>50</v>
      </c>
      <c r="C10" s="18">
        <v>451.514424</v>
      </c>
      <c r="D10" s="18">
        <v>3.907692</v>
      </c>
      <c r="E10" s="18">
        <v>0</v>
      </c>
      <c r="F10" s="18">
        <v>1000</v>
      </c>
      <c r="G10" s="23">
        <f t="shared" si="0"/>
        <v>548.485576</v>
      </c>
    </row>
    <row r="11" spans="2:7" ht="15">
      <c r="B11" s="29" t="s">
        <v>51</v>
      </c>
      <c r="C11" s="18">
        <v>447.606732</v>
      </c>
      <c r="D11" s="18">
        <v>3.959083</v>
      </c>
      <c r="E11" s="18">
        <v>0</v>
      </c>
      <c r="F11" s="18">
        <v>1000</v>
      </c>
      <c r="G11" s="23">
        <f t="shared" si="0"/>
        <v>552.393268</v>
      </c>
    </row>
    <row r="12" spans="2:7" ht="15">
      <c r="B12" s="29" t="s">
        <v>52</v>
      </c>
      <c r="C12" s="18">
        <v>443.647649</v>
      </c>
      <c r="D12" s="18">
        <v>3.937754</v>
      </c>
      <c r="E12" s="18">
        <v>0</v>
      </c>
      <c r="F12" s="18">
        <v>1000</v>
      </c>
      <c r="G12" s="23">
        <f t="shared" si="0"/>
        <v>556.352351</v>
      </c>
    </row>
    <row r="13" spans="2:7" ht="15.75" thickBot="1">
      <c r="B13" s="30" t="s">
        <v>53</v>
      </c>
      <c r="C13" s="9">
        <v>439.709895</v>
      </c>
      <c r="D13" s="9">
        <v>3.917419</v>
      </c>
      <c r="E13" s="9">
        <v>0</v>
      </c>
      <c r="F13" s="18">
        <v>1000</v>
      </c>
      <c r="G13" s="23">
        <f t="shared" si="0"/>
        <v>560.290105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695.106224</v>
      </c>
      <c r="D7" s="22">
        <v>0</v>
      </c>
      <c r="E7" s="22">
        <v>0.000265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695.106489</v>
      </c>
      <c r="D8" s="18">
        <v>0</v>
      </c>
      <c r="E8" s="18">
        <v>0.000411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695.1069</v>
      </c>
      <c r="D9" s="18">
        <v>0</v>
      </c>
      <c r="E9" s="18">
        <v>0.00026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695.10716</v>
      </c>
      <c r="D10" s="18">
        <v>0</v>
      </c>
      <c r="E10" s="18">
        <v>0.000263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695.107423</v>
      </c>
      <c r="D11" s="18">
        <v>0</v>
      </c>
      <c r="E11" s="18">
        <v>0.000264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695.107687</v>
      </c>
      <c r="D12" s="18">
        <v>0</v>
      </c>
      <c r="E12" s="18">
        <v>0.000262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695.107949</v>
      </c>
      <c r="D13" s="9">
        <v>0</v>
      </c>
      <c r="E13" s="9">
        <v>0.00026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80.755016</v>
      </c>
      <c r="D7" s="22">
        <v>0</v>
      </c>
      <c r="E7" s="22">
        <v>0.000189</v>
      </c>
      <c r="F7" s="18">
        <v>420</v>
      </c>
      <c r="G7" s="23">
        <f>IF(ROUND(C7,2)=80.75,0,F7-C7)</f>
        <v>339.244984</v>
      </c>
    </row>
    <row r="8" spans="2:8" ht="15">
      <c r="B8" s="28" t="s">
        <v>48</v>
      </c>
      <c r="C8" s="18">
        <v>80.755205</v>
      </c>
      <c r="D8" s="18">
        <v>0</v>
      </c>
      <c r="E8" s="18">
        <v>0.000222</v>
      </c>
      <c r="F8" s="18">
        <v>420</v>
      </c>
      <c r="G8" s="23">
        <f aca="true" t="shared" si="0" ref="G8:G13">IF(ROUND(C8,2)=80.75,0,F8-C8)</f>
        <v>339.244795</v>
      </c>
      <c r="H8" s="11"/>
    </row>
    <row r="9" spans="2:8" ht="15">
      <c r="B9" s="29" t="s">
        <v>49</v>
      </c>
      <c r="C9" s="18">
        <v>80.755427</v>
      </c>
      <c r="D9" s="18">
        <v>0</v>
      </c>
      <c r="E9" s="18">
        <v>0.000188</v>
      </c>
      <c r="F9" s="18">
        <v>420</v>
      </c>
      <c r="G9" s="23">
        <f t="shared" si="0"/>
        <v>339.244573</v>
      </c>
      <c r="H9" s="11"/>
    </row>
    <row r="10" spans="2:8" ht="15">
      <c r="B10" s="29" t="s">
        <v>50</v>
      </c>
      <c r="C10" s="18">
        <v>80.755615</v>
      </c>
      <c r="D10" s="18">
        <v>0</v>
      </c>
      <c r="E10" s="18">
        <v>0.000188</v>
      </c>
      <c r="F10" s="18">
        <v>420</v>
      </c>
      <c r="G10" s="23">
        <f t="shared" si="0"/>
        <v>339.24438499999997</v>
      </c>
      <c r="H10" s="11"/>
    </row>
    <row r="11" spans="2:8" ht="15">
      <c r="B11" s="29" t="s">
        <v>51</v>
      </c>
      <c r="C11" s="18">
        <v>80.755803</v>
      </c>
      <c r="D11" s="18">
        <v>0</v>
      </c>
      <c r="E11" s="18">
        <v>0.000188</v>
      </c>
      <c r="F11" s="18">
        <v>420</v>
      </c>
      <c r="G11" s="23">
        <f t="shared" si="0"/>
        <v>339.244197</v>
      </c>
      <c r="H11" s="11"/>
    </row>
    <row r="12" spans="2:8" ht="15">
      <c r="B12" s="29" t="s">
        <v>52</v>
      </c>
      <c r="C12" s="18">
        <v>80.755991</v>
      </c>
      <c r="D12" s="18">
        <v>0</v>
      </c>
      <c r="E12" s="18">
        <v>0.000188</v>
      </c>
      <c r="F12" s="18">
        <v>420</v>
      </c>
      <c r="G12" s="23">
        <f t="shared" si="0"/>
        <v>339.244009</v>
      </c>
      <c r="H12" s="11"/>
    </row>
    <row r="13" spans="2:8" ht="15.75" thickBot="1">
      <c r="B13" s="30" t="s">
        <v>53</v>
      </c>
      <c r="C13" s="9">
        <v>80.756179</v>
      </c>
      <c r="D13" s="9">
        <v>0</v>
      </c>
      <c r="E13" s="9">
        <v>0.000188</v>
      </c>
      <c r="F13" s="18">
        <v>420</v>
      </c>
      <c r="G13" s="23">
        <f t="shared" si="0"/>
        <v>339.243821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80.755016</v>
      </c>
      <c r="D7" s="22">
        <v>0</v>
      </c>
      <c r="E7" s="22">
        <v>0.000189</v>
      </c>
      <c r="F7" s="18">
        <v>400</v>
      </c>
      <c r="G7" s="23">
        <f>F7-C7</f>
        <v>319.244984</v>
      </c>
    </row>
    <row r="8" spans="2:7" ht="15">
      <c r="B8" s="6" t="s">
        <v>48</v>
      </c>
      <c r="C8" s="18">
        <v>80.755205</v>
      </c>
      <c r="D8" s="18">
        <v>0</v>
      </c>
      <c r="E8" s="18">
        <v>0.000222</v>
      </c>
      <c r="F8" s="18">
        <v>400</v>
      </c>
      <c r="G8" s="23">
        <f aca="true" t="shared" si="0" ref="G8:G13">F8-C8</f>
        <v>319.244795</v>
      </c>
    </row>
    <row r="9" spans="2:7" ht="15">
      <c r="B9" s="7" t="s">
        <v>49</v>
      </c>
      <c r="C9" s="18">
        <v>80.755427</v>
      </c>
      <c r="D9" s="18">
        <v>0</v>
      </c>
      <c r="E9" s="18">
        <v>0.000188</v>
      </c>
      <c r="F9" s="18">
        <v>400</v>
      </c>
      <c r="G9" s="23">
        <f t="shared" si="0"/>
        <v>319.244573</v>
      </c>
    </row>
    <row r="10" spans="2:7" ht="15">
      <c r="B10" s="7" t="s">
        <v>50</v>
      </c>
      <c r="C10" s="18">
        <v>80.755615</v>
      </c>
      <c r="D10" s="18">
        <v>0</v>
      </c>
      <c r="E10" s="18">
        <v>0.000188</v>
      </c>
      <c r="F10" s="18">
        <v>400</v>
      </c>
      <c r="G10" s="23">
        <f t="shared" si="0"/>
        <v>319.24438499999997</v>
      </c>
    </row>
    <row r="11" spans="2:7" ht="15">
      <c r="B11" s="7" t="s">
        <v>51</v>
      </c>
      <c r="C11" s="18">
        <v>80.755803</v>
      </c>
      <c r="D11" s="18">
        <v>0</v>
      </c>
      <c r="E11" s="18">
        <v>0.000188</v>
      </c>
      <c r="F11" s="18">
        <v>400</v>
      </c>
      <c r="G11" s="23">
        <f t="shared" si="0"/>
        <v>319.244197</v>
      </c>
    </row>
    <row r="12" spans="2:7" ht="15">
      <c r="B12" s="7" t="s">
        <v>52</v>
      </c>
      <c r="C12" s="18">
        <v>80.755991</v>
      </c>
      <c r="D12" s="18">
        <v>0</v>
      </c>
      <c r="E12" s="18">
        <v>0.000188</v>
      </c>
      <c r="F12" s="18">
        <v>400</v>
      </c>
      <c r="G12" s="23">
        <f t="shared" si="0"/>
        <v>319.244009</v>
      </c>
    </row>
    <row r="13" spans="2:7" ht="15.75" thickBot="1">
      <c r="B13" s="8" t="s">
        <v>53</v>
      </c>
      <c r="C13" s="9">
        <v>80.756179</v>
      </c>
      <c r="D13" s="9">
        <v>0</v>
      </c>
      <c r="E13" s="9">
        <v>0.000188</v>
      </c>
      <c r="F13" s="18">
        <v>400</v>
      </c>
      <c r="G13" s="23">
        <f t="shared" si="0"/>
        <v>319.243821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196.351394</v>
      </c>
      <c r="D7" s="22">
        <v>12.339766</v>
      </c>
      <c r="E7" s="22">
        <v>0</v>
      </c>
      <c r="F7" s="17">
        <v>1900</v>
      </c>
      <c r="G7" s="23">
        <f>IF(F7-C7&gt;5,F7-C7,0)</f>
        <v>1703.648606</v>
      </c>
    </row>
    <row r="8" spans="2:7" ht="15">
      <c r="B8" s="28" t="s">
        <v>48</v>
      </c>
      <c r="C8" s="18">
        <v>184.011628</v>
      </c>
      <c r="D8" s="18">
        <v>10.318941</v>
      </c>
      <c r="E8" s="18">
        <v>0</v>
      </c>
      <c r="F8" s="17">
        <v>1900</v>
      </c>
      <c r="G8" s="23">
        <f aca="true" t="shared" si="0" ref="G8:G13">IF(F8-C8&gt;5,F8-C8,0)</f>
        <v>1715.988372</v>
      </c>
    </row>
    <row r="9" spans="2:7" ht="15">
      <c r="B9" s="29" t="s">
        <v>49</v>
      </c>
      <c r="C9" s="18">
        <v>173.692687</v>
      </c>
      <c r="D9" s="18">
        <v>10.908675</v>
      </c>
      <c r="E9" s="18">
        <v>0</v>
      </c>
      <c r="F9" s="17">
        <v>1900</v>
      </c>
      <c r="G9" s="23">
        <f t="shared" si="0"/>
        <v>1726.307313</v>
      </c>
    </row>
    <row r="10" spans="2:7" ht="15">
      <c r="B10" s="29" t="s">
        <v>50</v>
      </c>
      <c r="C10" s="18">
        <v>162.784012</v>
      </c>
      <c r="D10" s="18">
        <v>11.053915</v>
      </c>
      <c r="E10" s="18">
        <v>0</v>
      </c>
      <c r="F10" s="17">
        <v>1900</v>
      </c>
      <c r="G10" s="23">
        <f t="shared" si="0"/>
        <v>1737.215988</v>
      </c>
    </row>
    <row r="11" spans="2:7" ht="15">
      <c r="B11" s="29" t="s">
        <v>51</v>
      </c>
      <c r="C11" s="18">
        <v>151.730097</v>
      </c>
      <c r="D11" s="18">
        <v>11.187514</v>
      </c>
      <c r="E11" s="18">
        <v>0</v>
      </c>
      <c r="F11" s="17">
        <v>1900</v>
      </c>
      <c r="G11" s="23">
        <f t="shared" si="0"/>
        <v>1748.2699029999999</v>
      </c>
    </row>
    <row r="12" spans="2:7" ht="15">
      <c r="B12" s="29" t="s">
        <v>52</v>
      </c>
      <c r="C12" s="18">
        <v>140.542583</v>
      </c>
      <c r="D12" s="18">
        <v>10.206294</v>
      </c>
      <c r="E12" s="18">
        <v>0</v>
      </c>
      <c r="F12" s="17">
        <v>1900</v>
      </c>
      <c r="G12" s="23">
        <f t="shared" si="0"/>
        <v>1759.457417</v>
      </c>
    </row>
    <row r="13" spans="2:7" ht="15.75" thickBot="1">
      <c r="B13" s="30" t="s">
        <v>53</v>
      </c>
      <c r="C13" s="9">
        <v>130.336289</v>
      </c>
      <c r="D13" s="9">
        <v>5.939408</v>
      </c>
      <c r="E13" s="9">
        <v>0</v>
      </c>
      <c r="F13" s="17">
        <v>1900</v>
      </c>
      <c r="G13" s="23">
        <f t="shared" si="0"/>
        <v>1769.663711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9887.220694604</v>
      </c>
      <c r="D7" s="22">
        <v>60.588008</v>
      </c>
      <c r="E7" s="22">
        <v>0</v>
      </c>
      <c r="F7" s="26">
        <f>'[1]Всі_ПСГ'!$F$8</f>
        <v>17050</v>
      </c>
      <c r="G7" s="23">
        <f>IF(F7-C7&gt;5,F7-C7,0)</f>
        <v>7162.7793053959995</v>
      </c>
    </row>
    <row r="8" spans="2:8" ht="15">
      <c r="B8" s="28" t="s">
        <v>48</v>
      </c>
      <c r="C8" s="18">
        <v>9826.632686604</v>
      </c>
      <c r="D8" s="18">
        <v>33.248523</v>
      </c>
      <c r="E8" s="18">
        <v>0</v>
      </c>
      <c r="F8" s="26">
        <f>'[1]Всі_ПСГ'!$F$8</f>
        <v>17050</v>
      </c>
      <c r="G8" s="23">
        <f aca="true" t="shared" si="0" ref="G8:G13">IF(F8-C8&gt;5,F8-C8,0)</f>
        <v>7223.367313396</v>
      </c>
      <c r="H8" s="11"/>
    </row>
    <row r="9" spans="2:8" ht="15">
      <c r="B9" s="29" t="s">
        <v>49</v>
      </c>
      <c r="C9" s="18">
        <v>9793.384163604</v>
      </c>
      <c r="D9" s="18">
        <v>32.858983</v>
      </c>
      <c r="E9" s="18">
        <v>0</v>
      </c>
      <c r="F9" s="26">
        <f>'[1]Всі_ПСГ'!$F$8</f>
        <v>17050</v>
      </c>
      <c r="G9" s="23">
        <f t="shared" si="0"/>
        <v>7256.615836396</v>
      </c>
      <c r="H9" s="11"/>
    </row>
    <row r="10" spans="2:8" ht="15">
      <c r="B10" s="29" t="s">
        <v>50</v>
      </c>
      <c r="C10" s="18">
        <v>9760.525180604</v>
      </c>
      <c r="D10" s="18">
        <v>32.717638</v>
      </c>
      <c r="E10" s="18">
        <v>0</v>
      </c>
      <c r="F10" s="26">
        <f>'[1]Всі_ПСГ'!$F$8</f>
        <v>17050</v>
      </c>
      <c r="G10" s="23">
        <f t="shared" si="0"/>
        <v>7289.474819396</v>
      </c>
      <c r="H10" s="11"/>
    </row>
    <row r="11" spans="2:8" ht="15">
      <c r="B11" s="29" t="s">
        <v>51</v>
      </c>
      <c r="C11" s="18">
        <v>9727.807542604</v>
      </c>
      <c r="D11" s="18">
        <v>32.149287</v>
      </c>
      <c r="E11" s="18">
        <v>0</v>
      </c>
      <c r="F11" s="26">
        <f>'[1]Всі_ПСГ'!$F$8</f>
        <v>17050</v>
      </c>
      <c r="G11" s="23">
        <f t="shared" si="0"/>
        <v>7322.1924573960005</v>
      </c>
      <c r="H11" s="11"/>
    </row>
    <row r="12" spans="2:8" ht="15">
      <c r="B12" s="29" t="s">
        <v>52</v>
      </c>
      <c r="C12" s="18">
        <v>9695.658255604</v>
      </c>
      <c r="D12" s="18">
        <v>31.89475</v>
      </c>
      <c r="E12" s="18">
        <v>0</v>
      </c>
      <c r="F12" s="26">
        <f>'[1]Всі_ПСГ'!$F$8</f>
        <v>17050</v>
      </c>
      <c r="G12" s="23">
        <f t="shared" si="0"/>
        <v>7354.341744396001</v>
      </c>
      <c r="H12" s="11"/>
    </row>
    <row r="13" spans="2:8" ht="15.75" thickBot="1">
      <c r="B13" s="30" t="s">
        <v>53</v>
      </c>
      <c r="C13" s="9">
        <v>9663.763505604</v>
      </c>
      <c r="D13" s="9">
        <v>34.816478</v>
      </c>
      <c r="E13" s="9">
        <v>0</v>
      </c>
      <c r="F13" s="26">
        <f>'[1]Всі_ПСГ'!$F$8</f>
        <v>17050</v>
      </c>
      <c r="G13" s="23">
        <f t="shared" si="0"/>
        <v>7386.236494396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1525.229865</v>
      </c>
      <c r="D7" s="22">
        <v>15.83811</v>
      </c>
      <c r="E7" s="22">
        <v>0</v>
      </c>
      <c r="F7" s="18">
        <v>2150</v>
      </c>
      <c r="G7" s="23">
        <f>IF(F7-C7&gt;5,F7-C7,0)</f>
        <v>624.770135</v>
      </c>
    </row>
    <row r="8" spans="2:7" ht="15">
      <c r="B8" s="28" t="s">
        <v>48</v>
      </c>
      <c r="C8" s="18">
        <v>1509.391755</v>
      </c>
      <c r="D8" s="18">
        <v>16.805611</v>
      </c>
      <c r="E8" s="18">
        <v>0</v>
      </c>
      <c r="F8" s="18">
        <v>2150</v>
      </c>
      <c r="G8" s="23">
        <f aca="true" t="shared" si="0" ref="G8:G13">IF(F8-C8&gt;5,F8-C8,0)</f>
        <v>640.6082449999999</v>
      </c>
    </row>
    <row r="9" spans="2:7" ht="15">
      <c r="B9" s="29" t="s">
        <v>49</v>
      </c>
      <c r="C9" s="18">
        <v>1492.586144</v>
      </c>
      <c r="D9" s="18">
        <v>17.351192</v>
      </c>
      <c r="E9" s="18">
        <v>0</v>
      </c>
      <c r="F9" s="18">
        <v>2150</v>
      </c>
      <c r="G9" s="23">
        <f t="shared" si="0"/>
        <v>657.4138559999999</v>
      </c>
    </row>
    <row r="10" spans="2:7" ht="15">
      <c r="B10" s="29" t="s">
        <v>50</v>
      </c>
      <c r="C10" s="18">
        <v>1475.234952</v>
      </c>
      <c r="D10" s="18">
        <v>17.367425</v>
      </c>
      <c r="E10" s="18">
        <v>0</v>
      </c>
      <c r="F10" s="18">
        <v>2150</v>
      </c>
      <c r="G10" s="23">
        <f t="shared" si="0"/>
        <v>674.765048</v>
      </c>
    </row>
    <row r="11" spans="2:7" ht="15">
      <c r="B11" s="29" t="s">
        <v>51</v>
      </c>
      <c r="C11" s="18">
        <v>1457.867527</v>
      </c>
      <c r="D11" s="18">
        <v>17.428412</v>
      </c>
      <c r="E11" s="18">
        <v>0</v>
      </c>
      <c r="F11" s="18">
        <v>2150</v>
      </c>
      <c r="G11" s="23">
        <f t="shared" si="0"/>
        <v>692.1324729999999</v>
      </c>
    </row>
    <row r="12" spans="2:7" ht="15">
      <c r="B12" s="29" t="s">
        <v>52</v>
      </c>
      <c r="C12" s="18">
        <v>1440.439115</v>
      </c>
      <c r="D12" s="18">
        <v>13.675207</v>
      </c>
      <c r="E12" s="18">
        <v>0</v>
      </c>
      <c r="F12" s="18">
        <v>2150</v>
      </c>
      <c r="G12" s="23">
        <f t="shared" si="0"/>
        <v>709.5608850000001</v>
      </c>
    </row>
    <row r="13" spans="2:7" ht="15.75" thickBot="1">
      <c r="B13" s="30" t="s">
        <v>53</v>
      </c>
      <c r="C13" s="9">
        <v>1426.763908</v>
      </c>
      <c r="D13" s="9">
        <v>14.295261</v>
      </c>
      <c r="E13" s="9">
        <v>0</v>
      </c>
      <c r="F13" s="18">
        <v>2150</v>
      </c>
      <c r="G13" s="23">
        <f t="shared" si="0"/>
        <v>723.2360920000001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946.232601</v>
      </c>
      <c r="D7" s="22">
        <v>5.337208</v>
      </c>
      <c r="E7" s="22">
        <v>0</v>
      </c>
      <c r="F7" s="18">
        <v>1920</v>
      </c>
      <c r="G7" s="23">
        <f>IF(F7-C7&gt;5,F7-C7,0)</f>
        <v>973.767399</v>
      </c>
    </row>
    <row r="8" spans="2:7" ht="15">
      <c r="B8" s="28" t="s">
        <v>48</v>
      </c>
      <c r="C8" s="18">
        <v>940.895393</v>
      </c>
      <c r="D8" s="18">
        <v>4.943284</v>
      </c>
      <c r="E8" s="18">
        <v>0</v>
      </c>
      <c r="F8" s="18">
        <v>1920</v>
      </c>
      <c r="G8" s="23">
        <f aca="true" t="shared" si="0" ref="G8:G13">IF(F8-C8&gt;5,F8-C8,0)</f>
        <v>979.104607</v>
      </c>
    </row>
    <row r="9" spans="2:7" ht="15">
      <c r="B9" s="29" t="s">
        <v>49</v>
      </c>
      <c r="C9" s="18">
        <v>935.952109</v>
      </c>
      <c r="D9" s="18">
        <v>5.000837</v>
      </c>
      <c r="E9" s="18">
        <v>0</v>
      </c>
      <c r="F9" s="18">
        <v>1920</v>
      </c>
      <c r="G9" s="23">
        <f t="shared" si="0"/>
        <v>984.047891</v>
      </c>
    </row>
    <row r="10" spans="2:7" ht="15">
      <c r="B10" s="29" t="s">
        <v>50</v>
      </c>
      <c r="C10" s="18">
        <v>930.951272</v>
      </c>
      <c r="D10" s="18">
        <v>4.918391</v>
      </c>
      <c r="E10" s="18">
        <v>0</v>
      </c>
      <c r="F10" s="18">
        <v>1920</v>
      </c>
      <c r="G10" s="23">
        <f t="shared" si="0"/>
        <v>989.048728</v>
      </c>
    </row>
    <row r="11" spans="2:7" ht="15">
      <c r="B11" s="29" t="s">
        <v>51</v>
      </c>
      <c r="C11" s="18">
        <v>926.032881</v>
      </c>
      <c r="D11" s="18">
        <v>4.621669</v>
      </c>
      <c r="E11" s="18">
        <v>0</v>
      </c>
      <c r="F11" s="18">
        <v>1920</v>
      </c>
      <c r="G11" s="23">
        <f t="shared" si="0"/>
        <v>993.967119</v>
      </c>
    </row>
    <row r="12" spans="2:7" ht="15">
      <c r="B12" s="29" t="s">
        <v>52</v>
      </c>
      <c r="C12" s="18">
        <v>921.411212</v>
      </c>
      <c r="D12" s="18">
        <v>4.61771</v>
      </c>
      <c r="E12" s="18">
        <v>0</v>
      </c>
      <c r="F12" s="18">
        <v>1920</v>
      </c>
      <c r="G12" s="23">
        <f t="shared" si="0"/>
        <v>998.588788</v>
      </c>
    </row>
    <row r="13" spans="2:7" ht="15.75" thickBot="1">
      <c r="B13" s="30" t="s">
        <v>53</v>
      </c>
      <c r="C13" s="9">
        <v>916.793502</v>
      </c>
      <c r="D13" s="9">
        <v>4.667726</v>
      </c>
      <c r="E13" s="9">
        <v>0</v>
      </c>
      <c r="F13" s="18">
        <v>1920</v>
      </c>
      <c r="G13" s="23">
        <f t="shared" si="0"/>
        <v>1003.206498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1963.127229</v>
      </c>
      <c r="D7" s="22">
        <v>8.315351</v>
      </c>
      <c r="E7" s="22">
        <v>0</v>
      </c>
      <c r="F7" s="18">
        <v>2300</v>
      </c>
      <c r="G7" s="23">
        <f aca="true" t="shared" si="0" ref="G7:G13">IF(F7-C7&gt;3,F7-C7,0)</f>
        <v>336.87277100000006</v>
      </c>
    </row>
    <row r="8" spans="2:7" ht="15">
      <c r="B8" s="28" t="s">
        <v>48</v>
      </c>
      <c r="C8" s="18">
        <v>1954.811878</v>
      </c>
      <c r="D8" s="18">
        <v>6.880475</v>
      </c>
      <c r="E8" s="18">
        <v>0</v>
      </c>
      <c r="F8" s="18">
        <v>2300</v>
      </c>
      <c r="G8" s="23">
        <f t="shared" si="0"/>
        <v>345.188122</v>
      </c>
    </row>
    <row r="9" spans="2:7" ht="15">
      <c r="B9" s="29" t="s">
        <v>49</v>
      </c>
      <c r="C9" s="18">
        <v>1947.931403</v>
      </c>
      <c r="D9" s="18">
        <v>6.621616</v>
      </c>
      <c r="E9" s="18">
        <v>0</v>
      </c>
      <c r="F9" s="18">
        <v>2300</v>
      </c>
      <c r="G9" s="23">
        <f t="shared" si="0"/>
        <v>352.06859699999995</v>
      </c>
    </row>
    <row r="10" spans="2:7" ht="15">
      <c r="B10" s="29" t="s">
        <v>50</v>
      </c>
      <c r="C10" s="18">
        <v>1941.309787</v>
      </c>
      <c r="D10" s="18">
        <v>6.904471</v>
      </c>
      <c r="E10" s="18">
        <v>0</v>
      </c>
      <c r="F10" s="18">
        <v>2300</v>
      </c>
      <c r="G10" s="23">
        <f t="shared" si="0"/>
        <v>358.6902130000001</v>
      </c>
    </row>
    <row r="11" spans="2:7" ht="15">
      <c r="B11" s="29" t="s">
        <v>51</v>
      </c>
      <c r="C11" s="18">
        <v>1934.405316</v>
      </c>
      <c r="D11" s="18">
        <v>6.919089</v>
      </c>
      <c r="E11" s="18">
        <v>0</v>
      </c>
      <c r="F11" s="18">
        <v>2300</v>
      </c>
      <c r="G11" s="23">
        <f t="shared" si="0"/>
        <v>365.5946839999999</v>
      </c>
    </row>
    <row r="12" spans="2:7" ht="15">
      <c r="B12" s="29" t="s">
        <v>52</v>
      </c>
      <c r="C12" s="18">
        <v>1927.486227</v>
      </c>
      <c r="D12" s="18">
        <v>8.240036</v>
      </c>
      <c r="E12" s="18">
        <v>0</v>
      </c>
      <c r="F12" s="18">
        <v>2300</v>
      </c>
      <c r="G12" s="23">
        <f t="shared" si="0"/>
        <v>372.5137729999999</v>
      </c>
    </row>
    <row r="13" spans="2:7" ht="15.75" thickBot="1">
      <c r="B13" s="30" t="s">
        <v>53</v>
      </c>
      <c r="C13" s="9">
        <v>1919.246191</v>
      </c>
      <c r="D13" s="9">
        <v>8.959538</v>
      </c>
      <c r="E13" s="9">
        <v>0</v>
      </c>
      <c r="F13" s="18">
        <v>2300</v>
      </c>
      <c r="G13" s="23">
        <f t="shared" si="0"/>
        <v>380.75380900000005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6.052718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6.052799</v>
      </c>
      <c r="D8" s="18">
        <v>0</v>
      </c>
      <c r="E8" s="18">
        <v>0.000147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6.052946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6.053027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6.053108</v>
      </c>
      <c r="D11" s="18">
        <v>0</v>
      </c>
      <c r="E11" s="18">
        <v>8.1E-05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6.053189</v>
      </c>
      <c r="D12" s="18">
        <v>0</v>
      </c>
      <c r="E12" s="18">
        <v>8.1E-05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6.05327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1171.315716</v>
      </c>
      <c r="D7" s="22">
        <v>0</v>
      </c>
      <c r="E7" s="22">
        <v>0.000264</v>
      </c>
      <c r="F7" s="18">
        <v>1500</v>
      </c>
      <c r="G7" s="23">
        <f>IF(F7-C7&gt;5,F7-C7,0)</f>
        <v>328.68428399999993</v>
      </c>
      <c r="H7" s="32"/>
    </row>
    <row r="8" spans="2:8" ht="15">
      <c r="B8" s="28" t="s">
        <v>48</v>
      </c>
      <c r="C8" s="18">
        <v>1171.31598</v>
      </c>
      <c r="D8" s="18">
        <v>0</v>
      </c>
      <c r="E8" s="18">
        <v>0.000708</v>
      </c>
      <c r="F8" s="18">
        <v>1500</v>
      </c>
      <c r="G8" s="23">
        <f aca="true" t="shared" si="0" ref="G8:G13">IF(F8-C8&gt;5,F8-C8,0)</f>
        <v>328.6840199999999</v>
      </c>
      <c r="H8" s="32"/>
    </row>
    <row r="9" spans="2:8" ht="15">
      <c r="B9" s="29" t="s">
        <v>49</v>
      </c>
      <c r="C9" s="18">
        <v>1171.316688</v>
      </c>
      <c r="D9" s="18">
        <v>0</v>
      </c>
      <c r="E9" s="18">
        <v>0.001906</v>
      </c>
      <c r="F9" s="18">
        <v>1500</v>
      </c>
      <c r="G9" s="23">
        <f t="shared" si="0"/>
        <v>328.6833119999999</v>
      </c>
      <c r="H9" s="32"/>
    </row>
    <row r="10" spans="2:8" ht="15">
      <c r="B10" s="29" t="s">
        <v>50</v>
      </c>
      <c r="C10" s="18">
        <v>1171.318594</v>
      </c>
      <c r="D10" s="18">
        <v>0</v>
      </c>
      <c r="E10" s="18">
        <v>0.000763</v>
      </c>
      <c r="F10" s="18">
        <v>1500</v>
      </c>
      <c r="G10" s="23">
        <f t="shared" si="0"/>
        <v>328.6814059999999</v>
      </c>
      <c r="H10" s="32"/>
    </row>
    <row r="11" spans="2:8" ht="15">
      <c r="B11" s="29" t="s">
        <v>51</v>
      </c>
      <c r="C11" s="18">
        <v>1171.319357</v>
      </c>
      <c r="D11" s="18">
        <v>0</v>
      </c>
      <c r="E11" s="18">
        <v>0.002717</v>
      </c>
      <c r="F11" s="18">
        <v>1500</v>
      </c>
      <c r="G11" s="23">
        <f t="shared" si="0"/>
        <v>328.6806429999999</v>
      </c>
      <c r="H11" s="32"/>
    </row>
    <row r="12" spans="2:7" ht="15">
      <c r="B12" s="29" t="s">
        <v>52</v>
      </c>
      <c r="C12" s="18">
        <v>1171.322074</v>
      </c>
      <c r="D12" s="18">
        <v>0</v>
      </c>
      <c r="E12" s="18">
        <v>0.002293</v>
      </c>
      <c r="F12" s="18">
        <v>1500</v>
      </c>
      <c r="G12" s="23">
        <f t="shared" si="0"/>
        <v>328.67792600000007</v>
      </c>
    </row>
    <row r="13" spans="2:7" ht="15.75" thickBot="1">
      <c r="B13" s="30" t="s">
        <v>53</v>
      </c>
      <c r="C13" s="9">
        <v>1171.324367</v>
      </c>
      <c r="D13" s="9">
        <v>0</v>
      </c>
      <c r="E13" s="9">
        <v>0.000264</v>
      </c>
      <c r="F13" s="18">
        <v>1500</v>
      </c>
      <c r="G13" s="23">
        <f t="shared" si="0"/>
        <v>328.67563300000006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504.301522</v>
      </c>
      <c r="D7" s="22">
        <v>0</v>
      </c>
      <c r="E7" s="22">
        <v>3.1E-05</v>
      </c>
      <c r="F7" s="18">
        <v>1300</v>
      </c>
      <c r="G7" s="23">
        <f>IF(F7-C7&gt;5,F7-C7,0)</f>
        <v>795.698478</v>
      </c>
    </row>
    <row r="8" spans="2:7" ht="15">
      <c r="B8" s="28" t="s">
        <v>48</v>
      </c>
      <c r="C8" s="18">
        <v>504.301553</v>
      </c>
      <c r="D8" s="18">
        <v>0</v>
      </c>
      <c r="E8" s="18">
        <v>2.7E-05</v>
      </c>
      <c r="F8" s="18">
        <v>1300</v>
      </c>
      <c r="G8" s="23">
        <f aca="true" t="shared" si="0" ref="G8:G13">IF(F8-C8&gt;5,F8-C8,0)</f>
        <v>795.698447</v>
      </c>
    </row>
    <row r="9" spans="2:7" ht="15">
      <c r="B9" s="29" t="s">
        <v>49</v>
      </c>
      <c r="C9" s="18">
        <v>504.30158</v>
      </c>
      <c r="D9" s="18">
        <v>0</v>
      </c>
      <c r="E9" s="18">
        <v>2.7E-05</v>
      </c>
      <c r="F9" s="18">
        <v>1300</v>
      </c>
      <c r="G9" s="23">
        <f t="shared" si="0"/>
        <v>795.6984199999999</v>
      </c>
    </row>
    <row r="10" spans="2:7" ht="15">
      <c r="B10" s="29" t="s">
        <v>50</v>
      </c>
      <c r="C10" s="18">
        <v>504.301607</v>
      </c>
      <c r="D10" s="18">
        <v>0</v>
      </c>
      <c r="E10" s="18">
        <v>2.7E-05</v>
      </c>
      <c r="F10" s="18">
        <v>1300</v>
      </c>
      <c r="G10" s="23">
        <f t="shared" si="0"/>
        <v>795.698393</v>
      </c>
    </row>
    <row r="11" spans="2:7" ht="15">
      <c r="B11" s="29" t="s">
        <v>51</v>
      </c>
      <c r="C11" s="18">
        <v>504.301634</v>
      </c>
      <c r="D11" s="18">
        <v>0</v>
      </c>
      <c r="E11" s="18">
        <v>4.4E-05</v>
      </c>
      <c r="F11" s="18">
        <v>1300</v>
      </c>
      <c r="G11" s="23">
        <f t="shared" si="0"/>
        <v>795.6983660000001</v>
      </c>
    </row>
    <row r="12" spans="2:7" ht="15">
      <c r="B12" s="29" t="s">
        <v>52</v>
      </c>
      <c r="C12" s="18">
        <v>504.301678</v>
      </c>
      <c r="D12" s="18">
        <v>0</v>
      </c>
      <c r="E12" s="18">
        <v>2.7E-05</v>
      </c>
      <c r="F12" s="18">
        <v>1300</v>
      </c>
      <c r="G12" s="23">
        <f t="shared" si="0"/>
        <v>795.698322</v>
      </c>
    </row>
    <row r="13" spans="2:7" ht="15.75" thickBot="1">
      <c r="B13" s="30" t="s">
        <v>53</v>
      </c>
      <c r="C13" s="9">
        <v>504.301705</v>
      </c>
      <c r="D13" s="9">
        <v>0</v>
      </c>
      <c r="E13" s="9">
        <v>2.7E-05</v>
      </c>
      <c r="F13" s="18">
        <v>1300</v>
      </c>
      <c r="G13" s="23">
        <f t="shared" si="0"/>
        <v>795.6982949999999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2020-11-30T11:43:36Z</dcterms:modified>
  <cp:category/>
  <cp:version/>
  <cp:contentType/>
  <cp:contentStatus/>
</cp:coreProperties>
</file>