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<sst xmlns="http://schemas.openxmlformats.org/spreadsheetml/2006/main" count="211" uniqueCount="54">
  <si>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</si>
  <si>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</si>
  <si>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</si>
  <si>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</si>
  <si>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</si>
  <si>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</si>
  <si>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</si>
  <si>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</si>
  <si>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</si>
  <si>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</si>
  <si>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</si>
  <si>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</si>
  <si>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</si>
  <si>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</si>
  <si>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</si>
  <si>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</si>
  <si>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</si>
  <si>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</si>
  <si>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</si>
  <si>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</si>
  <si>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</si>
  <si>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</si>
  <si>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</si>
  <si>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</si>
  <si>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</si>
  <si>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</si>
  <si>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</si>
  <si>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</si>
  <si>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</si>
  <si>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</si>
  <si>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</si>
  <si>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</si>
  <si>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</si>
  <si>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</si>
  <si>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</si>
  <si>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</si>
  <si>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</si>
  <si>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</si>
  <si>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</si>
  <si>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</si>
  <si>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</si>
  <si>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</si>
  <si>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</si>
  <si>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</si>
  <si>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</si>
  <si>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</si>
  <si>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29.11.2020</t>
  </si>
  <si>
    <t>29.11.2020</t>
  </si>
  <si>
    <t>28.11.2020</t>
  </si>
  <si>
    <t>27.11.2020</t>
  </si>
  <si>
    <t>26.11.2020</t>
  </si>
  <si>
    <t>25.11.2020</t>
  </si>
  <si>
    <t>24.11.2020</t>
  </si>
  <si>
    <t>23.11.2020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</si>
</sst>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4.25">
      <c r="B1" s="14"/>
    </row>
    <row r="3" spans="2:11" ht="14.2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4.25">
      <c r="B4" s="14"/>
      <c r="C4" s="14"/>
      <c r="F4" s="14"/>
      <c r="G4" s="14"/>
      <c r="H4" s="14"/>
    </row>
    <row r="5" spans="2:9" ht="14.2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4.2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28.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4.2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4.25">
      <c r="A9" s="50"/>
      <c r="B9" s="49" t="s">
        <v>7</v>
      </c>
      <c r="C9" s="45">
        <f>E9+D9</f>
        <v>905.000824</v>
      </c>
      <c r="D9" s="17">
        <v>250</v>
      </c>
      <c r="E9" s="17">
        <f>'UGS Uhersko'!C7</f>
        <v>655.000824</v>
      </c>
      <c r="F9" s="17">
        <f>'UGS Uhersko'!D7</f>
        <v>0</v>
      </c>
      <c r="G9" s="17">
        <f>'UGS Uhersko'!E7</f>
        <v>6.159415</v>
      </c>
      <c r="H9" s="17">
        <v>1900</v>
      </c>
      <c r="I9" s="36" t="str">
        <f>IF(H9-C9&lt;5,"UGS is fully loaded"," ")</f>
        <v> </v>
      </c>
    </row>
    <row r="10" spans="1:9" ht="14.25">
      <c r="A10" s="50"/>
      <c r="B10" s="49" t="s">
        <v>8</v>
      </c>
      <c r="C10" s="45">
        <f aca="true" t="shared" si="0" ref="C10:C19">E10+D10</f>
        <v>16246.167159604</v>
      </c>
      <c r="D10" s="18">
        <v>3700</v>
      </c>
      <c r="E10" s="18">
        <f>'UGS Bilche-Volitsko Uhersko'!C7</f>
        <v>12546.167159604</v>
      </c>
      <c r="F10" s="18">
        <f>'UGS Bilche-Volitsko Uhersko'!D7</f>
        <v>0</v>
      </c>
      <c r="G10" s="18">
        <f>'UGS Bilche-Volitsko Uhersko'!E7</f>
        <v>33.79536</v>
      </c>
      <c r="H10" s="17">
        <v>17050</v>
      </c>
      <c r="I10" s="36" t="str">
        <f>IF(H10-C10&lt;5,"UGS is fully loaded"," ")</f>
        <v> </v>
      </c>
    </row>
    <row r="11" spans="1:9" ht="14.25">
      <c r="A11" s="50"/>
      <c r="B11" s="49" t="s">
        <v>36</v>
      </c>
      <c r="C11" s="45">
        <f t="shared" si="0"/>
        <v>2474.056157</v>
      </c>
      <c r="D11" s="18">
        <v>622</v>
      </c>
      <c r="E11" s="18">
        <f>'UGS Dashavske'!C7</f>
        <v>1852.056157</v>
      </c>
      <c r="F11" s="18">
        <f>'UGS Dashavske'!D7</f>
        <v>0</v>
      </c>
      <c r="G11" s="18">
        <f>'UGS Dashavske'!E7</f>
        <v>12.167907</v>
      </c>
      <c r="H11" s="18">
        <v>2150</v>
      </c>
      <c r="I11" s="36" t="str">
        <f>IF(H11-C11&lt;5,"UGS is fully loaded"," ")</f>
        <v>UGS is fully loaded</v>
      </c>
    </row>
    <row r="12" spans="1:9" ht="14.25">
      <c r="A12" s="50"/>
      <c r="B12" s="49" t="s">
        <v>37</v>
      </c>
      <c r="C12" s="45">
        <f t="shared" si="0"/>
        <v>1193.073984</v>
      </c>
      <c r="D12" s="18"/>
      <c r="E12" s="18">
        <f>'UGS Oparske'!C7</f>
        <v>1193.073984</v>
      </c>
      <c r="F12" s="18">
        <f>'UGS Oparske'!D7</f>
        <v>0</v>
      </c>
      <c r="G12" s="18">
        <f>'UGS Oparske'!E7</f>
        <v>6.995015</v>
      </c>
      <c r="H12" s="18">
        <v>1920</v>
      </c>
      <c r="I12" s="36" t="str">
        <f>IF(H12-C12&lt;5,"UGS is fully loaded"," ")</f>
        <v> </v>
      </c>
    </row>
    <row r="13" spans="1:9" ht="14.25">
      <c r="A13" s="50"/>
      <c r="B13" s="49" t="s">
        <v>38</v>
      </c>
      <c r="C13" s="45">
        <f t="shared" si="0"/>
        <v>2058.582247</v>
      </c>
      <c r="D13" s="18"/>
      <c r="E13" s="18">
        <f>'UGS Bogordchanske'!C7</f>
        <v>2058.582247</v>
      </c>
      <c r="F13" s="18">
        <f>'UGS Bogordchanske'!D7</f>
        <v>0</v>
      </c>
      <c r="G13" s="18">
        <f>'UGS Bogordchanske'!E7</f>
        <v>0.002074</v>
      </c>
      <c r="H13" s="18">
        <v>2300</v>
      </c>
      <c r="I13" s="36" t="str">
        <f>IF(H13-C13&lt;3,"UGS is fully loaded"," ")</f>
        <v> </v>
      </c>
    </row>
    <row r="14" spans="1:9" ht="14.25">
      <c r="A14" s="50"/>
      <c r="B14" s="49" t="s">
        <v>39</v>
      </c>
      <c r="C14" s="45">
        <f t="shared" si="0"/>
        <v>96.032024</v>
      </c>
      <c r="D14" s="18">
        <v>90</v>
      </c>
      <c r="E14" s="18">
        <f>'UGS Olushivske'!C7</f>
        <v>6.032024</v>
      </c>
      <c r="F14" s="18">
        <f>'UGS Olushivske'!D7</f>
        <v>0</v>
      </c>
      <c r="G14" s="18">
        <f>'UGS Olushivske'!E7</f>
        <v>0.000422</v>
      </c>
      <c r="H14" s="18">
        <v>310</v>
      </c>
      <c r="I14" s="36" t="str">
        <f>IF(ROUND(E14,2)&lt;&gt;6.05," "," Injections in UGS are not planned ")</f>
        <v> </v>
      </c>
    </row>
    <row r="15" spans="1:9" ht="14.25">
      <c r="A15" s="50"/>
      <c r="B15" s="49" t="s">
        <v>40</v>
      </c>
      <c r="C15" s="45">
        <f t="shared" si="0"/>
        <v>1208.308599</v>
      </c>
      <c r="D15" s="18"/>
      <c r="E15" s="18">
        <f>'UGS Mryn'!C7</f>
        <v>1208.308599</v>
      </c>
      <c r="F15" s="18">
        <f>'UGS Mryn'!D7</f>
        <v>0</v>
      </c>
      <c r="G15" s="18">
        <f>'UGS Mryn'!E7</f>
        <v>5.828661</v>
      </c>
      <c r="H15" s="18">
        <v>1500</v>
      </c>
      <c r="I15" s="36" t="str">
        <f>IF(H15-C15&lt;5,"UGS is fully loaded"," ")</f>
        <v> </v>
      </c>
    </row>
    <row r="16" spans="1:9" ht="14.25">
      <c r="A16" s="50"/>
      <c r="B16" s="49" t="s">
        <v>41</v>
      </c>
      <c r="C16" s="45">
        <f t="shared" si="0"/>
        <v>875.507353</v>
      </c>
      <c r="D16" s="18"/>
      <c r="E16" s="18">
        <f>'UGS Solohivske'!C7</f>
        <v>875.507353</v>
      </c>
      <c r="F16" s="18">
        <f>'UGS Solohivske'!D7</f>
        <v>0</v>
      </c>
      <c r="G16" s="18">
        <f>'UGS Solohivske'!E7</f>
        <v>0.00116</v>
      </c>
      <c r="H16" s="18">
        <v>1300</v>
      </c>
      <c r="I16" s="36" t="str">
        <f>IF(H16-C16&lt;5,"UGS is fully loaded"," ")</f>
        <v> </v>
      </c>
    </row>
    <row r="17" spans="1:9" ht="14.25">
      <c r="A17" s="50"/>
      <c r="B17" s="49" t="s">
        <v>9</v>
      </c>
      <c r="C17" s="45">
        <f t="shared" si="0"/>
        <v>647.793119</v>
      </c>
      <c r="D17" s="18"/>
      <c r="E17" s="18">
        <f>'UGS Proletarske'!C7</f>
        <v>647.793119</v>
      </c>
      <c r="F17" s="18">
        <f>'UGS Proletarske'!D7</f>
        <v>0</v>
      </c>
      <c r="G17" s="18">
        <f>'UGS Proletarske'!E7</f>
        <v>4.1194</v>
      </c>
      <c r="H17" s="18">
        <v>1000</v>
      </c>
      <c r="I17" s="36" t="str">
        <f>IF(H17-C17&lt;5,"UGS is fully loaded"," ")</f>
        <v> </v>
      </c>
    </row>
    <row r="18" spans="1:9" s="34" customFormat="1" ht="14.25">
      <c r="A18" s="50"/>
      <c r="B18" s="49" t="s">
        <v>42</v>
      </c>
      <c r="C18" s="45">
        <f t="shared" si="0"/>
        <v>597.709267</v>
      </c>
      <c r="D18" s="18"/>
      <c r="E18" s="18">
        <f>'UGS Kehychivske'!C7</f>
        <v>597.709267</v>
      </c>
      <c r="F18" s="18">
        <f>'UGS Kehychivske'!D7</f>
        <v>0</v>
      </c>
      <c r="G18" s="18">
        <f>'UGS Kehychivske'!E7</f>
        <v>2.501759</v>
      </c>
      <c r="H18" s="18">
        <v>700</v>
      </c>
      <c r="I18" s="36" t="str">
        <f>IF(H18-C18&lt;5,"UGS is fully loaded"," ")</f>
        <v> </v>
      </c>
    </row>
    <row r="19" spans="1:10" ht="14.25">
      <c r="A19" s="50"/>
      <c r="B19" s="49" t="s">
        <v>44</v>
      </c>
      <c r="C19" s="45">
        <f t="shared" si="0"/>
        <v>80.710703</v>
      </c>
      <c r="D19" s="18"/>
      <c r="E19" s="18">
        <f>'UGS Krasnopopivske'!C7</f>
        <v>80.710703</v>
      </c>
      <c r="F19" s="18">
        <f>'UGS Krasnopopivske'!D7</f>
        <v>0</v>
      </c>
      <c r="G19" s="18">
        <f>'UGS Krasnopopivske'!E7</f>
        <v>0.000424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0.000424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26558.805120603996</v>
      </c>
      <c r="D21" s="38">
        <f>SUM(D9:D20)</f>
        <v>4662</v>
      </c>
      <c r="E21" s="39">
        <f>SUM(E9:E20)</f>
        <v>21896.805120604004</v>
      </c>
      <c r="F21" s="39">
        <f>SUM(F9:F19)</f>
        <v>0</v>
      </c>
      <c r="G21" s="39">
        <f>SUM(G9:G19)</f>
        <v>71.57159700000001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3613.8548793960035</v>
      </c>
    </row>
    <row r="23" spans="2:9" s="51" customFormat="1" ht="15.75" customHeight="1">
      <c r="B23" s="27"/>
      <c r="D23" s="27"/>
      <c r="H23" s="27"/>
      <c r="I23" s="27"/>
    </row>
    <row r="24" ht="14.2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4.25">
      <c r="B3" s="66" t="s">
        <v>27</v>
      </c>
      <c r="C3" s="66"/>
      <c r="D3" s="66"/>
      <c r="E3" s="66"/>
      <c r="F3" s="66"/>
      <c r="G3" s="66"/>
    </row>
    <row r="4" spans="2:7" ht="14.25" thickBot="1">
      <c r="B4" s="14"/>
      <c r="C4" s="14"/>
      <c r="D4" s="14"/>
      <c r="E4" s="14"/>
      <c r="F4" s="14"/>
      <c r="G4" s="19" t="s">
        <v>11</v>
      </c>
    </row>
    <row r="5" spans="2:7" ht="14.2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4.2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4.25">
      <c r="B7" s="28" t="s">
        <v>47</v>
      </c>
      <c r="C7" s="18">
        <v>647.793119</v>
      </c>
      <c r="D7" s="22">
        <v>0</v>
      </c>
      <c r="E7" s="22">
        <v>4.1194</v>
      </c>
      <c r="F7" s="18">
        <v>1000</v>
      </c>
      <c r="G7" s="23">
        <f>IF(F7-C7&gt;5,F7-C7,0)</f>
        <v>352.20688099999995</v>
      </c>
    </row>
    <row r="8" spans="2:7" ht="14.25">
      <c r="B8" s="28" t="s">
        <v>48</v>
      </c>
      <c r="C8" s="18">
        <v>651.912519</v>
      </c>
      <c r="D8" s="18">
        <v>0</v>
      </c>
      <c r="E8" s="18">
        <v>4.11065</v>
      </c>
      <c r="F8" s="18">
        <v>1000</v>
      </c>
      <c r="G8" s="23">
        <f aca="true" t="shared" si="0" ref="G8:G13">IF(F8-C8&gt;5,F8-C8,0)</f>
        <v>348.087481</v>
      </c>
    </row>
    <row r="9" spans="2:7" ht="14.25">
      <c r="B9" s="29" t="s">
        <v>49</v>
      </c>
      <c r="C9" s="18">
        <v>656.023169</v>
      </c>
      <c r="D9" s="18">
        <v>0</v>
      </c>
      <c r="E9" s="18">
        <v>4.107282</v>
      </c>
      <c r="F9" s="18">
        <v>1000</v>
      </c>
      <c r="G9" s="23">
        <f t="shared" si="0"/>
        <v>343.97683099999995</v>
      </c>
    </row>
    <row r="10" spans="2:7" ht="14.25">
      <c r="B10" s="29" t="s">
        <v>50</v>
      </c>
      <c r="C10" s="18">
        <v>660.130451</v>
      </c>
      <c r="D10" s="18">
        <v>0</v>
      </c>
      <c r="E10" s="18">
        <v>4.107593</v>
      </c>
      <c r="F10" s="18">
        <v>1000</v>
      </c>
      <c r="G10" s="23">
        <f t="shared" si="0"/>
        <v>339.869549</v>
      </c>
    </row>
    <row r="11" spans="2:7" ht="14.25">
      <c r="B11" s="29" t="s">
        <v>51</v>
      </c>
      <c r="C11" s="18">
        <v>664.238044</v>
      </c>
      <c r="D11" s="18">
        <v>0</v>
      </c>
      <c r="E11" s="18">
        <v>4.110539</v>
      </c>
      <c r="F11" s="18">
        <v>1000</v>
      </c>
      <c r="G11" s="23">
        <f t="shared" si="0"/>
        <v>335.76195600000005</v>
      </c>
    </row>
    <row r="12" spans="2:7" ht="14.25">
      <c r="B12" s="29" t="s">
        <v>52</v>
      </c>
      <c r="C12" s="18">
        <v>668.348583</v>
      </c>
      <c r="D12" s="18">
        <v>0</v>
      </c>
      <c r="E12" s="18">
        <v>5.245957</v>
      </c>
      <c r="F12" s="18">
        <v>1000</v>
      </c>
      <c r="G12" s="23">
        <f t="shared" si="0"/>
        <v>331.65141700000004</v>
      </c>
    </row>
    <row r="13" spans="2:7" ht="14.25" thickBot="1">
      <c r="B13" s="30" t="s">
        <v>53</v>
      </c>
      <c r="C13" s="9">
        <v>673.59454</v>
      </c>
      <c r="D13" s="9">
        <v>0</v>
      </c>
      <c r="E13" s="9">
        <v>6.031415</v>
      </c>
      <c r="F13" s="18">
        <v>1000</v>
      </c>
      <c r="G13" s="23">
        <f t="shared" si="0"/>
        <v>326.40545999999995</v>
      </c>
    </row>
    <row r="14" spans="2:7" ht="14.2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4.25">
      <c r="B3" s="66" t="s">
        <v>45</v>
      </c>
      <c r="C3" s="66"/>
      <c r="D3" s="66"/>
      <c r="E3" s="66"/>
      <c r="F3" s="66"/>
      <c r="G3" s="66"/>
    </row>
    <row r="4" spans="2:7" ht="14.25" thickBot="1">
      <c r="B4" s="14"/>
      <c r="C4" s="14"/>
      <c r="D4" s="14"/>
      <c r="E4" s="14"/>
      <c r="F4" s="14"/>
      <c r="G4" s="19" t="s">
        <v>11</v>
      </c>
    </row>
    <row r="5" spans="2:7" ht="14.2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4.2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4.25">
      <c r="B7" s="28" t="s">
        <v>47</v>
      </c>
      <c r="C7" s="18">
        <v>597.709267</v>
      </c>
      <c r="D7" s="22">
        <v>0</v>
      </c>
      <c r="E7" s="22">
        <v>2.501759</v>
      </c>
      <c r="F7" s="18">
        <v>700</v>
      </c>
      <c r="G7" s="23">
        <f>IF(F7-C7&gt;5,F7-C7,0)</f>
        <v>102.29073300000005</v>
      </c>
    </row>
    <row r="8" spans="2:7" ht="14.25">
      <c r="B8" s="28" t="s">
        <v>48</v>
      </c>
      <c r="C8" s="18">
        <v>600.211026</v>
      </c>
      <c r="D8" s="18">
        <v>0</v>
      </c>
      <c r="E8" s="18">
        <v>2.519961</v>
      </c>
      <c r="F8" s="18">
        <v>700</v>
      </c>
      <c r="G8" s="23">
        <f aca="true" t="shared" si="0" ref="G8:G13">IF(F8-C8&gt;5,F8-C8,0)</f>
        <v>99.78897400000005</v>
      </c>
    </row>
    <row r="9" spans="2:7" ht="14.25">
      <c r="B9" s="29" t="s">
        <v>49</v>
      </c>
      <c r="C9" s="18">
        <v>602.730987</v>
      </c>
      <c r="D9" s="18">
        <v>0</v>
      </c>
      <c r="E9" s="18">
        <v>2.517141</v>
      </c>
      <c r="F9" s="18">
        <v>700</v>
      </c>
      <c r="G9" s="23">
        <f t="shared" si="0"/>
        <v>97.26901299999997</v>
      </c>
    </row>
    <row r="10" spans="2:7" ht="14.25">
      <c r="B10" s="29" t="s">
        <v>50</v>
      </c>
      <c r="C10" s="18">
        <v>605.248128</v>
      </c>
      <c r="D10" s="18">
        <v>0</v>
      </c>
      <c r="E10" s="18">
        <v>2.471955</v>
      </c>
      <c r="F10" s="18">
        <v>700</v>
      </c>
      <c r="G10" s="23">
        <f t="shared" si="0"/>
        <v>94.75187200000005</v>
      </c>
    </row>
    <row r="11" spans="2:7" ht="14.25">
      <c r="B11" s="29" t="s">
        <v>51</v>
      </c>
      <c r="C11" s="18">
        <v>607.720083</v>
      </c>
      <c r="D11" s="18">
        <v>0</v>
      </c>
      <c r="E11" s="18">
        <v>2.475616</v>
      </c>
      <c r="F11" s="18">
        <v>700</v>
      </c>
      <c r="G11" s="23">
        <f t="shared" si="0"/>
        <v>92.27991699999995</v>
      </c>
    </row>
    <row r="12" spans="2:7" ht="14.25">
      <c r="B12" s="29" t="s">
        <v>52</v>
      </c>
      <c r="C12" s="18">
        <v>610.195699</v>
      </c>
      <c r="D12" s="18">
        <v>0</v>
      </c>
      <c r="E12" s="18">
        <v>2.447325</v>
      </c>
      <c r="F12" s="18">
        <v>700</v>
      </c>
      <c r="G12" s="23">
        <f t="shared" si="0"/>
        <v>89.80430100000001</v>
      </c>
    </row>
    <row r="13" spans="2:7" ht="14.25" thickBot="1">
      <c r="B13" s="30" t="s">
        <v>53</v>
      </c>
      <c r="C13" s="9">
        <v>612.643024</v>
      </c>
      <c r="D13" s="9">
        <v>0</v>
      </c>
      <c r="E13" s="9">
        <v>2.453526</v>
      </c>
      <c r="F13" s="18">
        <v>700</v>
      </c>
      <c r="G13" s="23">
        <f t="shared" si="0"/>
        <v>87.35697600000003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4.25">
      <c r="B3" s="66" t="s">
        <v>26</v>
      </c>
      <c r="C3" s="66"/>
      <c r="D3" s="66"/>
      <c r="E3" s="66"/>
      <c r="F3" s="66"/>
      <c r="G3" s="66"/>
      <c r="H3" s="12"/>
    </row>
    <row r="4" spans="2:8" ht="14.25" thickBot="1">
      <c r="B4" s="14"/>
      <c r="C4" s="14"/>
      <c r="D4" s="14"/>
      <c r="E4" s="14"/>
      <c r="F4" s="14"/>
      <c r="G4" s="19" t="s">
        <v>11</v>
      </c>
      <c r="H4" s="11"/>
    </row>
    <row r="5" spans="2:8" ht="14.2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4.2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4.25">
      <c r="B7" s="28" t="s">
        <v>47</v>
      </c>
      <c r="C7" s="18">
        <v>80.710703</v>
      </c>
      <c r="D7" s="22">
        <v>0</v>
      </c>
      <c r="E7" s="22">
        <v>0.000424</v>
      </c>
      <c r="F7" s="18">
        <v>420</v>
      </c>
      <c r="G7" s="23">
        <f>IF(ROUND(C7,2)=80.75,0,F7-C7)</f>
        <v>339.28929700000003</v>
      </c>
    </row>
    <row r="8" spans="2:8" ht="14.25">
      <c r="B8" s="28" t="s">
        <v>48</v>
      </c>
      <c r="C8" s="18">
        <v>80.711127</v>
      </c>
      <c r="D8" s="18">
        <v>0</v>
      </c>
      <c r="E8" s="18">
        <v>0.000465</v>
      </c>
      <c r="F8" s="18">
        <v>420</v>
      </c>
      <c r="G8" s="23">
        <f aca="true" t="shared" si="0" ref="G8:G13">IF(ROUND(C8,2)=80.75,0,F8-C8)</f>
        <v>339.28887299999997</v>
      </c>
      <c r="H8" s="11"/>
    </row>
    <row r="9" spans="2:8" ht="14.25">
      <c r="B9" s="29" t="s">
        <v>49</v>
      </c>
      <c r="C9" s="18">
        <v>80.711592</v>
      </c>
      <c r="D9" s="18">
        <v>0</v>
      </c>
      <c r="E9" s="18">
        <v>0.000446</v>
      </c>
      <c r="F9" s="18">
        <v>420</v>
      </c>
      <c r="G9" s="23">
        <f t="shared" si="0"/>
        <v>339.288408</v>
      </c>
      <c r="H9" s="11"/>
    </row>
    <row r="10" spans="2:8" ht="14.25">
      <c r="B10" s="29" t="s">
        <v>50</v>
      </c>
      <c r="C10" s="18">
        <v>80.712038</v>
      </c>
      <c r="D10" s="18">
        <v>0</v>
      </c>
      <c r="E10" s="18">
        <v>0.000419</v>
      </c>
      <c r="F10" s="18">
        <v>420</v>
      </c>
      <c r="G10" s="23">
        <f t="shared" si="0"/>
        <v>339.287962</v>
      </c>
      <c r="H10" s="11"/>
    </row>
    <row r="11" spans="2:8" ht="14.25">
      <c r="B11" s="29" t="s">
        <v>51</v>
      </c>
      <c r="C11" s="18">
        <v>80.712457</v>
      </c>
      <c r="D11" s="18">
        <v>0</v>
      </c>
      <c r="E11" s="18">
        <v>0.000446</v>
      </c>
      <c r="F11" s="18">
        <v>420</v>
      </c>
      <c r="G11" s="23">
        <f t="shared" si="0"/>
        <v>339.287543</v>
      </c>
      <c r="H11" s="11"/>
    </row>
    <row r="12" spans="2:8" ht="14.25">
      <c r="B12" s="29" t="s">
        <v>52</v>
      </c>
      <c r="C12" s="18">
        <v>80.712903</v>
      </c>
      <c r="D12" s="18">
        <v>0</v>
      </c>
      <c r="E12" s="18">
        <v>0.000433</v>
      </c>
      <c r="F12" s="18">
        <v>420</v>
      </c>
      <c r="G12" s="23">
        <f t="shared" si="0"/>
        <v>339.287097</v>
      </c>
      <c r="H12" s="11"/>
    </row>
    <row r="13" spans="2:8" ht="14.25" thickBot="1">
      <c r="B13" s="30" t="s">
        <v>53</v>
      </c>
      <c r="C13" s="9">
        <v>80.713336</v>
      </c>
      <c r="D13" s="9">
        <v>0</v>
      </c>
      <c r="E13" s="9">
        <v>0.000494</v>
      </c>
      <c r="F13" s="18">
        <v>420</v>
      </c>
      <c r="G13" s="23">
        <f t="shared" si="0"/>
        <v>339.286664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4.25">
      <c r="B3" s="66" t="s">
        <v>32</v>
      </c>
      <c r="C3" s="66"/>
      <c r="D3" s="66"/>
      <c r="E3" s="66"/>
      <c r="F3" s="66"/>
      <c r="G3" s="66"/>
    </row>
    <row r="4" spans="2:7" ht="14.25" thickBot="1">
      <c r="B4" s="14"/>
      <c r="C4" s="14"/>
      <c r="D4" s="14"/>
      <c r="E4" s="14"/>
      <c r="F4" s="14"/>
      <c r="G4" s="19" t="s">
        <v>11</v>
      </c>
    </row>
    <row r="5" spans="2:7" ht="14.2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4.2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4.25">
      <c r="B7" s="6" t="s">
        <v>47</v>
      </c>
      <c r="C7" s="18">
        <v>80.710703</v>
      </c>
      <c r="D7" s="22">
        <v>0</v>
      </c>
      <c r="E7" s="22">
        <v>0.000424</v>
      </c>
      <c r="F7" s="18">
        <v>400</v>
      </c>
      <c r="G7" s="23">
        <f>F7-C7</f>
        <v>319.28929700000003</v>
      </c>
    </row>
    <row r="8" spans="2:7" ht="14.25">
      <c r="B8" s="6" t="s">
        <v>48</v>
      </c>
      <c r="C8" s="18">
        <v>80.711127</v>
      </c>
      <c r="D8" s="18">
        <v>0</v>
      </c>
      <c r="E8" s="18">
        <v>0.000465</v>
      </c>
      <c r="F8" s="18">
        <v>400</v>
      </c>
      <c r="G8" s="23">
        <f aca="true" t="shared" si="0" ref="G8:G13">F8-C8</f>
        <v>319.28887299999997</v>
      </c>
    </row>
    <row r="9" spans="2:7" ht="14.25">
      <c r="B9" s="7" t="s">
        <v>49</v>
      </c>
      <c r="C9" s="18">
        <v>80.711592</v>
      </c>
      <c r="D9" s="18">
        <v>0</v>
      </c>
      <c r="E9" s="18">
        <v>0.000446</v>
      </c>
      <c r="F9" s="18">
        <v>400</v>
      </c>
      <c r="G9" s="23">
        <f t="shared" si="0"/>
        <v>319.288408</v>
      </c>
    </row>
    <row r="10" spans="2:7" ht="14.25">
      <c r="B10" s="7" t="s">
        <v>50</v>
      </c>
      <c r="C10" s="18">
        <v>80.712038</v>
      </c>
      <c r="D10" s="18">
        <v>0</v>
      </c>
      <c r="E10" s="18">
        <v>0.000419</v>
      </c>
      <c r="F10" s="18">
        <v>400</v>
      </c>
      <c r="G10" s="23">
        <f t="shared" si="0"/>
        <v>319.287962</v>
      </c>
    </row>
    <row r="11" spans="2:7" ht="14.25">
      <c r="B11" s="7" t="s">
        <v>51</v>
      </c>
      <c r="C11" s="18">
        <v>80.712457</v>
      </c>
      <c r="D11" s="18">
        <v>0</v>
      </c>
      <c r="E11" s="18">
        <v>0.000446</v>
      </c>
      <c r="F11" s="18">
        <v>400</v>
      </c>
      <c r="G11" s="23">
        <f t="shared" si="0"/>
        <v>319.287543</v>
      </c>
    </row>
    <row r="12" spans="2:7" ht="14.25">
      <c r="B12" s="7" t="s">
        <v>52</v>
      </c>
      <c r="C12" s="18">
        <v>80.712903</v>
      </c>
      <c r="D12" s="18">
        <v>0</v>
      </c>
      <c r="E12" s="18">
        <v>0.000433</v>
      </c>
      <c r="F12" s="18">
        <v>400</v>
      </c>
      <c r="G12" s="23">
        <f t="shared" si="0"/>
        <v>319.287097</v>
      </c>
    </row>
    <row r="13" spans="2:7" ht="14.25" thickBot="1">
      <c r="B13" s="8" t="s">
        <v>53</v>
      </c>
      <c r="C13" s="9">
        <v>80.713336</v>
      </c>
      <c r="D13" s="9">
        <v>0</v>
      </c>
      <c r="E13" s="9">
        <v>0.000494</v>
      </c>
      <c r="F13" s="18">
        <v>400</v>
      </c>
      <c r="G13" s="23">
        <f t="shared" si="0"/>
        <v>319.286664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4.25">
      <c r="B3" s="66" t="s">
        <v>19</v>
      </c>
      <c r="C3" s="66"/>
      <c r="D3" s="66"/>
      <c r="E3" s="66"/>
      <c r="F3" s="66"/>
      <c r="G3" s="66"/>
    </row>
    <row r="4" spans="2:7" ht="14.25" thickBot="1">
      <c r="B4" s="14"/>
      <c r="C4" s="14"/>
      <c r="D4" s="14"/>
      <c r="E4" s="14"/>
      <c r="F4" s="14"/>
      <c r="G4" s="19" t="s">
        <v>11</v>
      </c>
    </row>
    <row r="5" spans="2:7" ht="28.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4.2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4.25">
      <c r="B7" s="28" t="s">
        <v>47</v>
      </c>
      <c r="C7" s="18">
        <v>655.000824</v>
      </c>
      <c r="D7" s="22">
        <v>0</v>
      </c>
      <c r="E7" s="22">
        <v>6.159415</v>
      </c>
      <c r="F7" s="17">
        <v>1900</v>
      </c>
      <c r="G7" s="23">
        <f>IF(F7-C7&gt;5,F7-C7,0)</f>
        <v>1244.999176</v>
      </c>
    </row>
    <row r="8" spans="2:7" ht="14.25">
      <c r="B8" s="28" t="s">
        <v>48</v>
      </c>
      <c r="C8" s="18">
        <v>661.160239</v>
      </c>
      <c r="D8" s="18">
        <v>0</v>
      </c>
      <c r="E8" s="18">
        <v>6.23802</v>
      </c>
      <c r="F8" s="17">
        <v>1900</v>
      </c>
      <c r="G8" s="23">
        <f aca="true" t="shared" si="0" ref="G8:G13">IF(F8-C8&gt;5,F8-C8,0)</f>
        <v>1238.839761</v>
      </c>
    </row>
    <row r="9" spans="2:7" ht="14.25">
      <c r="B9" s="29" t="s">
        <v>49</v>
      </c>
      <c r="C9" s="18">
        <v>667.398259</v>
      </c>
      <c r="D9" s="18">
        <v>0</v>
      </c>
      <c r="E9" s="18">
        <v>6.290868</v>
      </c>
      <c r="F9" s="17">
        <v>1900</v>
      </c>
      <c r="G9" s="23">
        <f t="shared" si="0"/>
        <v>1232.601741</v>
      </c>
    </row>
    <row r="10" spans="2:7" ht="14.25">
      <c r="B10" s="29" t="s">
        <v>50</v>
      </c>
      <c r="C10" s="18">
        <v>673.689127</v>
      </c>
      <c r="D10" s="18">
        <v>0</v>
      </c>
      <c r="E10" s="18">
        <v>6.402638</v>
      </c>
      <c r="F10" s="17">
        <v>1900</v>
      </c>
      <c r="G10" s="23">
        <f t="shared" si="0"/>
        <v>1226.310873</v>
      </c>
    </row>
    <row r="11" spans="2:7" ht="14.25">
      <c r="B11" s="29" t="s">
        <v>51</v>
      </c>
      <c r="C11" s="18">
        <v>680.091765</v>
      </c>
      <c r="D11" s="18">
        <v>0</v>
      </c>
      <c r="E11" s="18">
        <v>6.524097</v>
      </c>
      <c r="F11" s="17">
        <v>1900</v>
      </c>
      <c r="G11" s="23">
        <f t="shared" si="0"/>
        <v>1219.9082349999999</v>
      </c>
    </row>
    <row r="12" spans="2:7" ht="14.25">
      <c r="B12" s="29" t="s">
        <v>52</v>
      </c>
      <c r="C12" s="18">
        <v>686.615862</v>
      </c>
      <c r="D12" s="18">
        <v>0</v>
      </c>
      <c r="E12" s="18">
        <v>6.429101</v>
      </c>
      <c r="F12" s="17">
        <v>1900</v>
      </c>
      <c r="G12" s="23">
        <f t="shared" si="0"/>
        <v>1213.384138</v>
      </c>
    </row>
    <row r="13" spans="2:7" ht="14.25" thickBot="1">
      <c r="B13" s="30" t="s">
        <v>53</v>
      </c>
      <c r="C13" s="9">
        <v>693.044963</v>
      </c>
      <c r="D13" s="9">
        <v>0</v>
      </c>
      <c r="E13" s="9">
        <v>6.523534</v>
      </c>
      <c r="F13" s="17">
        <v>1900</v>
      </c>
      <c r="G13" s="23">
        <f t="shared" si="0"/>
        <v>1206.955037</v>
      </c>
    </row>
    <row r="16" spans="2:9" ht="14.2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4.25">
      <c r="B3" s="66" t="s">
        <v>12</v>
      </c>
      <c r="C3" s="66"/>
      <c r="D3" s="66"/>
      <c r="E3" s="66"/>
      <c r="F3" s="66"/>
      <c r="G3" s="66"/>
      <c r="H3" s="13"/>
    </row>
    <row r="4" spans="1:8" ht="14.25" thickBot="1">
      <c r="A4" s="1"/>
      <c r="B4" s="11"/>
      <c r="C4" s="11"/>
      <c r="D4" s="11"/>
      <c r="E4" s="11"/>
      <c r="G4" s="19" t="s">
        <v>11</v>
      </c>
      <c r="H4" s="11"/>
    </row>
    <row r="5" spans="2:8" ht="14.2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4.2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4.25">
      <c r="B7" s="28" t="s">
        <v>47</v>
      </c>
      <c r="C7" s="18">
        <v>12546.167159604</v>
      </c>
      <c r="D7" s="22">
        <v>0</v>
      </c>
      <c r="E7" s="22">
        <v>33.79536</v>
      </c>
      <c r="F7" s="26">
        <f>'[1]Всі_ПСГ'!$F$8</f>
        <v>17050</v>
      </c>
      <c r="G7" s="23">
        <f>IF(F7-C7&gt;5,F7-C7,0)</f>
        <v>4503.832840396</v>
      </c>
    </row>
    <row r="8" spans="2:8" ht="14.25">
      <c r="B8" s="28" t="s">
        <v>48</v>
      </c>
      <c r="C8" s="18">
        <v>12579.962519604</v>
      </c>
      <c r="D8" s="18">
        <v>0</v>
      </c>
      <c r="E8" s="18">
        <v>33.703037</v>
      </c>
      <c r="F8" s="26">
        <f>'[1]Всі_ПСГ'!$F$8</f>
        <v>17050</v>
      </c>
      <c r="G8" s="23">
        <f aca="true" t="shared" si="0" ref="G8:G13">IF(F8-C8&gt;5,F8-C8,0)</f>
        <v>4470.037480396</v>
      </c>
      <c r="H8" s="11"/>
    </row>
    <row r="9" spans="2:8" ht="14.25">
      <c r="B9" s="29" t="s">
        <v>49</v>
      </c>
      <c r="C9" s="18">
        <v>12613.665556604</v>
      </c>
      <c r="D9" s="18">
        <v>0</v>
      </c>
      <c r="E9" s="18">
        <v>31.278207</v>
      </c>
      <c r="F9" s="26">
        <f>'[1]Всі_ПСГ'!$F$8</f>
        <v>17050</v>
      </c>
      <c r="G9" s="23">
        <f t="shared" si="0"/>
        <v>4436.334443395999</v>
      </c>
      <c r="H9" s="11"/>
    </row>
    <row r="10" spans="2:8" ht="14.25">
      <c r="B10" s="29" t="s">
        <v>50</v>
      </c>
      <c r="C10" s="18">
        <v>12644.943763604</v>
      </c>
      <c r="D10" s="18">
        <v>0</v>
      </c>
      <c r="E10" s="18">
        <v>30.690932</v>
      </c>
      <c r="F10" s="26">
        <f>'[1]Всі_ПСГ'!$F$8</f>
        <v>17050</v>
      </c>
      <c r="G10" s="23">
        <f t="shared" si="0"/>
        <v>4405.056236396</v>
      </c>
      <c r="H10" s="11"/>
    </row>
    <row r="11" spans="2:8" ht="14.25">
      <c r="B11" s="29" t="s">
        <v>51</v>
      </c>
      <c r="C11" s="18">
        <v>12675.634695604</v>
      </c>
      <c r="D11" s="18">
        <v>0</v>
      </c>
      <c r="E11" s="18">
        <v>31.689446</v>
      </c>
      <c r="F11" s="26">
        <f>'[1]Всі_ПСГ'!$F$8</f>
        <v>17050</v>
      </c>
      <c r="G11" s="23">
        <f t="shared" si="0"/>
        <v>4374.365304396</v>
      </c>
      <c r="H11" s="11"/>
    </row>
    <row r="12" spans="2:8" ht="14.25">
      <c r="B12" s="29" t="s">
        <v>52</v>
      </c>
      <c r="C12" s="18">
        <v>12707.324141604</v>
      </c>
      <c r="D12" s="18">
        <v>0</v>
      </c>
      <c r="E12" s="18">
        <v>31.924899</v>
      </c>
      <c r="F12" s="26">
        <f>'[1]Всі_ПСГ'!$F$8</f>
        <v>17050</v>
      </c>
      <c r="G12" s="23">
        <f t="shared" si="0"/>
        <v>4342.675858396</v>
      </c>
      <c r="H12" s="11"/>
    </row>
    <row r="13" spans="2:8" ht="14.25" thickBot="1">
      <c r="B13" s="30" t="s">
        <v>53</v>
      </c>
      <c r="C13" s="9">
        <v>12739.249040604</v>
      </c>
      <c r="D13" s="9">
        <v>0</v>
      </c>
      <c r="E13" s="9">
        <v>34.319711</v>
      </c>
      <c r="F13" s="26">
        <f>'[1]Всі_ПСГ'!$F$8</f>
        <v>17050</v>
      </c>
      <c r="G13" s="23">
        <f t="shared" si="0"/>
        <v>4310.750959396</v>
      </c>
      <c r="H13" s="11"/>
    </row>
    <row r="15" spans="2:9" ht="14.2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4.25">
      <c r="B3" s="66" t="s">
        <v>23</v>
      </c>
      <c r="C3" s="66"/>
      <c r="D3" s="66"/>
      <c r="E3" s="66"/>
      <c r="F3" s="66"/>
      <c r="G3" s="66"/>
    </row>
    <row r="4" spans="2:7" ht="14.25" thickBot="1">
      <c r="B4" s="14"/>
      <c r="C4" s="14"/>
      <c r="D4" s="14"/>
      <c r="E4" s="14"/>
      <c r="F4" s="14"/>
      <c r="G4" s="19" t="s">
        <v>11</v>
      </c>
    </row>
    <row r="5" spans="2:7" ht="14.2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4.2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4.25">
      <c r="B7" s="28" t="s">
        <v>47</v>
      </c>
      <c r="C7" s="18">
        <v>1852.056157</v>
      </c>
      <c r="D7" s="22">
        <v>0</v>
      </c>
      <c r="E7" s="22">
        <v>12.167907</v>
      </c>
      <c r="F7" s="18">
        <v>2150</v>
      </c>
      <c r="G7" s="23">
        <f>IF(F7-C7&gt;5,F7-C7,0)</f>
        <v>297.943843</v>
      </c>
    </row>
    <row r="8" spans="2:7" ht="14.25">
      <c r="B8" s="28" t="s">
        <v>48</v>
      </c>
      <c r="C8" s="18">
        <v>1864.224064</v>
      </c>
      <c r="D8" s="18">
        <v>0</v>
      </c>
      <c r="E8" s="18">
        <v>12.169035</v>
      </c>
      <c r="F8" s="18">
        <v>2150</v>
      </c>
      <c r="G8" s="23">
        <f aca="true" t="shared" si="0" ref="G8:G13">IF(F8-C8&gt;5,F8-C8,0)</f>
        <v>285.775936</v>
      </c>
    </row>
    <row r="9" spans="2:7" ht="14.25">
      <c r="B9" s="29" t="s">
        <v>49</v>
      </c>
      <c r="C9" s="18">
        <v>1876.393099</v>
      </c>
      <c r="D9" s="18">
        <v>0</v>
      </c>
      <c r="E9" s="18">
        <v>11.714073</v>
      </c>
      <c r="F9" s="18">
        <v>2150</v>
      </c>
      <c r="G9" s="23">
        <f t="shared" si="0"/>
        <v>273.6069010000001</v>
      </c>
    </row>
    <row r="10" spans="2:7" ht="14.25">
      <c r="B10" s="29" t="s">
        <v>50</v>
      </c>
      <c r="C10" s="18">
        <v>1888.107172</v>
      </c>
      <c r="D10" s="18">
        <v>0</v>
      </c>
      <c r="E10" s="18">
        <v>12.169477</v>
      </c>
      <c r="F10" s="18">
        <v>2150</v>
      </c>
      <c r="G10" s="23">
        <f t="shared" si="0"/>
        <v>261.892828</v>
      </c>
    </row>
    <row r="11" spans="2:7" ht="14.25">
      <c r="B11" s="29" t="s">
        <v>51</v>
      </c>
      <c r="C11" s="18">
        <v>1900.276649</v>
      </c>
      <c r="D11" s="18">
        <v>0</v>
      </c>
      <c r="E11" s="18">
        <v>11.666829</v>
      </c>
      <c r="F11" s="18">
        <v>2150</v>
      </c>
      <c r="G11" s="23">
        <f t="shared" si="0"/>
        <v>249.7233510000001</v>
      </c>
    </row>
    <row r="12" spans="2:7" ht="14.25">
      <c r="B12" s="29" t="s">
        <v>52</v>
      </c>
      <c r="C12" s="18">
        <v>1911.943479</v>
      </c>
      <c r="D12" s="18">
        <v>0</v>
      </c>
      <c r="E12" s="18">
        <v>11.462711</v>
      </c>
      <c r="F12" s="18">
        <v>2150</v>
      </c>
      <c r="G12" s="23">
        <f t="shared" si="0"/>
        <v>238.05652099999998</v>
      </c>
    </row>
    <row r="13" spans="2:7" ht="14.25" thickBot="1">
      <c r="B13" s="30" t="s">
        <v>53</v>
      </c>
      <c r="C13" s="9">
        <v>1923.40619</v>
      </c>
      <c r="D13" s="9">
        <v>0</v>
      </c>
      <c r="E13" s="9">
        <v>11.106029</v>
      </c>
      <c r="F13" s="18">
        <v>2150</v>
      </c>
      <c r="G13" s="23">
        <f t="shared" si="0"/>
        <v>226.59381000000008</v>
      </c>
    </row>
    <row r="16" spans="2:10" ht="14.2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4.25">
      <c r="B2" s="27"/>
      <c r="C2" s="27"/>
      <c r="D2" s="27"/>
      <c r="E2" s="27"/>
      <c r="F2" s="27"/>
    </row>
    <row r="3" spans="2:7" ht="14.25">
      <c r="B3" s="66" t="s">
        <v>21</v>
      </c>
      <c r="C3" s="66"/>
      <c r="D3" s="66"/>
      <c r="E3" s="66"/>
      <c r="F3" s="66"/>
      <c r="G3" s="66"/>
    </row>
    <row r="4" spans="2:7" ht="14.25" thickBot="1">
      <c r="B4" s="14"/>
      <c r="C4" s="14"/>
      <c r="D4" s="14"/>
      <c r="E4" s="14"/>
      <c r="F4" s="14"/>
      <c r="G4" s="19" t="s">
        <v>11</v>
      </c>
    </row>
    <row r="5" spans="2:7" ht="14.2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4.2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4.25">
      <c r="B7" s="28" t="s">
        <v>47</v>
      </c>
      <c r="C7" s="18">
        <v>1193.073984</v>
      </c>
      <c r="D7" s="22">
        <v>0</v>
      </c>
      <c r="E7" s="22">
        <v>6.995015</v>
      </c>
      <c r="F7" s="18">
        <v>1920</v>
      </c>
      <c r="G7" s="23">
        <f>IF(F7-C7&gt;5,F7-C7,0)</f>
        <v>726.9260159999999</v>
      </c>
    </row>
    <row r="8" spans="2:7" ht="14.25">
      <c r="B8" s="28" t="s">
        <v>48</v>
      </c>
      <c r="C8" s="18">
        <v>1200.068999</v>
      </c>
      <c r="D8" s="18">
        <v>0</v>
      </c>
      <c r="E8" s="18">
        <v>7.16923</v>
      </c>
      <c r="F8" s="18">
        <v>1920</v>
      </c>
      <c r="G8" s="23">
        <f aca="true" t="shared" si="0" ref="G8:G13">IF(F8-C8&gt;5,F8-C8,0)</f>
        <v>719.9310009999999</v>
      </c>
    </row>
    <row r="9" spans="2:7" ht="14.25">
      <c r="B9" s="29" t="s">
        <v>49</v>
      </c>
      <c r="C9" s="18">
        <v>1207.238229</v>
      </c>
      <c r="D9" s="18">
        <v>0</v>
      </c>
      <c r="E9" s="18">
        <v>7.342828</v>
      </c>
      <c r="F9" s="18">
        <v>1920</v>
      </c>
      <c r="G9" s="23">
        <f t="shared" si="0"/>
        <v>712.761771</v>
      </c>
    </row>
    <row r="10" spans="2:7" ht="14.25">
      <c r="B10" s="29" t="s">
        <v>50</v>
      </c>
      <c r="C10" s="18">
        <v>1214.581057</v>
      </c>
      <c r="D10" s="18">
        <v>0</v>
      </c>
      <c r="E10" s="18">
        <v>7.22219</v>
      </c>
      <c r="F10" s="18">
        <v>1920</v>
      </c>
      <c r="G10" s="23">
        <f t="shared" si="0"/>
        <v>705.4189429999999</v>
      </c>
    </row>
    <row r="11" spans="2:7" ht="14.25">
      <c r="B11" s="29" t="s">
        <v>51</v>
      </c>
      <c r="C11" s="18">
        <v>1221.803247</v>
      </c>
      <c r="D11" s="18">
        <v>0</v>
      </c>
      <c r="E11" s="18">
        <v>7.474401</v>
      </c>
      <c r="F11" s="18">
        <v>1920</v>
      </c>
      <c r="G11" s="23">
        <f t="shared" si="0"/>
        <v>698.196753</v>
      </c>
    </row>
    <row r="12" spans="2:7" ht="14.25">
      <c r="B12" s="29" t="s">
        <v>52</v>
      </c>
      <c r="C12" s="18">
        <v>1229.277648</v>
      </c>
      <c r="D12" s="18">
        <v>0</v>
      </c>
      <c r="E12" s="18">
        <v>7.634027</v>
      </c>
      <c r="F12" s="18">
        <v>1920</v>
      </c>
      <c r="G12" s="23">
        <f t="shared" si="0"/>
        <v>690.722352</v>
      </c>
    </row>
    <row r="13" spans="2:7" ht="14.25" thickBot="1">
      <c r="B13" s="30" t="s">
        <v>53</v>
      </c>
      <c r="C13" s="9">
        <v>1236.911675</v>
      </c>
      <c r="D13" s="9">
        <v>0</v>
      </c>
      <c r="E13" s="9">
        <v>7.76014</v>
      </c>
      <c r="F13" s="18">
        <v>1920</v>
      </c>
      <c r="G13" s="23">
        <f t="shared" si="0"/>
        <v>683.0883249999999</v>
      </c>
    </row>
    <row r="14" spans="2:6" ht="14.25">
      <c r="B14" s="27"/>
      <c r="C14" s="27"/>
      <c r="D14" s="27"/>
      <c r="E14" s="27"/>
      <c r="F14" s="27"/>
    </row>
    <row r="15" spans="2:6" ht="14.25">
      <c r="B15" s="27"/>
      <c r="C15" s="27"/>
      <c r="D15" s="27"/>
      <c r="E15" s="27"/>
      <c r="F15" s="27"/>
    </row>
    <row r="16" spans="2:6" ht="14.2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4.25">
      <c r="B3" s="66" t="s">
        <v>25</v>
      </c>
      <c r="C3" s="66"/>
      <c r="D3" s="66"/>
      <c r="E3" s="66"/>
      <c r="F3" s="66"/>
      <c r="G3" s="66"/>
    </row>
    <row r="4" spans="2:7" ht="14.25" thickBot="1">
      <c r="B4" s="14"/>
      <c r="C4" s="14"/>
      <c r="D4" s="14"/>
      <c r="E4" s="14"/>
      <c r="F4" s="14"/>
      <c r="G4" s="19" t="s">
        <v>11</v>
      </c>
    </row>
    <row r="5" spans="2:7" ht="14.2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4.2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4.25">
      <c r="B7" s="28" t="s">
        <v>47</v>
      </c>
      <c r="C7" s="18">
        <v>2058.582247</v>
      </c>
      <c r="D7" s="22">
        <v>0</v>
      </c>
      <c r="E7" s="22">
        <v>0.002074</v>
      </c>
      <c r="F7" s="18">
        <v>2300</v>
      </c>
      <c r="G7" s="23">
        <f aca="true" t="shared" si="0" ref="G7:G13">IF(F7-C7&gt;3,F7-C7,0)</f>
        <v>241.41775300000018</v>
      </c>
    </row>
    <row r="8" spans="2:7" ht="14.25">
      <c r="B8" s="28" t="s">
        <v>48</v>
      </c>
      <c r="C8" s="18">
        <v>2058.584321</v>
      </c>
      <c r="D8" s="18">
        <v>0</v>
      </c>
      <c r="E8" s="18">
        <v>0.002079</v>
      </c>
      <c r="F8" s="18">
        <v>2300</v>
      </c>
      <c r="G8" s="23">
        <f t="shared" si="0"/>
        <v>241.41567900000018</v>
      </c>
    </row>
    <row r="9" spans="2:7" ht="14.25">
      <c r="B9" s="29" t="s">
        <v>49</v>
      </c>
      <c r="C9" s="18">
        <v>2058.5864</v>
      </c>
      <c r="D9" s="18">
        <v>0</v>
      </c>
      <c r="E9" s="18">
        <v>0.002053</v>
      </c>
      <c r="F9" s="18">
        <v>2300</v>
      </c>
      <c r="G9" s="23">
        <f t="shared" si="0"/>
        <v>241.41359999999986</v>
      </c>
    </row>
    <row r="10" spans="2:7" ht="14.25">
      <c r="B10" s="29" t="s">
        <v>50</v>
      </c>
      <c r="C10" s="18">
        <v>2058.588453</v>
      </c>
      <c r="D10" s="18">
        <v>0</v>
      </c>
      <c r="E10" s="18">
        <v>0.009586</v>
      </c>
      <c r="F10" s="18">
        <v>2300</v>
      </c>
      <c r="G10" s="23">
        <f t="shared" si="0"/>
        <v>241.41154700000016</v>
      </c>
    </row>
    <row r="11" spans="2:7" ht="14.25">
      <c r="B11" s="29" t="s">
        <v>51</v>
      </c>
      <c r="C11" s="18">
        <v>2058.598039</v>
      </c>
      <c r="D11" s="18">
        <v>0</v>
      </c>
      <c r="E11" s="18">
        <v>0.003691</v>
      </c>
      <c r="F11" s="18">
        <v>2300</v>
      </c>
      <c r="G11" s="23">
        <f t="shared" si="0"/>
        <v>241.40196100000003</v>
      </c>
    </row>
    <row r="12" spans="2:7" ht="14.25">
      <c r="B12" s="29" t="s">
        <v>52</v>
      </c>
      <c r="C12" s="18">
        <v>2058.60173</v>
      </c>
      <c r="D12" s="18">
        <v>0</v>
      </c>
      <c r="E12" s="18">
        <v>0.003585</v>
      </c>
      <c r="F12" s="18">
        <v>2300</v>
      </c>
      <c r="G12" s="23">
        <f t="shared" si="0"/>
        <v>241.39827000000014</v>
      </c>
    </row>
    <row r="13" spans="2:7" ht="14.25" thickBot="1">
      <c r="B13" s="30" t="s">
        <v>53</v>
      </c>
      <c r="C13" s="9">
        <v>2058.605315</v>
      </c>
      <c r="D13" s="9">
        <v>0</v>
      </c>
      <c r="E13" s="9">
        <v>0.002077</v>
      </c>
      <c r="F13" s="18">
        <v>2300</v>
      </c>
      <c r="G13" s="23">
        <f t="shared" si="0"/>
        <v>241.3946850000002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4.25">
      <c r="B3" s="66" t="s">
        <v>29</v>
      </c>
      <c r="C3" s="66"/>
      <c r="D3" s="66"/>
      <c r="E3" s="66"/>
      <c r="F3" s="66"/>
      <c r="G3" s="66"/>
    </row>
    <row r="4" spans="2:7" ht="14.25" thickBot="1">
      <c r="B4" s="14"/>
      <c r="C4" s="14"/>
      <c r="D4" s="14"/>
      <c r="E4" s="14"/>
      <c r="F4" s="14"/>
      <c r="G4" s="19" t="s">
        <v>11</v>
      </c>
    </row>
    <row r="5" spans="2:7" ht="14.2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4.2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4.25">
      <c r="B7" s="28" t="s">
        <v>47</v>
      </c>
      <c r="C7" s="18">
        <v>6.032024</v>
      </c>
      <c r="D7" s="22">
        <v>0</v>
      </c>
      <c r="E7" s="22">
        <v>0.000422</v>
      </c>
      <c r="F7" s="18">
        <v>310</v>
      </c>
      <c r="G7" s="23">
        <f>IF(ROUND(C7,2)=6.05,0,F7-C7)</f>
        <v>303.967976</v>
      </c>
    </row>
    <row r="8" spans="2:7" ht="14.25">
      <c r="B8" s="28" t="s">
        <v>48</v>
      </c>
      <c r="C8" s="18">
        <v>6.032446</v>
      </c>
      <c r="D8" s="18">
        <v>0</v>
      </c>
      <c r="E8" s="18">
        <v>0.000342</v>
      </c>
      <c r="F8" s="18">
        <v>310</v>
      </c>
      <c r="G8" s="23">
        <f aca="true" t="shared" si="0" ref="G8:G13">IF(ROUND(C8,2)=6.05,0,F8-C8)</f>
        <v>303.967554</v>
      </c>
    </row>
    <row r="9" spans="2:7" ht="14.25">
      <c r="B9" s="29" t="s">
        <v>49</v>
      </c>
      <c r="C9" s="18">
        <v>6.032788</v>
      </c>
      <c r="D9" s="18">
        <v>0</v>
      </c>
      <c r="E9" s="18">
        <v>0.000318</v>
      </c>
      <c r="F9" s="18">
        <v>310</v>
      </c>
      <c r="G9" s="23">
        <f t="shared" si="0"/>
        <v>303.967212</v>
      </c>
    </row>
    <row r="10" spans="2:7" ht="14.25">
      <c r="B10" s="29" t="s">
        <v>50</v>
      </c>
      <c r="C10" s="18">
        <v>6.033106</v>
      </c>
      <c r="D10" s="18">
        <v>0</v>
      </c>
      <c r="E10" s="18">
        <v>0.000269</v>
      </c>
      <c r="F10" s="18">
        <v>310</v>
      </c>
      <c r="G10" s="23">
        <f t="shared" si="0"/>
        <v>303.966894</v>
      </c>
    </row>
    <row r="11" spans="2:7" ht="14.25">
      <c r="B11" s="29" t="s">
        <v>51</v>
      </c>
      <c r="C11" s="18">
        <v>6.033375</v>
      </c>
      <c r="D11" s="18">
        <v>0</v>
      </c>
      <c r="E11" s="18">
        <v>0.003699</v>
      </c>
      <c r="F11" s="18">
        <v>310</v>
      </c>
      <c r="G11" s="23">
        <f t="shared" si="0"/>
        <v>303.966625</v>
      </c>
    </row>
    <row r="12" spans="2:7" ht="14.25">
      <c r="B12" s="29" t="s">
        <v>52</v>
      </c>
      <c r="C12" s="18">
        <v>6.037074</v>
      </c>
      <c r="D12" s="18">
        <v>0</v>
      </c>
      <c r="E12" s="18">
        <v>0.000255</v>
      </c>
      <c r="F12" s="18">
        <v>310</v>
      </c>
      <c r="G12" s="23">
        <f t="shared" si="0"/>
        <v>303.962926</v>
      </c>
    </row>
    <row r="13" spans="2:7" ht="14.25" thickBot="1">
      <c r="B13" s="30" t="s">
        <v>53</v>
      </c>
      <c r="C13" s="9">
        <v>6.037329</v>
      </c>
      <c r="D13" s="9">
        <v>0</v>
      </c>
      <c r="E13" s="9">
        <v>0.000366</v>
      </c>
      <c r="F13" s="18">
        <v>310</v>
      </c>
      <c r="G13" s="23">
        <f t="shared" si="0"/>
        <v>303.962671</v>
      </c>
    </row>
    <row r="15" spans="2:9" ht="14.2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4.25">
      <c r="B3" s="68" t="s">
        <v>31</v>
      </c>
      <c r="C3" s="68"/>
      <c r="D3" s="68"/>
      <c r="E3" s="68"/>
      <c r="F3" s="68"/>
      <c r="G3" s="68"/>
      <c r="H3" s="68"/>
    </row>
    <row r="4" spans="2:8" ht="14.25" thickBot="1">
      <c r="B4" s="14"/>
      <c r="C4" s="14"/>
      <c r="D4" s="14"/>
      <c r="E4" s="14"/>
      <c r="F4" s="14"/>
      <c r="G4" s="19" t="s">
        <v>11</v>
      </c>
      <c r="H4" s="31"/>
    </row>
    <row r="5" spans="2:8" ht="14.2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4.2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4.25">
      <c r="B7" s="28" t="s">
        <v>47</v>
      </c>
      <c r="C7" s="18">
        <v>1208.308599</v>
      </c>
      <c r="D7" s="22">
        <v>0</v>
      </c>
      <c r="E7" s="22">
        <v>5.828661</v>
      </c>
      <c r="F7" s="18">
        <v>1500</v>
      </c>
      <c r="G7" s="23">
        <f>IF(F7-C7&gt;5,F7-C7,0)</f>
        <v>291.69140100000004</v>
      </c>
      <c r="H7" s="32"/>
    </row>
    <row r="8" spans="2:8" ht="14.25">
      <c r="B8" s="28" t="s">
        <v>48</v>
      </c>
      <c r="C8" s="18">
        <v>1214.13726</v>
      </c>
      <c r="D8" s="18">
        <v>0</v>
      </c>
      <c r="E8" s="18">
        <v>5.852875</v>
      </c>
      <c r="F8" s="18">
        <v>1500</v>
      </c>
      <c r="G8" s="23">
        <f aca="true" t="shared" si="0" ref="G8:G13">IF(F8-C8&gt;5,F8-C8,0)</f>
        <v>285.86274000000003</v>
      </c>
      <c r="H8" s="32"/>
    </row>
    <row r="9" spans="2:8" ht="14.25">
      <c r="B9" s="29" t="s">
        <v>49</v>
      </c>
      <c r="C9" s="18">
        <v>1219.990135</v>
      </c>
      <c r="D9" s="18">
        <v>0</v>
      </c>
      <c r="E9" s="18">
        <v>5.8273</v>
      </c>
      <c r="F9" s="18">
        <v>1500</v>
      </c>
      <c r="G9" s="23">
        <f t="shared" si="0"/>
        <v>280.009865</v>
      </c>
      <c r="H9" s="32"/>
    </row>
    <row r="10" spans="2:8" ht="14.25">
      <c r="B10" s="29" t="s">
        <v>50</v>
      </c>
      <c r="C10" s="18">
        <v>1225.817435</v>
      </c>
      <c r="D10" s="18">
        <v>0</v>
      </c>
      <c r="E10" s="18">
        <v>6.072664</v>
      </c>
      <c r="F10" s="18">
        <v>1500</v>
      </c>
      <c r="G10" s="23">
        <f t="shared" si="0"/>
        <v>274.18256500000007</v>
      </c>
      <c r="H10" s="32"/>
    </row>
    <row r="11" spans="2:8" ht="14.25">
      <c r="B11" s="29" t="s">
        <v>51</v>
      </c>
      <c r="C11" s="18">
        <v>1231.890099</v>
      </c>
      <c r="D11" s="18">
        <v>0</v>
      </c>
      <c r="E11" s="18">
        <v>6.978067</v>
      </c>
      <c r="F11" s="18">
        <v>1500</v>
      </c>
      <c r="G11" s="23">
        <f t="shared" si="0"/>
        <v>268.10990100000004</v>
      </c>
      <c r="H11" s="32"/>
    </row>
    <row r="12" spans="2:7" ht="14.25">
      <c r="B12" s="29" t="s">
        <v>52</v>
      </c>
      <c r="C12" s="18">
        <v>1238.868166</v>
      </c>
      <c r="D12" s="18">
        <v>0</v>
      </c>
      <c r="E12" s="18">
        <v>7.018348</v>
      </c>
      <c r="F12" s="18">
        <v>1500</v>
      </c>
      <c r="G12" s="23">
        <f t="shared" si="0"/>
        <v>261.131834</v>
      </c>
    </row>
    <row r="13" spans="2:7" ht="14.25" thickBot="1">
      <c r="B13" s="30" t="s">
        <v>53</v>
      </c>
      <c r="C13" s="9">
        <v>1245.886514</v>
      </c>
      <c r="D13" s="9">
        <v>0</v>
      </c>
      <c r="E13" s="9">
        <v>7.123809</v>
      </c>
      <c r="F13" s="18">
        <v>1500</v>
      </c>
      <c r="G13" s="23">
        <f t="shared" si="0"/>
        <v>254.11348599999997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4.2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4.25" thickBot="1">
      <c r="B4" s="14"/>
      <c r="C4" s="14"/>
      <c r="D4" s="14"/>
      <c r="E4" s="14"/>
      <c r="F4" s="14"/>
      <c r="G4" s="19" t="s">
        <v>11</v>
      </c>
    </row>
    <row r="5" spans="2:7" ht="14.2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4.2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4.25">
      <c r="B7" s="28" t="s">
        <v>47</v>
      </c>
      <c r="C7" s="18">
        <v>875.507353</v>
      </c>
      <c r="D7" s="22">
        <v>0</v>
      </c>
      <c r="E7" s="22">
        <v>0.00116</v>
      </c>
      <c r="F7" s="18">
        <v>1300</v>
      </c>
      <c r="G7" s="23">
        <f>IF(F7-C7&gt;5,F7-C7,0)</f>
        <v>424.49264700000003</v>
      </c>
    </row>
    <row r="8" spans="2:7" ht="14.25">
      <c r="B8" s="28" t="s">
        <v>48</v>
      </c>
      <c r="C8" s="18">
        <v>875.508513</v>
      </c>
      <c r="D8" s="18">
        <v>0</v>
      </c>
      <c r="E8" s="18">
        <v>0.001119</v>
      </c>
      <c r="F8" s="18">
        <v>1300</v>
      </c>
      <c r="G8" s="23">
        <f aca="true" t="shared" si="0" ref="G8:G13">IF(F8-C8&gt;5,F8-C8,0)</f>
        <v>424.491487</v>
      </c>
    </row>
    <row r="9" spans="2:7" ht="14.25">
      <c r="B9" s="29" t="s">
        <v>49</v>
      </c>
      <c r="C9" s="18">
        <v>875.509632</v>
      </c>
      <c r="D9" s="18">
        <v>0</v>
      </c>
      <c r="E9" s="18">
        <v>0.001169</v>
      </c>
      <c r="F9" s="18">
        <v>1300</v>
      </c>
      <c r="G9" s="23">
        <f t="shared" si="0"/>
        <v>424.490368</v>
      </c>
    </row>
    <row r="10" spans="2:7" ht="14.25">
      <c r="B10" s="29" t="s">
        <v>50</v>
      </c>
      <c r="C10" s="18">
        <v>875.510801</v>
      </c>
      <c r="D10" s="18">
        <v>0</v>
      </c>
      <c r="E10" s="18">
        <v>0.001083</v>
      </c>
      <c r="F10" s="18">
        <v>1300</v>
      </c>
      <c r="G10" s="23">
        <f t="shared" si="0"/>
        <v>424.489199</v>
      </c>
    </row>
    <row r="11" spans="2:7" ht="14.25">
      <c r="B11" s="29" t="s">
        <v>51</v>
      </c>
      <c r="C11" s="18">
        <v>875.511884</v>
      </c>
      <c r="D11" s="18">
        <v>0</v>
      </c>
      <c r="E11" s="18">
        <v>0.001169</v>
      </c>
      <c r="F11" s="18">
        <v>1300</v>
      </c>
      <c r="G11" s="23">
        <f t="shared" si="0"/>
        <v>424.488116</v>
      </c>
    </row>
    <row r="12" spans="2:7" ht="14.25">
      <c r="B12" s="29" t="s">
        <v>52</v>
      </c>
      <c r="C12" s="18">
        <v>875.513053</v>
      </c>
      <c r="D12" s="18">
        <v>0</v>
      </c>
      <c r="E12" s="18">
        <v>0.487219</v>
      </c>
      <c r="F12" s="18">
        <v>1300</v>
      </c>
      <c r="G12" s="23">
        <f t="shared" si="0"/>
        <v>424.486947</v>
      </c>
    </row>
    <row r="13" spans="2:7" ht="14.25" thickBot="1">
      <c r="B13" s="30" t="s">
        <v>53</v>
      </c>
      <c r="C13" s="9">
        <v>876.000272</v>
      </c>
      <c r="D13" s="9">
        <v>0</v>
      </c>
      <c r="E13" s="9">
        <v>4.316165</v>
      </c>
      <c r="F13" s="18">
        <v>1300</v>
      </c>
      <c r="G13" s="23">
        <f t="shared" si="0"/>
        <v>423.999728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Грицишин Тарас Игоревич</dc:creator>
  <cp:keywords/>
  <dc:description/>
  <cp:lastModifiedBy>Грицишин Тарас Игоревич</cp:lastModifiedBy>
  <dcterms:created xsi:type="dcterms:W3CDTF">2014-05-12T11:32:09Z</dcterms:created>
  <dcterms:modified xsi:type="dcterms:W3CDTF">2020-11-30T10:10:40Z</dcterms:modified>
  <cp:category/>
  <cp:version/>
  <cp:contentType/>
  <cp:contentStatus/>
</cp:coreProperties>
</file>