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9165" windowHeight="8805" tabRatio="691"/>
  </bookViews>
  <sheets>
    <sheet name="monthly working capacity" sheetId="9" r:id="rId1"/>
    <sheet name="injection monthly" sheetId="6" state="hidden" r:id="rId2"/>
    <sheet name="withdrawal monthly" sheetId="13" state="hidden" r:id="rId3"/>
    <sheet name="injection day a head" sheetId="11" state="hidden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6" l="1"/>
  <c r="B46" i="13"/>
  <c r="B46" i="11"/>
  <c r="B45" i="11"/>
  <c r="B17" i="4"/>
  <c r="B17" i="11"/>
  <c r="B17" i="13"/>
  <c r="B17" i="6"/>
  <c r="B16" i="4"/>
  <c r="B16" i="11"/>
  <c r="B16" i="13"/>
  <c r="B16" i="6"/>
  <c r="B48" i="4"/>
  <c r="B48" i="11"/>
  <c r="B48" i="13"/>
  <c r="B48" i="6"/>
  <c r="B19" i="4"/>
  <c r="B19" i="11"/>
  <c r="B19" i="13"/>
  <c r="B19" i="6"/>
  <c r="B46" i="9"/>
  <c r="B46" i="4" s="1"/>
  <c r="B45" i="9"/>
  <c r="B45" i="13" s="1"/>
  <c r="B1" i="4"/>
  <c r="B1" i="11"/>
  <c r="B1" i="13"/>
  <c r="B1" i="6"/>
  <c r="B45" i="4" l="1"/>
  <c r="B45" i="6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22" i="13"/>
  <c r="F51" i="13" s="1"/>
  <c r="H2" i="13"/>
  <c r="H31" i="13" s="1"/>
  <c r="F51" i="11"/>
  <c r="D51" i="11"/>
  <c r="B30" i="11"/>
  <c r="A30" i="11"/>
  <c r="E22" i="11"/>
  <c r="G22" i="11" s="1"/>
  <c r="G2" i="11"/>
  <c r="G31" i="11" s="1"/>
  <c r="G51" i="11" l="1"/>
  <c r="G23" i="11"/>
  <c r="G52" i="11" s="1"/>
  <c r="E51" i="11"/>
  <c r="H22" i="13"/>
  <c r="H22" i="6"/>
  <c r="H51" i="6" s="1"/>
  <c r="F51" i="4"/>
  <c r="E51" i="4"/>
  <c r="D51" i="4"/>
  <c r="G51" i="6"/>
  <c r="F51" i="6"/>
  <c r="E51" i="6"/>
  <c r="D51" i="6"/>
  <c r="H23" i="13" l="1"/>
  <c r="H52" i="13" s="1"/>
  <c r="H51" i="13"/>
  <c r="G24" i="11"/>
  <c r="G53" i="11" s="1"/>
  <c r="B30" i="6"/>
  <c r="A30" i="6"/>
  <c r="F22" i="6"/>
  <c r="H2" i="6"/>
  <c r="H31" i="6" s="1"/>
  <c r="H24" i="13" l="1"/>
  <c r="H53" i="13" s="1"/>
  <c r="H23" i="6"/>
  <c r="H52" i="6" s="1"/>
  <c r="H24" i="6" l="1"/>
  <c r="H53" i="6" s="1"/>
  <c r="B30" i="4"/>
  <c r="A30" i="4"/>
  <c r="G22" i="4"/>
  <c r="G51" i="4" s="1"/>
  <c r="E22" i="4"/>
  <c r="G2" i="4"/>
  <c r="G31" i="4" s="1"/>
  <c r="G23" i="4" l="1"/>
  <c r="G52" i="4" s="1"/>
  <c r="G24" i="4" l="1"/>
  <c r="G53" i="4" s="1"/>
</calcChain>
</file>

<file path=xl/sharedStrings.xml><?xml version="1.0" encoding="utf-8"?>
<sst xmlns="http://schemas.openxmlformats.org/spreadsheetml/2006/main" count="334" uniqueCount="80">
  <si>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</si>
  <si>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</si>
  <si>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</si>
  <si>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</si>
  <si>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</si>
  <si>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</si>
  <si>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</si>
  <si>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</si>
  <si>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</si>
  <si>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</si>
  <si>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</si>
  <si>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</si>
  <si>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</si>
  <si>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</si>
  <si>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</si>
  <si>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</si>
  <si>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</si>
  <si>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</si>
  <si>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</si>
  <si>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</si>
  <si>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</si>
  <si>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</si>
  <si>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</si>
  <si>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</si>
  <si>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</si>
  <si>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</si>
  <si>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</si>
  <si>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</si>
  <si>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</si>
  <si>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</si>
  <si>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</si>
  <si>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</si>
  <si>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</si>
  <si>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</si>
  <si>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</si>
  <si>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</si>
  <si>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</si>
  <si>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</si>
  <si>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</si>
  <si>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</si>
  <si>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</si>
  <si>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</si>
  <si>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</si>
  <si>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</si>
  <si>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</si>
  <si>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</si>
  <si>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</si>
  <si>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</si>
  <si>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</si>
  <si>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</si>
  <si>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</si>
  <si>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</si>
  <si>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</si>
  <si>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</si>
  <si>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</si>
  <si>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</si>
  <si>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</si>
  <si>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</si>
  <si>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</si>
  <si>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</si>
  <si>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</si>
  <si>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</si>
  <si>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</si>
  <si>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</si>
  <si>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JSC "Ukrtransgaz"
UA443204780000026009924441287</t>
  </si>
  <si>
    <t>АТ "Укртрансгаз"
UA443204780000026009924441287</t>
  </si>
  <si>
    <t>АТ "Укртрансгаз"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</si>
  <si>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</si>
  <si>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</si>
  <si>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</si>
  <si>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- 2020720 -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</si>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</sst>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1" fontId="18" fillId="0" borderId="0" xfId="2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6" fillId="2" borderId="0" xfId="2" applyFont="1" applyFill="1" applyBorder="1" applyAlignment="1">
      <alignment vertical="center" wrapText="1"/>
    </xf>
    <xf numFmtId="1" fontId="12" fillId="2" borderId="0" xfId="2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 shrinkToFit="1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60" zoomScaleNormal="6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8.85546875" style="2" bestFit="1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">
        <v>72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6" t="s">
        <v>64</v>
      </c>
      <c r="C3" s="76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6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6"/>
      <c r="F15" s="16"/>
      <c r="G15" s="16"/>
      <c r="H15" s="16"/>
      <c r="K15" s="17"/>
    </row>
    <row r="16" spans="1:11" ht="20.25" x14ac:dyDescent="0.2">
      <c r="A16" s="20" t="s">
        <v>17</v>
      </c>
      <c r="B16" s="82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8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">
        <v>73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9" t="s">
        <v>35</v>
      </c>
      <c r="B21" s="79"/>
      <c r="C21" s="79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0" t="s">
        <v>68</v>
      </c>
      <c r="B22" s="80"/>
      <c r="C22" s="80"/>
      <c r="D22" s="65">
        <v>1</v>
      </c>
      <c r="E22" s="70">
        <v>31</v>
      </c>
      <c r="F22" s="64">
        <v>0.19</v>
      </c>
      <c r="G22" s="56">
        <v>1.1000000000000001</v>
      </c>
      <c r="H22" s="57">
        <f>ROUND(D22*E22*F22*G22,2)</f>
        <v>6.48</v>
      </c>
      <c r="K22" s="26"/>
    </row>
    <row r="23" spans="1:11" ht="16.5" x14ac:dyDescent="0.25">
      <c r="A23" s="81" t="s">
        <v>38</v>
      </c>
      <c r="B23" s="81"/>
      <c r="C23" s="81"/>
      <c r="D23" s="81"/>
      <c r="E23" s="81"/>
      <c r="F23" s="61"/>
      <c r="G23" s="28"/>
      <c r="H23" s="57">
        <f>H22*0.2</f>
        <v>1.2960000000000003</v>
      </c>
      <c r="J23" s="29"/>
      <c r="K23" s="30"/>
    </row>
    <row r="24" spans="1:11" ht="16.5" x14ac:dyDescent="0.25">
      <c r="A24" s="81" t="s">
        <v>39</v>
      </c>
      <c r="B24" s="81"/>
      <c r="C24" s="81"/>
      <c r="D24" s="81"/>
      <c r="E24" s="81"/>
      <c r="F24" s="61"/>
      <c r="G24" s="62"/>
      <c r="H24" s="58">
        <f>H22+H23</f>
        <v>7.7760000000000007</v>
      </c>
    </row>
    <row r="25" spans="1:11" ht="16.5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75</v>
      </c>
      <c r="B26" s="48"/>
      <c r="C26" s="48"/>
      <c r="D26" s="48"/>
      <c r="E26" s="48"/>
      <c r="F26" s="33"/>
      <c r="G26" s="33"/>
      <c r="H26" s="34"/>
    </row>
    <row r="27" spans="1:11" ht="17.45" customHeight="1" x14ac:dyDescent="0.3">
      <c r="A27" s="49" t="s">
        <v>67</v>
      </c>
      <c r="B27" s="50"/>
      <c r="C27" s="51"/>
      <c r="F27" s="33"/>
      <c r="G27" s="77" t="s">
        <v>76</v>
      </c>
      <c r="H27" s="77"/>
    </row>
    <row r="28" spans="1:11" ht="18.75" x14ac:dyDescent="0.25">
      <c r="A28" s="73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74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3">
        <f ca="1">H2</f>
        <v>44007</v>
      </c>
    </row>
    <row r="32" spans="1:11" ht="49.5" x14ac:dyDescent="0.3">
      <c r="A32" s="41" t="s">
        <v>28</v>
      </c>
      <c r="B32" s="76" t="s">
        <v>65</v>
      </c>
      <c r="C32" s="76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/>
      <c r="C41" s="4"/>
      <c r="D41" s="5"/>
      <c r="E41" s="6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/>
      <c r="C44" s="4"/>
      <c r="D44" s="5"/>
      <c r="E44" s="6"/>
      <c r="F44" s="6"/>
      <c r="G44" s="6"/>
      <c r="H44" s="6"/>
    </row>
    <row r="45" spans="1:13" ht="20.25" x14ac:dyDescent="0.3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">
        <v>74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2">
      <c r="A50" s="79" t="s">
        <v>42</v>
      </c>
      <c r="B50" s="79"/>
      <c r="C50" s="79"/>
      <c r="D50" s="72" t="s">
        <v>56</v>
      </c>
      <c r="E50" s="72" t="s">
        <v>57</v>
      </c>
      <c r="F50" s="69" t="s">
        <v>40</v>
      </c>
      <c r="G50" s="69" t="s">
        <v>48</v>
      </c>
      <c r="H50" s="54" t="s">
        <v>41</v>
      </c>
    </row>
    <row r="51" spans="1:8" ht="16.899999999999999" customHeight="1" x14ac:dyDescent="0.2">
      <c r="A51" s="80" t="s">
        <v>69</v>
      </c>
      <c r="B51" s="80"/>
      <c r="C51" s="80"/>
      <c r="D51" s="55">
        <f>D22</f>
        <v>1</v>
      </c>
      <c r="E51" s="84">
        <f>E22</f>
        <v>31</v>
      </c>
      <c r="F51" s="64">
        <f>F22</f>
        <v>0.19</v>
      </c>
      <c r="G51" s="56">
        <f>G22</f>
        <v>1.1000000000000001</v>
      </c>
      <c r="H51" s="57">
        <f>H22</f>
        <v>6.48</v>
      </c>
    </row>
    <row r="52" spans="1:8" ht="16.5" x14ac:dyDescent="0.25">
      <c r="A52" s="81" t="s">
        <v>43</v>
      </c>
      <c r="B52" s="81"/>
      <c r="C52" s="81"/>
      <c r="D52" s="81"/>
      <c r="E52" s="81"/>
      <c r="F52" s="61"/>
      <c r="G52" s="28"/>
      <c r="H52" s="57">
        <f>H23</f>
        <v>1.2960000000000003</v>
      </c>
    </row>
    <row r="53" spans="1:8" ht="16.5" x14ac:dyDescent="0.25">
      <c r="A53" s="81" t="s">
        <v>12</v>
      </c>
      <c r="B53" s="81"/>
      <c r="C53" s="81"/>
      <c r="D53" s="81"/>
      <c r="E53" s="81"/>
      <c r="F53" s="61"/>
      <c r="G53" s="62"/>
      <c r="H53" s="58">
        <f>H24</f>
        <v>7.7760000000000007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79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7" t="s">
        <v>78</v>
      </c>
      <c r="H56" s="77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8"/>
      <c r="C62" s="78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2"/>
  <sheetViews>
    <sheetView view="pageBreakPreview" topLeftCell="A13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0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7109375" style="2" customWidth="1"/>
    <col min="9" max="9" width="0.710937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6" t="s">
        <v>64</v>
      </c>
      <c r="C3" s="76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9" t="s">
        <v>35</v>
      </c>
      <c r="B21" s="79"/>
      <c r="C21" s="79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2">
      <c r="A22" s="80" t="s">
        <v>70</v>
      </c>
      <c r="B22" s="80"/>
      <c r="C22" s="80"/>
      <c r="D22" s="65">
        <v>1000</v>
      </c>
      <c r="E22" s="70">
        <v>31</v>
      </c>
      <c r="F22" s="27">
        <f>93.3</f>
        <v>93.3</v>
      </c>
      <c r="G22" s="56">
        <v>1.1000000000000001</v>
      </c>
      <c r="H22" s="57">
        <f>ROUND(D22*E22*F22*G22,2)</f>
        <v>3181530</v>
      </c>
      <c r="K22" s="26"/>
    </row>
    <row r="23" spans="1:11" ht="16.5" x14ac:dyDescent="0.25">
      <c r="A23" s="81" t="s">
        <v>38</v>
      </c>
      <c r="B23" s="81"/>
      <c r="C23" s="81"/>
      <c r="D23" s="81"/>
      <c r="E23" s="67"/>
      <c r="F23" s="61"/>
      <c r="G23" s="28"/>
      <c r="H23" s="57">
        <f>H22*0.2</f>
        <v>636306</v>
      </c>
      <c r="J23" s="29"/>
      <c r="K23" s="30"/>
    </row>
    <row r="24" spans="1:11" ht="16.5" x14ac:dyDescent="0.25">
      <c r="A24" s="81" t="s">
        <v>39</v>
      </c>
      <c r="B24" s="81"/>
      <c r="C24" s="81"/>
      <c r="D24" s="81"/>
      <c r="E24" s="67"/>
      <c r="F24" s="61"/>
      <c r="G24" s="62"/>
      <c r="H24" s="58">
        <f>H22+H23</f>
        <v>3817836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75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67</v>
      </c>
      <c r="B27" s="50"/>
      <c r="C27" s="51"/>
      <c r="F27" s="33"/>
      <c r="G27" s="77" t="s">
        <v>76</v>
      </c>
      <c r="H27" s="77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6" t="s">
        <v>65</v>
      </c>
      <c r="C32" s="76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18.75" x14ac:dyDescent="0.3">
      <c r="A45" s="20" t="s">
        <v>22</v>
      </c>
      <c r="B45" s="7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79" t="s">
        <v>42</v>
      </c>
      <c r="B50" s="79"/>
      <c r="C50" s="79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2">
      <c r="A51" s="80" t="s">
        <v>71</v>
      </c>
      <c r="B51" s="80"/>
      <c r="C51" s="80"/>
      <c r="D51" s="65">
        <f>D22</f>
        <v>1000</v>
      </c>
      <c r="E51" s="70">
        <f>E22</f>
        <v>31</v>
      </c>
      <c r="F51" s="27">
        <f>F22</f>
        <v>93.3</v>
      </c>
      <c r="G51" s="56">
        <f>G22</f>
        <v>1.1000000000000001</v>
      </c>
      <c r="H51" s="57">
        <f>H22</f>
        <v>3181530</v>
      </c>
    </row>
    <row r="52" spans="1:8" ht="16.5" x14ac:dyDescent="0.25">
      <c r="A52" s="81" t="s">
        <v>43</v>
      </c>
      <c r="B52" s="81"/>
      <c r="C52" s="81"/>
      <c r="D52" s="81"/>
      <c r="E52" s="67"/>
      <c r="F52" s="61"/>
      <c r="G52" s="28"/>
      <c r="H52" s="57">
        <f>H23</f>
        <v>636306</v>
      </c>
    </row>
    <row r="53" spans="1:8" ht="16.5" x14ac:dyDescent="0.25">
      <c r="A53" s="81" t="s">
        <v>12</v>
      </c>
      <c r="B53" s="81"/>
      <c r="C53" s="81"/>
      <c r="D53" s="81"/>
      <c r="E53" s="67"/>
      <c r="F53" s="61"/>
      <c r="G53" s="62"/>
      <c r="H53" s="58">
        <f>H24</f>
        <v>3817836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79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7" t="s">
        <v>78</v>
      </c>
      <c r="H56" s="77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8"/>
      <c r="C62" s="78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85546875" style="2" customWidth="1"/>
    <col min="9" max="9" width="0.85546875" style="2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6" t="s">
        <v>64</v>
      </c>
      <c r="C3" s="76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79" t="s">
        <v>35</v>
      </c>
      <c r="B21" s="79"/>
      <c r="C21" s="79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0" t="s">
        <v>63</v>
      </c>
      <c r="B22" s="80"/>
      <c r="C22" s="80"/>
      <c r="D22" s="65">
        <v>1000</v>
      </c>
      <c r="E22" s="70">
        <v>31</v>
      </c>
      <c r="F22" s="27">
        <f>97.2</f>
        <v>97.2</v>
      </c>
      <c r="G22" s="56">
        <v>1.1000000000000001</v>
      </c>
      <c r="H22" s="57">
        <f>ROUND(D22*E22*F22*G22,2)</f>
        <v>3314520</v>
      </c>
      <c r="K22" s="26"/>
    </row>
    <row r="23" spans="1:11" ht="16.5" x14ac:dyDescent="0.25">
      <c r="A23" s="81" t="s">
        <v>38</v>
      </c>
      <c r="B23" s="81"/>
      <c r="C23" s="81"/>
      <c r="D23" s="81"/>
      <c r="E23" s="68"/>
      <c r="F23" s="61"/>
      <c r="G23" s="28"/>
      <c r="H23" s="57">
        <f>H22*0.2</f>
        <v>662904</v>
      </c>
      <c r="J23" s="29"/>
      <c r="K23" s="30"/>
    </row>
    <row r="24" spans="1:11" ht="16.5" x14ac:dyDescent="0.25">
      <c r="A24" s="81" t="s">
        <v>39</v>
      </c>
      <c r="B24" s="81"/>
      <c r="C24" s="81"/>
      <c r="D24" s="81"/>
      <c r="E24" s="68"/>
      <c r="F24" s="61"/>
      <c r="G24" s="62"/>
      <c r="H24" s="58">
        <f>H22+H23</f>
        <v>3977424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75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67</v>
      </c>
      <c r="B27" s="50"/>
      <c r="C27" s="51"/>
      <c r="F27" s="33"/>
      <c r="G27" s="77" t="s">
        <v>76</v>
      </c>
      <c r="H27" s="77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6" t="s">
        <v>65</v>
      </c>
      <c r="C32" s="76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79" t="s">
        <v>42</v>
      </c>
      <c r="B50" s="79"/>
      <c r="C50" s="79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2">
      <c r="A51" s="80" t="s">
        <v>62</v>
      </c>
      <c r="B51" s="80"/>
      <c r="C51" s="80"/>
      <c r="D51" s="65">
        <f>D22</f>
        <v>1000</v>
      </c>
      <c r="E51" s="70">
        <f>E22</f>
        <v>31</v>
      </c>
      <c r="F51" s="27">
        <f>F22</f>
        <v>97.2</v>
      </c>
      <c r="G51" s="56">
        <f>G22</f>
        <v>1.1000000000000001</v>
      </c>
      <c r="H51" s="57">
        <f>H22</f>
        <v>3314520</v>
      </c>
    </row>
    <row r="52" spans="1:8" ht="16.5" x14ac:dyDescent="0.25">
      <c r="A52" s="81" t="s">
        <v>43</v>
      </c>
      <c r="B52" s="81"/>
      <c r="C52" s="81"/>
      <c r="D52" s="81"/>
      <c r="E52" s="68"/>
      <c r="F52" s="61"/>
      <c r="G52" s="28"/>
      <c r="H52" s="57">
        <f>H23</f>
        <v>662904</v>
      </c>
    </row>
    <row r="53" spans="1:8" ht="16.5" x14ac:dyDescent="0.25">
      <c r="A53" s="81" t="s">
        <v>12</v>
      </c>
      <c r="B53" s="81"/>
      <c r="C53" s="81"/>
      <c r="D53" s="81"/>
      <c r="E53" s="68"/>
      <c r="F53" s="61"/>
      <c r="G53" s="62"/>
      <c r="H53" s="58">
        <f>H24</f>
        <v>3977424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79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7" t="s">
        <v>77</v>
      </c>
      <c r="H56" s="77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8"/>
      <c r="C62" s="78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6" t="s">
        <v>64</v>
      </c>
      <c r="C3" s="76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79" t="s">
        <v>35</v>
      </c>
      <c r="B21" s="79"/>
      <c r="C21" s="79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2">
      <c r="A22" s="80" t="s">
        <v>44</v>
      </c>
      <c r="B22" s="80"/>
      <c r="C22" s="80"/>
      <c r="D22" s="65">
        <v>1000</v>
      </c>
      <c r="E22" s="27">
        <f>93.3</f>
        <v>93.3</v>
      </c>
      <c r="F22" s="56">
        <v>1.2</v>
      </c>
      <c r="G22" s="57">
        <f>ROUND(D22*E22*F22,2)</f>
        <v>111960</v>
      </c>
      <c r="J22" s="26"/>
    </row>
    <row r="23" spans="1:10" ht="16.5" x14ac:dyDescent="0.25">
      <c r="A23" s="81" t="s">
        <v>38</v>
      </c>
      <c r="B23" s="81"/>
      <c r="C23" s="81"/>
      <c r="D23" s="81"/>
      <c r="E23" s="61"/>
      <c r="F23" s="28"/>
      <c r="G23" s="57">
        <f>G22*0.2</f>
        <v>22392</v>
      </c>
      <c r="I23" s="29"/>
      <c r="J23" s="30"/>
    </row>
    <row r="24" spans="1:10" ht="16.5" x14ac:dyDescent="0.25">
      <c r="A24" s="81" t="s">
        <v>39</v>
      </c>
      <c r="B24" s="81"/>
      <c r="C24" s="81"/>
      <c r="D24" s="81"/>
      <c r="E24" s="61"/>
      <c r="F24" s="62"/>
      <c r="G24" s="58">
        <f>G22+G23</f>
        <v>134352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75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67</v>
      </c>
      <c r="B27" s="50"/>
      <c r="C27" s="51"/>
      <c r="E27" s="33"/>
      <c r="F27" s="77" t="s">
        <v>76</v>
      </c>
      <c r="G27" s="77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6" t="s">
        <v>65</v>
      </c>
      <c r="C32" s="76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79" t="s">
        <v>42</v>
      </c>
      <c r="B50" s="79"/>
      <c r="C50" s="79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2">
      <c r="A51" s="80" t="s">
        <v>49</v>
      </c>
      <c r="B51" s="80"/>
      <c r="C51" s="80"/>
      <c r="D51" s="55">
        <f>D22</f>
        <v>1000</v>
      </c>
      <c r="E51" s="27">
        <f>E22</f>
        <v>93.3</v>
      </c>
      <c r="F51" s="56">
        <f>F22</f>
        <v>1.2</v>
      </c>
      <c r="G51" s="57">
        <f>G22</f>
        <v>111960</v>
      </c>
    </row>
    <row r="52" spans="1:7" ht="16.5" x14ac:dyDescent="0.25">
      <c r="A52" s="81" t="s">
        <v>43</v>
      </c>
      <c r="B52" s="81"/>
      <c r="C52" s="81"/>
      <c r="D52" s="81"/>
      <c r="E52" s="61"/>
      <c r="F52" s="28"/>
      <c r="G52" s="57">
        <f>G23</f>
        <v>22392</v>
      </c>
    </row>
    <row r="53" spans="1:7" ht="16.5" x14ac:dyDescent="0.25">
      <c r="A53" s="81" t="s">
        <v>12</v>
      </c>
      <c r="B53" s="81"/>
      <c r="C53" s="81"/>
      <c r="D53" s="81"/>
      <c r="E53" s="61"/>
      <c r="F53" s="62"/>
      <c r="G53" s="58">
        <f>G24</f>
        <v>134352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79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7" t="s">
        <v>77</v>
      </c>
      <c r="G56" s="77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8"/>
      <c r="C62" s="78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6" t="s">
        <v>64</v>
      </c>
      <c r="C3" s="76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79" t="s">
        <v>35</v>
      </c>
      <c r="B21" s="79"/>
      <c r="C21" s="79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2">
      <c r="A22" s="80" t="s">
        <v>51</v>
      </c>
      <c r="B22" s="80"/>
      <c r="C22" s="80"/>
      <c r="D22" s="65">
        <v>1000</v>
      </c>
      <c r="E22" s="75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25">
      <c r="A23" s="81" t="s">
        <v>38</v>
      </c>
      <c r="B23" s="81"/>
      <c r="C23" s="81"/>
      <c r="D23" s="81"/>
      <c r="E23" s="61"/>
      <c r="F23" s="28"/>
      <c r="G23" s="57">
        <f>G22*0.2</f>
        <v>23328</v>
      </c>
      <c r="I23" s="29"/>
      <c r="J23" s="30"/>
    </row>
    <row r="24" spans="1:10" ht="16.5" x14ac:dyDescent="0.25">
      <c r="A24" s="81" t="s">
        <v>39</v>
      </c>
      <c r="B24" s="81"/>
      <c r="C24" s="81"/>
      <c r="D24" s="81"/>
      <c r="E24" s="61"/>
      <c r="F24" s="62"/>
      <c r="G24" s="58">
        <f>G22+G23</f>
        <v>139968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75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67</v>
      </c>
      <c r="B27" s="50"/>
      <c r="C27" s="51"/>
      <c r="E27" s="33"/>
      <c r="F27" s="77" t="s">
        <v>76</v>
      </c>
      <c r="G27" s="77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6" t="s">
        <v>65</v>
      </c>
      <c r="C32" s="76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79" t="s">
        <v>42</v>
      </c>
      <c r="B50" s="79"/>
      <c r="C50" s="79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2">
      <c r="A51" s="80" t="s">
        <v>53</v>
      </c>
      <c r="B51" s="80"/>
      <c r="C51" s="80"/>
      <c r="D51" s="65">
        <f>D22</f>
        <v>1000</v>
      </c>
      <c r="E51" s="75">
        <f>E22</f>
        <v>97.2</v>
      </c>
      <c r="F51" s="56">
        <f>F22</f>
        <v>1.2</v>
      </c>
      <c r="G51" s="57">
        <f>G22</f>
        <v>116640</v>
      </c>
    </row>
    <row r="52" spans="1:7" ht="16.5" x14ac:dyDescent="0.25">
      <c r="A52" s="81" t="s">
        <v>43</v>
      </c>
      <c r="B52" s="81"/>
      <c r="C52" s="81"/>
      <c r="D52" s="81"/>
      <c r="E52" s="61"/>
      <c r="F52" s="28"/>
      <c r="G52" s="57">
        <f>G23</f>
        <v>23328</v>
      </c>
    </row>
    <row r="53" spans="1:7" ht="16.5" x14ac:dyDescent="0.25">
      <c r="A53" s="81" t="s">
        <v>12</v>
      </c>
      <c r="B53" s="81"/>
      <c r="C53" s="81"/>
      <c r="D53" s="81"/>
      <c r="E53" s="61"/>
      <c r="F53" s="62"/>
      <c r="G53" s="58">
        <f>G24</f>
        <v>139968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79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7" t="s">
        <v>77</v>
      </c>
      <c r="G56" s="77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8"/>
      <c r="C62" s="78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2020-06-25T06:03:54Z</dcterms:modified>
</cp:coreProperties>
</file>