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Прес-служба\2017\04 квітень 2017 - ПС\14 Одеська\"/>
    </mc:Choice>
  </mc:AlternateContent>
  <bookViews>
    <workbookView xWindow="120" yWindow="315" windowWidth="19320" windowHeight="11400" tabRatio="472"/>
  </bookViews>
  <sheets>
    <sheet name="паспорт" sheetId="1" r:id="rId1"/>
    <sheet name="додаток" sheetId="4" r:id="rId2"/>
    <sheet name="variablesList" sheetId="2" state="veryHidden" r:id="rId3"/>
  </sheets>
  <definedNames>
    <definedName name="_xlnm.Print_Area" localSheetId="1">додаток!$A$1:$E$50</definedName>
    <definedName name="_xlnm.Print_Area" localSheetId="0">паспорт!$A$1:$AB$51</definedName>
  </definedNames>
  <calcPr calcId="152511"/>
</workbook>
</file>

<file path=xl/calcChain.xml><?xml version="1.0" encoding="utf-8"?>
<calcChain xmlns="http://schemas.openxmlformats.org/spreadsheetml/2006/main">
  <c r="R13" i="1" l="1"/>
  <c r="O13" i="1"/>
  <c r="AC16" i="1" l="1"/>
  <c r="W38" i="1" l="1"/>
  <c r="T38" i="1"/>
  <c r="R38" i="1"/>
  <c r="Q38" i="1"/>
  <c r="O38" i="1"/>
  <c r="W37" i="1"/>
  <c r="T37" i="1"/>
  <c r="R37" i="1"/>
  <c r="Q37" i="1"/>
  <c r="O37" i="1"/>
  <c r="W36" i="1"/>
  <c r="T36" i="1"/>
  <c r="R36" i="1"/>
  <c r="Q36" i="1"/>
  <c r="O36" i="1"/>
  <c r="W35" i="1"/>
  <c r="T35" i="1"/>
  <c r="R35" i="1"/>
  <c r="Q35" i="1"/>
  <c r="O35" i="1"/>
  <c r="W34" i="1"/>
  <c r="T34" i="1"/>
  <c r="R34" i="1"/>
  <c r="Q34" i="1"/>
  <c r="O34" i="1"/>
  <c r="W33" i="1"/>
  <c r="T33" i="1"/>
  <c r="R33" i="1"/>
  <c r="Q33" i="1"/>
  <c r="O33" i="1"/>
  <c r="W32" i="1"/>
  <c r="T32" i="1"/>
  <c r="R32" i="1"/>
  <c r="Q32" i="1"/>
  <c r="O32" i="1"/>
  <c r="W31" i="1"/>
  <c r="T31" i="1"/>
  <c r="R31" i="1"/>
  <c r="Q31" i="1"/>
  <c r="O31" i="1"/>
  <c r="W30" i="1"/>
  <c r="T30" i="1"/>
  <c r="R30" i="1"/>
  <c r="Q30" i="1"/>
  <c r="O30" i="1"/>
  <c r="W29" i="1"/>
  <c r="T29" i="1"/>
  <c r="R29" i="1"/>
  <c r="Q29" i="1"/>
  <c r="O29" i="1"/>
  <c r="W28" i="1"/>
  <c r="T28" i="1"/>
  <c r="R28" i="1"/>
  <c r="Q28" i="1"/>
  <c r="O28" i="1"/>
  <c r="W27" i="1"/>
  <c r="T27" i="1"/>
  <c r="R27" i="1"/>
  <c r="Q27" i="1"/>
  <c r="O27" i="1"/>
  <c r="W26" i="1"/>
  <c r="T26" i="1"/>
  <c r="R26" i="1"/>
  <c r="Q26" i="1"/>
  <c r="O26" i="1"/>
  <c r="W25" i="1"/>
  <c r="T25" i="1"/>
  <c r="R25" i="1"/>
  <c r="Q25" i="1"/>
  <c r="O25" i="1"/>
  <c r="W24" i="1"/>
  <c r="T24" i="1"/>
  <c r="R24" i="1"/>
  <c r="Q24" i="1"/>
  <c r="O24" i="1"/>
  <c r="W23" i="1"/>
  <c r="T23" i="1"/>
  <c r="R23" i="1"/>
  <c r="Q23" i="1"/>
  <c r="O23" i="1"/>
  <c r="W22" i="1"/>
  <c r="T22" i="1"/>
  <c r="R22" i="1"/>
  <c r="Q22" i="1"/>
  <c r="O22" i="1"/>
  <c r="W21" i="1"/>
  <c r="T21" i="1"/>
  <c r="Q21" i="1"/>
  <c r="O21" i="1"/>
  <c r="W20" i="1"/>
  <c r="T20" i="1"/>
  <c r="R20" i="1"/>
  <c r="Q20" i="1"/>
  <c r="O20" i="1"/>
  <c r="W19" i="1"/>
  <c r="T19" i="1"/>
  <c r="R19" i="1"/>
  <c r="Q19" i="1"/>
  <c r="O19" i="1"/>
  <c r="W18" i="1"/>
  <c r="T18" i="1"/>
  <c r="R18" i="1"/>
  <c r="Q18" i="1"/>
  <c r="O18" i="1"/>
  <c r="W17" i="1"/>
  <c r="T17" i="1"/>
  <c r="Q17" i="1"/>
  <c r="O17" i="1"/>
  <c r="W16" i="1"/>
  <c r="T16" i="1"/>
  <c r="R16" i="1"/>
  <c r="Q16" i="1"/>
  <c r="O16" i="1"/>
  <c r="W15" i="1"/>
  <c r="T15" i="1"/>
  <c r="R15" i="1"/>
  <c r="Q15" i="1"/>
  <c r="O15" i="1"/>
  <c r="W14" i="1"/>
  <c r="T14" i="1"/>
  <c r="R14" i="1"/>
  <c r="Q14" i="1"/>
  <c r="O14" i="1"/>
  <c r="W13" i="1"/>
  <c r="T13" i="1"/>
  <c r="Q13" i="1"/>
  <c r="W12" i="1"/>
  <c r="T12" i="1"/>
  <c r="R12" i="1"/>
  <c r="Q12" i="1"/>
  <c r="O12" i="1"/>
  <c r="W11" i="1"/>
  <c r="T11" i="1"/>
  <c r="R11" i="1"/>
  <c r="Q11" i="1"/>
  <c r="O11" i="1"/>
  <c r="AC40" i="1"/>
  <c r="AC36" i="1" l="1"/>
  <c r="AD36" i="1" s="1"/>
  <c r="AC35" i="1"/>
  <c r="AD35" i="1" s="1"/>
  <c r="AC34" i="1"/>
  <c r="AD34" i="1" s="1"/>
  <c r="AC30" i="1" l="1"/>
  <c r="AC23" i="1" l="1"/>
  <c r="W40" i="1" l="1"/>
  <c r="W39" i="1"/>
  <c r="O39" i="1" l="1"/>
  <c r="O40" i="1"/>
  <c r="R39" i="1"/>
  <c r="R40" i="1"/>
  <c r="T39" i="1"/>
  <c r="AD40" i="1" l="1"/>
  <c r="T40" i="1"/>
  <c r="Q40" i="1"/>
  <c r="AC39" i="1"/>
  <c r="AD39" i="1" s="1"/>
  <c r="Q39" i="1"/>
  <c r="AC38" i="1"/>
  <c r="AD38" i="1" s="1"/>
  <c r="AC37" i="1"/>
  <c r="AD37" i="1" s="1"/>
  <c r="AC33" i="1"/>
  <c r="AD33" i="1" s="1"/>
  <c r="AC32" i="1"/>
  <c r="AD32" i="1" s="1"/>
  <c r="AC31" i="1"/>
  <c r="AD31" i="1" s="1"/>
  <c r="AD30" i="1"/>
  <c r="AC29" i="1"/>
  <c r="AD29" i="1" s="1"/>
  <c r="AC28" i="1"/>
  <c r="AD28" i="1" s="1"/>
  <c r="AC27" i="1"/>
  <c r="AD27" i="1" s="1"/>
  <c r="AC26" i="1"/>
  <c r="AD26" i="1" s="1"/>
  <c r="AC25" i="1"/>
  <c r="AD25" i="1" s="1"/>
  <c r="AC24" i="1"/>
  <c r="AD24" i="1" s="1"/>
  <c r="AD23" i="1"/>
  <c r="AC22" i="1"/>
  <c r="AD22" i="1" s="1"/>
  <c r="AC21" i="1"/>
  <c r="AD21" i="1" s="1"/>
  <c r="AC20" i="1"/>
  <c r="AD20" i="1" s="1"/>
  <c r="AC19" i="1"/>
  <c r="AD19" i="1" s="1"/>
  <c r="AC18" i="1"/>
  <c r="AD18" i="1" s="1"/>
  <c r="AC17" i="1"/>
  <c r="AD17" i="1" s="1"/>
  <c r="AD16" i="1"/>
  <c r="AC15" i="1"/>
  <c r="AD15" i="1" s="1"/>
  <c r="AC14" i="1"/>
  <c r="AD14" i="1" s="1"/>
  <c r="AC13" i="1"/>
  <c r="AD13" i="1" s="1"/>
  <c r="AC12" i="1"/>
  <c r="AC11" i="1"/>
</calcChain>
</file>

<file path=xl/sharedStrings.xml><?xml version="1.0" encoding="utf-8"?>
<sst xmlns="http://schemas.openxmlformats.org/spreadsheetml/2006/main" count="121" uniqueCount="107">
  <si>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</si>
  <si>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</si>
  <si>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</si>
  <si>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</si>
  <si>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</si>
  <si>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</si>
  <si>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</si>
  <si>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</si>
  <si>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ПАТ "УКРТРАНСГАЗ"</t>
  </si>
  <si>
    <t>Вимірювальна хіміко-аналітична лабораторія</t>
  </si>
  <si>
    <t>Температура точки роси вологи (Р = 3.92 МПа), ºС</t>
  </si>
  <si>
    <t>Фізико-хімічні показники газу обчислені на основі компонентного складу, 101,325 кПа</t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</si>
  <si>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</si>
  <si>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</si>
  <si>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</si>
  <si>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</si>
  <si>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</si>
  <si>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</si>
  <si>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</si>
  <si>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</si>
  <si>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</si>
  <si>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</si>
  <si>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</si>
  <si>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</si>
  <si>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 xml:space="preserve">  </t>
  </si>
  <si>
    <t>Лабораторія, де здійснювалось вимірювання газу</t>
  </si>
  <si>
    <t>x:\gaysin</t>
  </si>
  <si>
    <t>10, 11, 24, 25, 127, 128, 132, 180, 207, 215</t>
  </si>
  <si>
    <t>x:\</t>
  </si>
  <si>
    <t>x:\Illinci</t>
  </si>
  <si>
    <t>x:\Talne</t>
  </si>
  <si>
    <t>за період з</t>
  </si>
  <si>
    <t xml:space="preserve"> по</t>
  </si>
  <si>
    <t>Теплота згоряння нижча</t>
  </si>
  <si>
    <t>Теплота згоряння вища</t>
  </si>
  <si>
    <t>Число Воббе вище</t>
  </si>
  <si>
    <t xml:space="preserve"> МДж/м³</t>
  </si>
  <si>
    <t>ккал/м³</t>
  </si>
  <si>
    <t>кВт*год./м³</t>
  </si>
  <si>
    <t>Cередньозважене значення вищої теплоти згоряння</t>
  </si>
  <si>
    <t>Область</t>
  </si>
  <si>
    <t>ГРС, прямий споживач</t>
  </si>
  <si>
    <t>Підрозділу, відповідального за облік газу за маршрутом</t>
  </si>
  <si>
    <r>
      <t>Вміст сірководню,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</si>
  <si>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Вміст меркаптанової сірки,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</si>
  <si>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Вміст механічних домішок, г/м</t>
    </r>
    <r>
      <rPr>
        <b/>
        <vertAlign val="superscript"/>
        <sz val="11"/>
        <rFont val="Times New Roman"/>
        <family val="1"/>
        <charset val="204"/>
      </rPr>
      <t>3</t>
    </r>
  </si>
  <si>
    <r>
      <t>Густина абсолютна, кг/м</t>
    </r>
    <r>
      <rPr>
        <b/>
        <vertAlign val="superscript"/>
        <sz val="11"/>
        <rFont val="Times New Roman"/>
        <family val="1"/>
        <charset val="204"/>
      </rPr>
      <t>3</t>
    </r>
    <r>
      <rPr>
        <b/>
        <sz val="11"/>
        <rFont val="Times New Roman"/>
        <family val="1"/>
        <charset val="204"/>
      </rPr>
      <t>,при 20 ºС,</t>
    </r>
    <r>
      <rPr>
        <b/>
        <vertAlign val="superscript"/>
        <sz val="11"/>
        <rFont val="Times New Roman"/>
        <family val="1"/>
        <charset val="204"/>
      </rPr>
      <t xml:space="preserve"> </t>
    </r>
  </si>
  <si>
    <r>
      <t>Температура вимірювання/згоряння при  20/25°</t>
    </r>
    <r>
      <rPr>
        <b/>
        <sz val="9.9"/>
        <rFont val="Times New Roman"/>
        <family val="1"/>
        <charset val="204"/>
      </rPr>
      <t>С</t>
    </r>
  </si>
  <si>
    <t>Одеська область</t>
  </si>
  <si>
    <t>Середньозважене значення вищої теплоти згоряння по маршруту № 499</t>
  </si>
  <si>
    <t>ПАСПОРТ ФІЗИКО-ХІМІЧНИХ ПОКАЗНИКІВ ПРИРОДНОГО ГАЗУ  № 499</t>
  </si>
  <si>
    <r>
      <t xml:space="preserve">по газопроводу  </t>
    </r>
    <r>
      <rPr>
        <b/>
        <i/>
        <sz val="12"/>
        <rFont val="Times New Roman"/>
        <family val="1"/>
        <charset val="204"/>
      </rPr>
      <t>"ШДКРІ"</t>
    </r>
  </si>
  <si>
    <t>Філія "УМГ "ПРИКАРПАТТРАНСГАЗ"</t>
  </si>
  <si>
    <t>Березівський п/м Одеське ЛВУМГ</t>
  </si>
  <si>
    <r>
      <t xml:space="preserve">Свідоцтво </t>
    </r>
    <r>
      <rPr>
        <b/>
        <sz val="8"/>
        <rFont val="Times New Roman"/>
        <family val="1"/>
        <charset val="204"/>
      </rPr>
      <t xml:space="preserve">№ РО-159/2014 </t>
    </r>
    <r>
      <rPr>
        <sz val="8"/>
        <rFont val="Times New Roman"/>
        <family val="1"/>
        <charset val="204"/>
      </rPr>
      <t xml:space="preserve">чинно до </t>
    </r>
    <r>
      <rPr>
        <b/>
        <sz val="8"/>
        <rFont val="Times New Roman"/>
        <family val="1"/>
        <charset val="204"/>
      </rPr>
      <t>17.09.2017 р.</t>
    </r>
  </si>
  <si>
    <t>Додаток до  Паспорту фізико-хімічних показників природного газу   №499</t>
  </si>
  <si>
    <t>Маршрут  №499</t>
  </si>
  <si>
    <t xml:space="preserve">Августівка </t>
  </si>
  <si>
    <t xml:space="preserve">Б-Дністровський Ду 200 </t>
  </si>
  <si>
    <t xml:space="preserve">Березівка </t>
  </si>
  <si>
    <t xml:space="preserve">Біляївка </t>
  </si>
  <si>
    <t xml:space="preserve">Благоєве </t>
  </si>
  <si>
    <t xml:space="preserve">Войкове </t>
  </si>
  <si>
    <t xml:space="preserve">Гребеники </t>
  </si>
  <si>
    <t xml:space="preserve">ГРС-1 Одеса </t>
  </si>
  <si>
    <t xml:space="preserve">ГРС-2 Одеса </t>
  </si>
  <si>
    <t xml:space="preserve">ГРС-3 Одеса </t>
  </si>
  <si>
    <t xml:space="preserve">Гуляївка </t>
  </si>
  <si>
    <t xml:space="preserve">Дачне </t>
  </si>
  <si>
    <t xml:space="preserve">Дружба </t>
  </si>
  <si>
    <t xml:space="preserve">Єреміївка </t>
  </si>
  <si>
    <t xml:space="preserve">Іллінка </t>
  </si>
  <si>
    <t xml:space="preserve">Іллічівськ </t>
  </si>
  <si>
    <t xml:space="preserve">Кірове </t>
  </si>
  <si>
    <t xml:space="preserve">Комінтернівське </t>
  </si>
  <si>
    <t xml:space="preserve">Кошари </t>
  </si>
  <si>
    <t xml:space="preserve">Лиманське </t>
  </si>
  <si>
    <t xml:space="preserve">Марківка </t>
  </si>
  <si>
    <t xml:space="preserve">Надлиманське </t>
  </si>
  <si>
    <t xml:space="preserve">Новоградівка </t>
  </si>
  <si>
    <t xml:space="preserve">Овідіополь </t>
  </si>
  <si>
    <t xml:space="preserve">Роздільна </t>
  </si>
  <si>
    <t xml:space="preserve">Ряснопіль </t>
  </si>
  <si>
    <t xml:space="preserve">Теплодар Ду200 </t>
  </si>
  <si>
    <t xml:space="preserve">Червонознам'янка Ду100 </t>
  </si>
  <si>
    <t xml:space="preserve">Шустов </t>
  </si>
  <si>
    <t xml:space="preserve">Щербанка </t>
  </si>
  <si>
    <t xml:space="preserve">АГНКС-2 Одесса </t>
  </si>
  <si>
    <t xml:space="preserve">Візірка (на ОПЗ) </t>
  </si>
  <si>
    <r>
      <t xml:space="preserve">переданого Одеським ЛВУМГ та прийнятого  </t>
    </r>
    <r>
      <rPr>
        <b/>
        <sz val="13"/>
        <color theme="1"/>
        <rFont val="Times New Roman"/>
        <family val="1"/>
        <charset val="204"/>
      </rPr>
      <t>ПАТ "Одесагаз", ПрАТ "Одеський коньячний завод", ДП "Укравтогаз"</t>
    </r>
  </si>
  <si>
    <t xml:space="preserve">Візірка (на Южне ВР2) </t>
  </si>
  <si>
    <t xml:space="preserve">Іллічівськ (на Затоку) </t>
  </si>
  <si>
    <t>&lt;0,0001</t>
  </si>
  <si>
    <t>&lt;0,0002</t>
  </si>
  <si>
    <r>
      <t xml:space="preserve"> ккал/м</t>
    </r>
    <r>
      <rPr>
        <b/>
        <vertAlign val="superscript"/>
        <sz val="11"/>
        <rFont val="Times New Roman"/>
        <family val="1"/>
        <charset val="204"/>
      </rPr>
      <t>3</t>
    </r>
  </si>
  <si>
    <r>
      <t xml:space="preserve"> МДж/м</t>
    </r>
    <r>
      <rPr>
        <b/>
        <vertAlign val="superscript"/>
        <sz val="11"/>
        <rFont val="Times New Roman"/>
        <family val="1"/>
        <charset val="204"/>
      </rPr>
      <t>3</t>
    </r>
  </si>
  <si>
    <r>
      <t>кВт⋅год/м</t>
    </r>
    <r>
      <rPr>
        <b/>
        <vertAlign val="superscript"/>
        <sz val="11"/>
        <rFont val="Times New Roman"/>
        <family val="1"/>
        <charset val="204"/>
      </rPr>
      <t>3</t>
    </r>
  </si>
  <si>
    <t>Підрозділу підприємства, якому підпорядкована лабораторія                        прізвище                    підпис                            дата</t>
  </si>
  <si>
    <t>Лабораторія, де здійснювалось вимірювання газу                                            прізвище                    підпис                            дата</t>
  </si>
  <si>
    <t>Підрозділу, відповідального за облік газу за маршрутом                                прізвище                    підпис                            дата</t>
  </si>
  <si>
    <t>Рівень одорізації відповідає чинним нормативним документам</t>
  </si>
  <si>
    <t>Начальник Одеського ЛВУМГ                                               Девдера Б.П.                                     30.04.2017 р.</t>
  </si>
  <si>
    <t>Хімік ВХАЛ ГКС Березівка                                                  Тимошевська Л.М.                                30.04.2017 р.</t>
  </si>
  <si>
    <t xml:space="preserve">Начальник  Одеського ЛВУМГ                                                                                                                                  Девдера Б.П.                                                                  30.04.2017 р.                  </t>
  </si>
  <si>
    <t xml:space="preserve">Хімік ВХАЛ ГКС Березівка                                                                                                                                        Тимошевська Л.М.                                                        30.04.2017 р.                                                        </t>
  </si>
  <si>
    <t>Начальник служби ГВ та М                                                                                                                                         Щабельський О.А.                                                        30.04.2017 р.</t>
  </si>
  <si>
    <t>Начальник служби ГВ та М                                                   Щабельський О.А.                               30.04.2017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</si>
</sst>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"/>
    <numFmt numFmtId="166" formatCode="0.0"/>
    <numFmt numFmtId="167" formatCode="dd/mm/yyyy\ \р/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3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b/>
      <sz val="9.9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color indexed="57"/>
      <name val="Times New Roman"/>
      <family val="1"/>
      <charset val="204"/>
    </font>
    <font>
      <b/>
      <sz val="10"/>
      <color indexed="57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18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2" fontId="0" fillId="0" borderId="0" xfId="0" applyNumberFormat="1" applyProtection="1"/>
    <xf numFmtId="2" fontId="0" fillId="2" borderId="0" xfId="0" applyNumberFormat="1" applyFill="1" applyProtection="1"/>
    <xf numFmtId="0" fontId="0" fillId="2" borderId="0" xfId="0" applyFill="1" applyProtection="1">
      <protection locked="0"/>
    </xf>
    <xf numFmtId="2" fontId="7" fillId="2" borderId="0" xfId="0" applyNumberFormat="1" applyFont="1" applyFill="1" applyProtection="1"/>
    <xf numFmtId="0" fontId="7" fillId="2" borderId="0" xfId="0" applyFont="1" applyFill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3" fillId="2" borderId="38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/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0" fillId="0" borderId="23" xfId="0" applyBorder="1" applyProtection="1">
      <protection locked="0"/>
    </xf>
    <xf numFmtId="164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166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/>
    <xf numFmtId="0" fontId="1" fillId="0" borderId="28" xfId="0" applyFont="1" applyBorder="1" applyAlignment="1" applyProtection="1">
      <alignment vertical="center"/>
      <protection locked="0"/>
    </xf>
    <xf numFmtId="0" fontId="4" fillId="2" borderId="28" xfId="0" applyFont="1" applyFill="1" applyBorder="1" applyAlignment="1" applyProtection="1">
      <alignment vertical="center"/>
      <protection locked="0"/>
    </xf>
    <xf numFmtId="0" fontId="9" fillId="0" borderId="0" xfId="0" applyFont="1" applyBorder="1"/>
    <xf numFmtId="0" fontId="4" fillId="2" borderId="0" xfId="0" applyFont="1" applyFill="1" applyBorder="1" applyAlignment="1" applyProtection="1">
      <alignment vertical="center"/>
      <protection locked="0"/>
    </xf>
    <xf numFmtId="0" fontId="6" fillId="0" borderId="28" xfId="0" applyFont="1" applyBorder="1" applyAlignment="1" applyProtection="1">
      <alignment vertical="center"/>
      <protection locked="0"/>
    </xf>
    <xf numFmtId="0" fontId="11" fillId="2" borderId="28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horizontal="right" vertical="center" wrapText="1"/>
      <protection locked="0"/>
    </xf>
    <xf numFmtId="0" fontId="3" fillId="2" borderId="10" xfId="0" applyFont="1" applyFill="1" applyBorder="1" applyAlignment="1" applyProtection="1">
      <alignment horizontal="right" vertical="center" wrapText="1"/>
      <protection locked="0"/>
    </xf>
    <xf numFmtId="0" fontId="13" fillId="0" borderId="0" xfId="0" applyFont="1" applyBorder="1" applyProtection="1"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3" fillId="0" borderId="10" xfId="0" applyFont="1" applyBorder="1" applyProtection="1">
      <protection locked="0"/>
    </xf>
    <xf numFmtId="0" fontId="12" fillId="2" borderId="18" xfId="0" applyFont="1" applyFill="1" applyBorder="1" applyAlignment="1" applyProtection="1">
      <alignment horizontal="center" vertical="center" textRotation="90" wrapText="1"/>
      <protection locked="0"/>
    </xf>
    <xf numFmtId="0" fontId="12" fillId="2" borderId="19" xfId="0" applyFont="1" applyFill="1" applyBorder="1" applyAlignment="1" applyProtection="1">
      <alignment horizontal="center" vertical="center" textRotation="90" wrapText="1"/>
      <protection locked="0"/>
    </xf>
    <xf numFmtId="0" fontId="12" fillId="2" borderId="17" xfId="0" applyFont="1" applyFill="1" applyBorder="1" applyAlignment="1" applyProtection="1">
      <alignment horizontal="center" vertical="center" textRotation="90" wrapText="1"/>
      <protection locked="0"/>
    </xf>
    <xf numFmtId="0" fontId="1" fillId="0" borderId="0" xfId="0" applyFont="1" applyProtection="1">
      <protection locked="0"/>
    </xf>
    <xf numFmtId="0" fontId="19" fillId="2" borderId="0" xfId="0" applyFont="1" applyFill="1" applyAlignment="1">
      <alignment horizontal="center"/>
    </xf>
    <xf numFmtId="2" fontId="18" fillId="2" borderId="0" xfId="0" applyNumberFormat="1" applyFont="1" applyFill="1" applyProtection="1"/>
    <xf numFmtId="0" fontId="20" fillId="2" borderId="0" xfId="0" applyFont="1" applyFill="1" applyAlignment="1">
      <alignment horizontal="center"/>
    </xf>
    <xf numFmtId="2" fontId="1" fillId="2" borderId="0" xfId="0" applyNumberFormat="1" applyFont="1" applyFill="1" applyProtection="1"/>
    <xf numFmtId="165" fontId="1" fillId="0" borderId="0" xfId="0" applyNumberFormat="1" applyFont="1"/>
    <xf numFmtId="0" fontId="20" fillId="0" borderId="0" xfId="0" applyFont="1" applyAlignment="1">
      <alignment horizontal="center"/>
    </xf>
    <xf numFmtId="2" fontId="1" fillId="0" borderId="0" xfId="0" applyNumberFormat="1" applyFont="1" applyProtection="1"/>
    <xf numFmtId="0" fontId="1" fillId="0" borderId="23" xfId="0" applyFont="1" applyBorder="1" applyProtection="1">
      <protection locked="0"/>
    </xf>
    <xf numFmtId="0" fontId="21" fillId="0" borderId="11" xfId="0" applyFont="1" applyBorder="1"/>
    <xf numFmtId="0" fontId="3" fillId="0" borderId="14" xfId="0" applyFont="1" applyBorder="1" applyProtection="1">
      <protection locked="0"/>
    </xf>
    <xf numFmtId="0" fontId="1" fillId="0" borderId="14" xfId="0" applyFont="1" applyBorder="1" applyProtection="1">
      <protection locked="0"/>
    </xf>
    <xf numFmtId="0" fontId="22" fillId="0" borderId="23" xfId="0" applyFont="1" applyBorder="1"/>
    <xf numFmtId="0" fontId="3" fillId="0" borderId="0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1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4" fillId="0" borderId="10" xfId="0" applyFont="1" applyBorder="1" applyProtection="1">
      <protection locked="0"/>
    </xf>
    <xf numFmtId="0" fontId="21" fillId="0" borderId="23" xfId="0" applyFont="1" applyBorder="1"/>
    <xf numFmtId="0" fontId="14" fillId="0" borderId="0" xfId="0" applyFont="1" applyBorder="1" applyAlignment="1" applyProtection="1">
      <alignment horizontal="center"/>
      <protection locked="0"/>
    </xf>
    <xf numFmtId="0" fontId="1" fillId="0" borderId="26" xfId="0" applyFont="1" applyBorder="1" applyProtection="1">
      <protection locked="0"/>
    </xf>
    <xf numFmtId="0" fontId="1" fillId="0" borderId="16" xfId="0" applyFont="1" applyBorder="1" applyProtection="1">
      <protection locked="0"/>
    </xf>
    <xf numFmtId="0" fontId="1" fillId="0" borderId="27" xfId="0" applyFont="1" applyBorder="1" applyProtection="1">
      <protection locked="0"/>
    </xf>
    <xf numFmtId="165" fontId="2" fillId="2" borderId="0" xfId="0" applyNumberFormat="1" applyFont="1" applyFill="1"/>
    <xf numFmtId="0" fontId="12" fillId="0" borderId="0" xfId="0" applyFont="1" applyAlignment="1"/>
    <xf numFmtId="0" fontId="4" fillId="0" borderId="0" xfId="0" applyFont="1"/>
    <xf numFmtId="4" fontId="12" fillId="3" borderId="39" xfId="0" applyNumberFormat="1" applyFont="1" applyFill="1" applyBorder="1" applyAlignment="1">
      <alignment horizontal="center" vertical="center" wrapText="1"/>
    </xf>
    <xf numFmtId="4" fontId="12" fillId="3" borderId="14" xfId="0" applyNumberFormat="1" applyFont="1" applyFill="1" applyBorder="1" applyAlignment="1">
      <alignment horizontal="center" vertical="center" wrapText="1"/>
    </xf>
    <xf numFmtId="0" fontId="12" fillId="0" borderId="41" xfId="0" applyFont="1" applyBorder="1" applyAlignment="1">
      <alignment horizontal="left" vertical="center" wrapText="1"/>
    </xf>
    <xf numFmtId="4" fontId="12" fillId="0" borderId="39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/>
    </xf>
    <xf numFmtId="4" fontId="12" fillId="0" borderId="39" xfId="0" applyNumberFormat="1" applyFont="1" applyBorder="1" applyAlignment="1">
      <alignment horizontal="center" vertical="center"/>
    </xf>
    <xf numFmtId="0" fontId="12" fillId="0" borderId="42" xfId="0" applyFont="1" applyBorder="1" applyAlignment="1">
      <alignment horizontal="left" vertical="center" wrapText="1"/>
    </xf>
    <xf numFmtId="4" fontId="12" fillId="0" borderId="41" xfId="0" applyNumberFormat="1" applyFont="1" applyBorder="1" applyAlignment="1">
      <alignment horizontal="center" vertical="center" wrapText="1"/>
    </xf>
    <xf numFmtId="3" fontId="12" fillId="0" borderId="39" xfId="0" applyNumberFormat="1" applyFont="1" applyBorder="1" applyAlignment="1">
      <alignment horizontal="center" vertical="center"/>
    </xf>
    <xf numFmtId="4" fontId="12" fillId="0" borderId="42" xfId="0" applyNumberFormat="1" applyFont="1" applyBorder="1" applyAlignment="1">
      <alignment horizontal="center" vertical="center" wrapText="1"/>
    </xf>
    <xf numFmtId="4" fontId="12" fillId="4" borderId="39" xfId="0" applyNumberFormat="1" applyFont="1" applyFill="1" applyBorder="1" applyAlignment="1">
      <alignment horizontal="center" vertical="center"/>
    </xf>
    <xf numFmtId="3" fontId="12" fillId="4" borderId="39" xfId="0" applyNumberFormat="1" applyFont="1" applyFill="1" applyBorder="1" applyAlignment="1">
      <alignment horizontal="center" vertical="center"/>
    </xf>
    <xf numFmtId="4" fontId="12" fillId="4" borderId="46" xfId="0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4" fontId="9" fillId="0" borderId="0" xfId="0" applyNumberFormat="1" applyFont="1"/>
    <xf numFmtId="0" fontId="12" fillId="2" borderId="51" xfId="0" applyFont="1" applyFill="1" applyBorder="1" applyAlignment="1" applyProtection="1">
      <alignment horizontal="center" vertical="center" textRotation="90" wrapText="1"/>
      <protection locked="0"/>
    </xf>
    <xf numFmtId="0" fontId="12" fillId="2" borderId="21" xfId="0" applyFont="1" applyFill="1" applyBorder="1" applyAlignment="1" applyProtection="1">
      <alignment horizontal="center" vertical="center" textRotation="90" wrapText="1"/>
      <protection locked="0"/>
    </xf>
    <xf numFmtId="0" fontId="12" fillId="2" borderId="52" xfId="0" applyFont="1" applyFill="1" applyBorder="1" applyAlignment="1" applyProtection="1">
      <alignment horizontal="center" vertical="center" textRotation="90" wrapText="1"/>
      <protection locked="0"/>
    </xf>
    <xf numFmtId="2" fontId="3" fillId="0" borderId="8" xfId="0" applyNumberFormat="1" applyFont="1" applyBorder="1" applyAlignment="1" applyProtection="1">
      <alignment horizontal="center" vertical="center" wrapText="1"/>
      <protection locked="0"/>
    </xf>
    <xf numFmtId="2" fontId="3" fillId="0" borderId="24" xfId="0" applyNumberFormat="1" applyFont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3" fillId="2" borderId="21" xfId="0" applyNumberFormat="1" applyFont="1" applyFill="1" applyBorder="1" applyAlignment="1">
      <alignment horizontal="center"/>
    </xf>
    <xf numFmtId="166" fontId="3" fillId="2" borderId="21" xfId="0" applyNumberFormat="1" applyFont="1" applyFill="1" applyBorder="1" applyAlignment="1" applyProtection="1">
      <alignment horizontal="center" vertical="center" wrapText="1"/>
      <protection locked="0"/>
    </xf>
    <xf numFmtId="166" fontId="3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7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2" borderId="22" xfId="0" applyFont="1" applyFill="1" applyBorder="1" applyAlignment="1" applyProtection="1">
      <alignment horizontal="center" vertical="center" wrapText="1"/>
      <protection locked="0"/>
    </xf>
    <xf numFmtId="165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2" fontId="13" fillId="2" borderId="0" xfId="0" applyNumberFormat="1" applyFont="1" applyFill="1" applyProtection="1"/>
    <xf numFmtId="164" fontId="3" fillId="0" borderId="2" xfId="0" applyNumberFormat="1" applyFont="1" applyBorder="1" applyAlignment="1" applyProtection="1">
      <alignment horizontal="center" vertical="center" wrapText="1"/>
      <protection locked="0"/>
    </xf>
    <xf numFmtId="164" fontId="3" fillId="0" borderId="38" xfId="0" applyNumberFormat="1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2" fontId="3" fillId="2" borderId="37" xfId="0" applyNumberFormat="1" applyFont="1" applyFill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 applyProtection="1">
      <alignment horizontal="center" vertical="center" wrapText="1"/>
      <protection locked="0"/>
    </xf>
    <xf numFmtId="164" fontId="3" fillId="0" borderId="12" xfId="0" applyNumberFormat="1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2" fontId="3" fillId="2" borderId="5" xfId="0" applyNumberFormat="1" applyFont="1" applyFill="1" applyBorder="1" applyAlignment="1" applyProtection="1">
      <alignment horizontal="center" vertical="center" wrapText="1"/>
    </xf>
    <xf numFmtId="166" fontId="3" fillId="0" borderId="29" xfId="0" applyNumberFormat="1" applyFont="1" applyBorder="1" applyAlignment="1" applyProtection="1">
      <alignment horizontal="center" vertical="center" wrapText="1"/>
      <protection locked="0"/>
    </xf>
    <xf numFmtId="166" fontId="3" fillId="2" borderId="29" xfId="0" applyNumberFormat="1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4" fontId="3" fillId="2" borderId="32" xfId="0" applyNumberFormat="1" applyFont="1" applyFill="1" applyBorder="1" applyAlignment="1">
      <alignment horizontal="center"/>
    </xf>
    <xf numFmtId="164" fontId="3" fillId="2" borderId="12" xfId="0" applyNumberFormat="1" applyFont="1" applyFill="1" applyBorder="1" applyAlignment="1">
      <alignment horizontal="center"/>
    </xf>
    <xf numFmtId="3" fontId="3" fillId="2" borderId="29" xfId="0" applyNumberFormat="1" applyFont="1" applyFill="1" applyBorder="1" applyAlignment="1">
      <alignment horizontal="center"/>
    </xf>
    <xf numFmtId="164" fontId="3" fillId="2" borderId="34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4" fontId="3" fillId="2" borderId="33" xfId="0" applyNumberFormat="1" applyFont="1" applyFill="1" applyBorder="1" applyAlignment="1">
      <alignment horizontal="center"/>
    </xf>
    <xf numFmtId="164" fontId="3" fillId="2" borderId="38" xfId="0" applyNumberFormat="1" applyFont="1" applyFill="1" applyBorder="1" applyAlignment="1">
      <alignment horizontal="center"/>
    </xf>
    <xf numFmtId="3" fontId="3" fillId="2" borderId="36" xfId="0" applyNumberFormat="1" applyFont="1" applyFill="1" applyBorder="1" applyAlignment="1">
      <alignment horizontal="center"/>
    </xf>
    <xf numFmtId="166" fontId="3" fillId="2" borderId="36" xfId="0" applyNumberFormat="1" applyFont="1" applyFill="1" applyBorder="1" applyAlignment="1">
      <alignment horizontal="center"/>
    </xf>
    <xf numFmtId="166" fontId="3" fillId="2" borderId="20" xfId="0" applyNumberFormat="1" applyFont="1" applyFill="1" applyBorder="1" applyAlignment="1">
      <alignment horizontal="center"/>
    </xf>
    <xf numFmtId="0" fontId="23" fillId="0" borderId="1" xfId="0" applyFont="1" applyBorder="1" applyAlignment="1" applyProtection="1">
      <alignment horizontal="center" vertical="center" wrapText="1"/>
      <protection locked="0"/>
    </xf>
    <xf numFmtId="0" fontId="24" fillId="2" borderId="1" xfId="0" applyFont="1" applyFill="1" applyBorder="1" applyAlignment="1" applyProtection="1">
      <alignment horizontal="center" vertical="center" wrapText="1"/>
      <protection locked="0"/>
    </xf>
    <xf numFmtId="0" fontId="24" fillId="2" borderId="2" xfId="0" applyFont="1" applyFill="1" applyBorder="1" applyAlignment="1" applyProtection="1">
      <alignment horizontal="center" vertical="center" wrapText="1"/>
      <protection locked="0"/>
    </xf>
    <xf numFmtId="164" fontId="2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4" fillId="2" borderId="32" xfId="0" applyFont="1" applyFill="1" applyBorder="1" applyAlignment="1" applyProtection="1">
      <alignment horizontal="center" vertical="center" wrapText="1"/>
      <protection locked="0"/>
    </xf>
    <xf numFmtId="3" fontId="3" fillId="0" borderId="36" xfId="0" applyNumberFormat="1" applyFont="1" applyBorder="1" applyAlignment="1" applyProtection="1">
      <alignment horizontal="center" vertical="center" wrapText="1"/>
      <protection locked="0"/>
    </xf>
    <xf numFmtId="3" fontId="3" fillId="0" borderId="29" xfId="0" applyNumberFormat="1" applyFont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 applyProtection="1">
      <alignment horizontal="center" vertical="center"/>
      <protection locked="0"/>
    </xf>
    <xf numFmtId="3" fontId="3" fillId="2" borderId="43" xfId="0" applyNumberFormat="1" applyFont="1" applyFill="1" applyBorder="1" applyAlignment="1" applyProtection="1">
      <alignment horizontal="center"/>
    </xf>
    <xf numFmtId="3" fontId="3" fillId="2" borderId="44" xfId="0" applyNumberFormat="1" applyFont="1" applyFill="1" applyBorder="1" applyAlignment="1" applyProtection="1">
      <alignment horizontal="center"/>
    </xf>
    <xf numFmtId="2" fontId="3" fillId="2" borderId="33" xfId="0" applyNumberFormat="1" applyFont="1" applyFill="1" applyBorder="1" applyAlignment="1" applyProtection="1">
      <alignment horizontal="center" vertical="center" wrapText="1"/>
    </xf>
    <xf numFmtId="2" fontId="3" fillId="2" borderId="32" xfId="0" applyNumberFormat="1" applyFont="1" applyFill="1" applyBorder="1" applyAlignment="1" applyProtection="1">
      <alignment horizontal="center" vertical="center" wrapText="1"/>
    </xf>
    <xf numFmtId="3" fontId="3" fillId="2" borderId="43" xfId="0" applyNumberFormat="1" applyFont="1" applyFill="1" applyBorder="1" applyAlignment="1" applyProtection="1">
      <alignment horizontal="center" vertical="center" wrapText="1"/>
    </xf>
    <xf numFmtId="3" fontId="3" fillId="2" borderId="44" xfId="0" applyNumberFormat="1" applyFont="1" applyFill="1" applyBorder="1" applyAlignment="1" applyProtection="1">
      <alignment horizontal="center" vertical="center" wrapText="1"/>
    </xf>
    <xf numFmtId="4" fontId="3" fillId="2" borderId="37" xfId="0" applyNumberFormat="1" applyFont="1" applyFill="1" applyBorder="1" applyAlignment="1" applyProtection="1">
      <alignment horizontal="center" vertical="center" wrapText="1"/>
    </xf>
    <xf numFmtId="4" fontId="3" fillId="2" borderId="5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 textRotation="90" wrapText="1"/>
      <protection locked="0"/>
    </xf>
    <xf numFmtId="0" fontId="3" fillId="0" borderId="12" xfId="0" applyFont="1" applyBorder="1" applyAlignment="1" applyProtection="1">
      <alignment horizontal="center" vertical="center" textRotation="90" wrapText="1"/>
      <protection locked="0"/>
    </xf>
    <xf numFmtId="0" fontId="3" fillId="0" borderId="50" xfId="0" applyFont="1" applyBorder="1" applyAlignment="1" applyProtection="1">
      <alignment horizontal="center" vertical="center" textRotation="90" wrapText="1"/>
      <protection locked="0"/>
    </xf>
    <xf numFmtId="0" fontId="4" fillId="2" borderId="28" xfId="0" applyFont="1" applyFill="1" applyBorder="1" applyAlignment="1" applyProtection="1">
      <alignment horizontal="left" vertical="center"/>
      <protection locked="0"/>
    </xf>
    <xf numFmtId="0" fontId="12" fillId="0" borderId="4" xfId="0" applyFont="1" applyBorder="1" applyAlignment="1" applyProtection="1">
      <alignment horizontal="center" vertical="center" textRotation="90" wrapText="1"/>
      <protection locked="0"/>
    </xf>
    <xf numFmtId="0" fontId="12" fillId="0" borderId="21" xfId="0" applyFont="1" applyBorder="1" applyAlignment="1" applyProtection="1">
      <alignment horizontal="center" vertical="center" textRotation="90" wrapText="1"/>
      <protection locked="0"/>
    </xf>
    <xf numFmtId="2" fontId="3" fillId="4" borderId="4" xfId="0" applyNumberFormat="1" applyFont="1" applyFill="1" applyBorder="1" applyAlignment="1" applyProtection="1">
      <alignment horizontal="center" vertical="center" wrapText="1"/>
    </xf>
    <xf numFmtId="2" fontId="3" fillId="4" borderId="21" xfId="0" applyNumberFormat="1" applyFont="1" applyFill="1" applyBorder="1" applyAlignment="1" applyProtection="1">
      <alignment horizontal="center" vertical="center" wrapText="1"/>
    </xf>
    <xf numFmtId="2" fontId="3" fillId="4" borderId="49" xfId="0" applyNumberFormat="1" applyFont="1" applyFill="1" applyBorder="1" applyAlignment="1" applyProtection="1">
      <alignment horizontal="center" vertical="center" wrapText="1"/>
    </xf>
    <xf numFmtId="2" fontId="3" fillId="4" borderId="22" xfId="0" applyNumberFormat="1" applyFont="1" applyFill="1" applyBorder="1" applyAlignment="1" applyProtection="1">
      <alignment horizontal="center" vertical="center" wrapText="1"/>
    </xf>
    <xf numFmtId="3" fontId="3" fillId="4" borderId="48" xfId="0" applyNumberFormat="1" applyFont="1" applyFill="1" applyBorder="1" applyAlignment="1" applyProtection="1">
      <alignment horizontal="center" vertical="center" wrapText="1"/>
    </xf>
    <xf numFmtId="3" fontId="3" fillId="4" borderId="20" xfId="0" applyNumberFormat="1" applyFont="1" applyFill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horizontal="right" vertical="center" wrapText="1"/>
      <protection locked="0"/>
    </xf>
    <xf numFmtId="0" fontId="1" fillId="0" borderId="18" xfId="0" applyFont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right" vertical="center" wrapText="1"/>
      <protection locked="0"/>
    </xf>
    <xf numFmtId="0" fontId="12" fillId="0" borderId="8" xfId="0" applyFont="1" applyBorder="1" applyAlignment="1" applyProtection="1">
      <alignment horizontal="center" vertical="center" textRotation="90" wrapText="1"/>
      <protection locked="0"/>
    </xf>
    <xf numFmtId="0" fontId="12" fillId="0" borderId="1" xfId="0" applyFont="1" applyBorder="1" applyAlignment="1" applyProtection="1">
      <alignment horizontal="center" vertical="center" textRotation="90" wrapText="1"/>
      <protection locked="0"/>
    </xf>
    <xf numFmtId="0" fontId="12" fillId="0" borderId="31" xfId="0" applyFont="1" applyBorder="1" applyAlignment="1" applyProtection="1">
      <alignment horizontal="center" vertical="center" textRotation="90" wrapText="1"/>
      <protection locked="0"/>
    </xf>
    <xf numFmtId="0" fontId="1" fillId="0" borderId="28" xfId="0" applyFont="1" applyBorder="1" applyAlignment="1" applyProtection="1">
      <alignment horizontal="left" vertical="center"/>
      <protection locked="0"/>
    </xf>
    <xf numFmtId="0" fontId="1" fillId="0" borderId="40" xfId="0" applyFont="1" applyBorder="1" applyAlignment="1" applyProtection="1">
      <alignment horizontal="center" vertical="center" wrapText="1"/>
      <protection locked="0"/>
    </xf>
    <xf numFmtId="0" fontId="1" fillId="0" borderId="41" xfId="0" applyFont="1" applyBorder="1" applyAlignment="1" applyProtection="1">
      <alignment horizontal="center" vertical="center" wrapText="1"/>
      <protection locked="0"/>
    </xf>
    <xf numFmtId="0" fontId="1" fillId="0" borderId="42" xfId="0" applyFont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right" vertical="center" wrapText="1"/>
      <protection locked="0"/>
    </xf>
    <xf numFmtId="0" fontId="3" fillId="2" borderId="10" xfId="0" applyFont="1" applyFill="1" applyBorder="1" applyAlignment="1" applyProtection="1">
      <alignment horizontal="right" vertical="center" wrapText="1"/>
      <protection locked="0"/>
    </xf>
    <xf numFmtId="0" fontId="1" fillId="0" borderId="23" xfId="0" applyFont="1" applyBorder="1" applyAlignment="1" applyProtection="1">
      <alignment horizontal="right" wrapText="1"/>
    </xf>
    <xf numFmtId="0" fontId="1" fillId="0" borderId="0" xfId="0" applyFont="1" applyBorder="1" applyAlignment="1" applyProtection="1">
      <alignment horizontal="right" wrapText="1"/>
    </xf>
    <xf numFmtId="0" fontId="1" fillId="0" borderId="10" xfId="0" applyFont="1" applyBorder="1" applyAlignment="1" applyProtection="1">
      <alignment horizontal="right" wrapText="1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2" fillId="0" borderId="9" xfId="0" applyFont="1" applyBorder="1" applyAlignment="1" applyProtection="1">
      <alignment horizontal="center" vertical="center" textRotation="90" wrapText="1"/>
      <protection locked="0"/>
    </xf>
    <xf numFmtId="0" fontId="12" fillId="0" borderId="5" xfId="0" applyFont="1" applyBorder="1" applyAlignment="1" applyProtection="1">
      <alignment horizontal="center" vertical="center" textRotation="90" wrapText="1"/>
      <protection locked="0"/>
    </xf>
    <xf numFmtId="0" fontId="12" fillId="0" borderId="35" xfId="0" applyFont="1" applyBorder="1" applyAlignment="1" applyProtection="1">
      <alignment horizontal="center" vertical="center" textRotation="90" wrapText="1"/>
      <protection locked="0"/>
    </xf>
    <xf numFmtId="0" fontId="12" fillId="0" borderId="8" xfId="0" applyFont="1" applyBorder="1" applyAlignment="1" applyProtection="1">
      <alignment horizontal="right" vertical="center" textRotation="90" wrapText="1"/>
      <protection locked="0"/>
    </xf>
    <xf numFmtId="0" fontId="12" fillId="0" borderId="1" xfId="0" applyFont="1" applyBorder="1" applyAlignment="1" applyProtection="1">
      <alignment horizontal="right" vertical="center" textRotation="90" wrapText="1"/>
      <protection locked="0"/>
    </xf>
    <xf numFmtId="0" fontId="12" fillId="0" borderId="31" xfId="0" applyFont="1" applyBorder="1" applyAlignment="1" applyProtection="1">
      <alignment horizontal="right" vertical="center" textRotation="90" wrapText="1"/>
      <protection locked="0"/>
    </xf>
    <xf numFmtId="0" fontId="12" fillId="0" borderId="7" xfId="0" applyFont="1" applyBorder="1" applyAlignment="1" applyProtection="1">
      <alignment horizontal="center" vertical="center" textRotation="90" wrapText="1"/>
      <protection locked="0"/>
    </xf>
    <xf numFmtId="0" fontId="12" fillId="0" borderId="29" xfId="0" applyFont="1" applyBorder="1" applyAlignment="1" applyProtection="1">
      <alignment horizontal="center" vertical="center" textRotation="90" wrapText="1"/>
      <protection locked="0"/>
    </xf>
    <xf numFmtId="0" fontId="12" fillId="0" borderId="30" xfId="0" applyFont="1" applyBorder="1" applyAlignment="1" applyProtection="1">
      <alignment horizontal="center" vertical="center" textRotation="90" wrapText="1"/>
      <protection locked="0"/>
    </xf>
    <xf numFmtId="0" fontId="12" fillId="0" borderId="6" xfId="0" applyFont="1" applyBorder="1" applyAlignment="1" applyProtection="1">
      <alignment horizontal="center" vertical="center" textRotation="90" wrapText="1"/>
      <protection locked="0"/>
    </xf>
    <xf numFmtId="0" fontId="12" fillId="0" borderId="51" xfId="0" applyFont="1" applyBorder="1" applyAlignment="1" applyProtection="1">
      <alignment horizontal="center" vertical="center" textRotation="90" wrapText="1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0" fontId="5" fillId="2" borderId="15" xfId="0" applyFont="1" applyFill="1" applyBorder="1" applyAlignment="1" applyProtection="1">
      <alignment horizontal="center" vertical="center"/>
      <protection locked="0"/>
    </xf>
    <xf numFmtId="167" fontId="14" fillId="0" borderId="0" xfId="0" applyNumberFormat="1" applyFont="1" applyBorder="1" applyAlignment="1" applyProtection="1">
      <alignment horizontal="center"/>
      <protection locked="0"/>
    </xf>
    <xf numFmtId="0" fontId="12" fillId="0" borderId="25" xfId="0" applyFont="1" applyBorder="1" applyAlignment="1" applyProtection="1">
      <alignment horizontal="center" vertical="center" textRotation="90" wrapText="1"/>
      <protection locked="0"/>
    </xf>
    <xf numFmtId="0" fontId="12" fillId="0" borderId="52" xfId="0" applyFont="1" applyBorder="1" applyAlignment="1" applyProtection="1">
      <alignment horizontal="center" vertical="center" textRotation="90" wrapText="1"/>
      <protection locked="0"/>
    </xf>
    <xf numFmtId="0" fontId="14" fillId="0" borderId="0" xfId="0" applyFont="1" applyBorder="1" applyAlignment="1" applyProtection="1">
      <alignment horizontal="right"/>
      <protection locked="0"/>
    </xf>
    <xf numFmtId="0" fontId="12" fillId="2" borderId="40" xfId="0" applyFont="1" applyFill="1" applyBorder="1" applyAlignment="1" applyProtection="1">
      <alignment horizontal="center" vertical="center" wrapText="1"/>
      <protection locked="0"/>
    </xf>
    <xf numFmtId="0" fontId="12" fillId="2" borderId="41" xfId="0" applyFont="1" applyFill="1" applyBorder="1" applyAlignment="1" applyProtection="1">
      <alignment horizontal="center" vertical="center" wrapText="1"/>
      <protection locked="0"/>
    </xf>
    <xf numFmtId="0" fontId="12" fillId="2" borderId="42" xfId="0" applyFont="1" applyFill="1" applyBorder="1" applyAlignment="1" applyProtection="1">
      <alignment horizontal="center" vertical="center" wrapText="1"/>
      <protection locked="0"/>
    </xf>
    <xf numFmtId="0" fontId="12" fillId="0" borderId="40" xfId="0" applyFont="1" applyBorder="1" applyAlignment="1" applyProtection="1">
      <alignment horizontal="center" vertical="center"/>
      <protection locked="0"/>
    </xf>
    <xf numFmtId="0" fontId="12" fillId="0" borderId="41" xfId="0" applyFont="1" applyBorder="1" applyAlignment="1" applyProtection="1">
      <alignment horizontal="center" vertical="center"/>
      <protection locked="0"/>
    </xf>
    <xf numFmtId="0" fontId="12" fillId="0" borderId="42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167" fontId="14" fillId="0" borderId="0" xfId="0" applyNumberFormat="1" applyFont="1" applyBorder="1" applyAlignment="1" applyProtection="1">
      <alignment horizontal="center"/>
    </xf>
    <xf numFmtId="167" fontId="14" fillId="0" borderId="10" xfId="0" applyNumberFormat="1" applyFont="1" applyBorder="1" applyAlignment="1" applyProtection="1">
      <alignment horizontal="center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0" fontId="12" fillId="0" borderId="14" xfId="0" applyFont="1" applyBorder="1" applyAlignment="1" applyProtection="1">
      <alignment horizontal="center" vertical="center" wrapText="1"/>
      <protection locked="0"/>
    </xf>
    <xf numFmtId="0" fontId="12" fillId="0" borderId="15" xfId="0" applyFont="1" applyBorder="1" applyAlignment="1" applyProtection="1">
      <alignment horizontal="center" vertical="center" wrapText="1"/>
      <protection locked="0"/>
    </xf>
    <xf numFmtId="0" fontId="12" fillId="0" borderId="26" xfId="0" applyFont="1" applyBorder="1" applyAlignment="1" applyProtection="1">
      <alignment horizontal="center" vertical="center" wrapText="1"/>
      <protection locked="0"/>
    </xf>
    <xf numFmtId="0" fontId="12" fillId="0" borderId="16" xfId="0" applyFont="1" applyBorder="1" applyAlignment="1" applyProtection="1">
      <alignment horizontal="center" vertical="center" wrapText="1"/>
      <protection locked="0"/>
    </xf>
    <xf numFmtId="0" fontId="12" fillId="0" borderId="27" xfId="0" applyFont="1" applyBorder="1" applyAlignment="1" applyProtection="1">
      <alignment horizontal="center" vertical="center" wrapText="1"/>
      <protection locked="0"/>
    </xf>
    <xf numFmtId="0" fontId="12" fillId="0" borderId="13" xfId="0" applyFont="1" applyBorder="1" applyAlignment="1" applyProtection="1">
      <alignment horizontal="center" vertical="center" textRotation="90" wrapText="1"/>
      <protection locked="0"/>
    </xf>
    <xf numFmtId="0" fontId="12" fillId="0" borderId="12" xfId="0" applyFont="1" applyBorder="1" applyAlignment="1" applyProtection="1">
      <alignment horizontal="center" vertical="center" textRotation="90" wrapText="1"/>
      <protection locked="0"/>
    </xf>
    <xf numFmtId="0" fontId="12" fillId="0" borderId="50" xfId="0" applyFont="1" applyBorder="1" applyAlignment="1" applyProtection="1">
      <alignment horizontal="center" vertical="center" textRotation="90" wrapText="1"/>
      <protection locked="0"/>
    </xf>
    <xf numFmtId="0" fontId="8" fillId="0" borderId="0" xfId="0" applyFont="1" applyAlignment="1">
      <alignment horizontal="center" vertical="center"/>
    </xf>
    <xf numFmtId="0" fontId="12" fillId="4" borderId="40" xfId="0" applyFont="1" applyFill="1" applyBorder="1" applyAlignment="1">
      <alignment horizontal="center" vertical="center" wrapText="1"/>
    </xf>
    <xf numFmtId="0" fontId="12" fillId="4" borderId="42" xfId="0" applyFont="1" applyFill="1" applyBorder="1" applyAlignment="1">
      <alignment horizontal="center" vertical="center" wrapText="1"/>
    </xf>
    <xf numFmtId="4" fontId="12" fillId="3" borderId="40" xfId="0" applyNumberFormat="1" applyFont="1" applyFill="1" applyBorder="1" applyAlignment="1">
      <alignment horizontal="center" vertical="center" wrapText="1"/>
    </xf>
    <xf numFmtId="4" fontId="12" fillId="3" borderId="41" xfId="0" applyNumberFormat="1" applyFont="1" applyFill="1" applyBorder="1" applyAlignment="1">
      <alignment horizontal="center" vertical="center" wrapText="1"/>
    </xf>
    <xf numFmtId="4" fontId="12" fillId="3" borderId="42" xfId="0" applyNumberFormat="1" applyFont="1" applyFill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textRotation="90" wrapText="1"/>
    </xf>
    <xf numFmtId="0" fontId="12" fillId="0" borderId="47" xfId="0" applyFont="1" applyBorder="1" applyAlignment="1">
      <alignment horizontal="center" vertical="center" textRotation="90" wrapText="1"/>
    </xf>
    <xf numFmtId="0" fontId="12" fillId="0" borderId="46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G51"/>
  <sheetViews>
    <sheetView tabSelected="1" topLeftCell="A16" zoomScale="84" zoomScaleNormal="84" zoomScaleSheetLayoutView="80" workbookViewId="0">
      <selection activeCell="F54" sqref="F54"/>
    </sheetView>
  </sheetViews>
  <sheetFormatPr defaultRowHeight="15" x14ac:dyDescent="0.25"/>
  <cols>
    <col min="1" max="1" width="4.85546875" style="1" customWidth="1"/>
    <col min="2" max="2" width="8.42578125" style="1" customWidth="1"/>
    <col min="3" max="4" width="8.28515625" style="1" customWidth="1"/>
    <col min="5" max="5" width="7.85546875" style="1" customWidth="1"/>
    <col min="6" max="6" width="7.140625" style="1" customWidth="1"/>
    <col min="7" max="7" width="7.42578125" style="1" customWidth="1"/>
    <col min="8" max="8" width="7.140625" style="1" customWidth="1"/>
    <col min="9" max="9" width="7.28515625" style="1" customWidth="1"/>
    <col min="10" max="10" width="7.7109375" style="1" customWidth="1"/>
    <col min="11" max="11" width="7.140625" style="1" customWidth="1"/>
    <col min="12" max="12" width="7.7109375" style="1" customWidth="1"/>
    <col min="13" max="13" width="7.85546875" style="1" customWidth="1"/>
    <col min="14" max="14" width="8" style="1" customWidth="1"/>
    <col min="15" max="20" width="7.28515625" style="1" customWidth="1"/>
    <col min="21" max="21" width="7.5703125" style="1" customWidth="1"/>
    <col min="22" max="23" width="6.7109375" style="1" customWidth="1"/>
    <col min="24" max="24" width="7.5703125" style="1" customWidth="1"/>
    <col min="25" max="25" width="7.42578125" style="1" customWidth="1"/>
    <col min="26" max="26" width="7" style="1" customWidth="1"/>
    <col min="27" max="27" width="7.28515625" style="1" customWidth="1"/>
    <col min="28" max="28" width="7.7109375" style="1" customWidth="1"/>
    <col min="29" max="29" width="9.140625" style="1"/>
    <col min="30" max="30" width="7.5703125" style="1" bestFit="1" customWidth="1"/>
    <col min="31" max="31" width="9.5703125" style="1" bestFit="1" customWidth="1"/>
    <col min="32" max="32" width="7.5703125" style="1" bestFit="1" customWidth="1"/>
    <col min="33" max="33" width="10.28515625" style="1" bestFit="1" customWidth="1"/>
    <col min="34" max="16384" width="9.140625" style="1"/>
  </cols>
  <sheetData>
    <row r="1" spans="1:33" ht="15.75" x14ac:dyDescent="0.25">
      <c r="A1" s="46" t="s">
        <v>8</v>
      </c>
      <c r="B1" s="47"/>
      <c r="C1" s="47"/>
      <c r="D1" s="47"/>
      <c r="E1" s="48"/>
      <c r="F1" s="48"/>
      <c r="G1" s="180" t="s">
        <v>50</v>
      </c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2"/>
      <c r="AA1" s="182"/>
      <c r="AB1" s="183"/>
    </row>
    <row r="2" spans="1:33" ht="21" customHeight="1" x14ac:dyDescent="0.25">
      <c r="A2" s="49" t="s">
        <v>52</v>
      </c>
      <c r="B2" s="50"/>
      <c r="C2" s="12"/>
      <c r="D2" s="50"/>
      <c r="E2" s="51"/>
      <c r="F2" s="50"/>
      <c r="G2" s="181" t="s">
        <v>89</v>
      </c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4"/>
      <c r="AA2" s="14"/>
      <c r="AB2" s="52"/>
    </row>
    <row r="3" spans="1:33" ht="19.5" customHeight="1" x14ac:dyDescent="0.25">
      <c r="A3" s="49" t="s">
        <v>53</v>
      </c>
      <c r="B3" s="53"/>
      <c r="C3" s="31"/>
      <c r="D3" s="53"/>
      <c r="E3" s="53"/>
      <c r="F3" s="54"/>
      <c r="G3" s="194" t="s">
        <v>56</v>
      </c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32"/>
      <c r="AA3" s="32"/>
      <c r="AB3" s="55"/>
    </row>
    <row r="4" spans="1:33" ht="15" customHeight="1" x14ac:dyDescent="0.25">
      <c r="A4" s="56" t="s">
        <v>9</v>
      </c>
      <c r="B4" s="53"/>
      <c r="C4" s="53"/>
      <c r="D4" s="53"/>
      <c r="E4" s="53"/>
      <c r="F4" s="53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55"/>
    </row>
    <row r="5" spans="1:33" ht="15.75" x14ac:dyDescent="0.25">
      <c r="A5" s="56" t="s">
        <v>54</v>
      </c>
      <c r="B5" s="53"/>
      <c r="C5" s="53"/>
      <c r="D5" s="53"/>
      <c r="E5" s="53"/>
      <c r="F5" s="54"/>
      <c r="G5" s="54"/>
      <c r="H5" s="54"/>
      <c r="I5" s="53"/>
      <c r="J5" s="53"/>
      <c r="K5" s="138" t="s">
        <v>51</v>
      </c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87" t="s">
        <v>31</v>
      </c>
      <c r="W5" s="187"/>
      <c r="X5" s="184">
        <v>42826</v>
      </c>
      <c r="Y5" s="184"/>
      <c r="Z5" s="57" t="s">
        <v>32</v>
      </c>
      <c r="AA5" s="195">
        <v>42855</v>
      </c>
      <c r="AB5" s="196"/>
    </row>
    <row r="6" spans="1:33" ht="5.25" customHeight="1" thickBot="1" x14ac:dyDescent="0.3">
      <c r="A6" s="16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3"/>
    </row>
    <row r="7" spans="1:33" ht="29.25" customHeight="1" thickBot="1" x14ac:dyDescent="0.3">
      <c r="A7" s="139" t="s">
        <v>0</v>
      </c>
      <c r="B7" s="197" t="s">
        <v>1</v>
      </c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9"/>
      <c r="N7" s="197" t="s">
        <v>11</v>
      </c>
      <c r="O7" s="198"/>
      <c r="P7" s="198"/>
      <c r="Q7" s="198"/>
      <c r="R7" s="198"/>
      <c r="S7" s="198"/>
      <c r="T7" s="198"/>
      <c r="U7" s="198"/>
      <c r="V7" s="198"/>
      <c r="W7" s="198"/>
      <c r="X7" s="175" t="s">
        <v>10</v>
      </c>
      <c r="Y7" s="172" t="s">
        <v>2</v>
      </c>
      <c r="Z7" s="154" t="s">
        <v>43</v>
      </c>
      <c r="AA7" s="154" t="s">
        <v>44</v>
      </c>
      <c r="AB7" s="169" t="s">
        <v>45</v>
      </c>
      <c r="AC7" s="37"/>
      <c r="AD7" s="37"/>
      <c r="AE7" s="37"/>
    </row>
    <row r="8" spans="1:33" ht="16.5" customHeight="1" thickBot="1" x14ac:dyDescent="0.3">
      <c r="A8" s="140"/>
      <c r="B8" s="200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2"/>
      <c r="N8" s="203" t="s">
        <v>46</v>
      </c>
      <c r="O8" s="191" t="s">
        <v>47</v>
      </c>
      <c r="P8" s="192"/>
      <c r="Q8" s="192"/>
      <c r="R8" s="192"/>
      <c r="S8" s="192"/>
      <c r="T8" s="192"/>
      <c r="U8" s="192"/>
      <c r="V8" s="192"/>
      <c r="W8" s="193"/>
      <c r="X8" s="176"/>
      <c r="Y8" s="173"/>
      <c r="Z8" s="155"/>
      <c r="AA8" s="155"/>
      <c r="AB8" s="170"/>
      <c r="AC8" s="37"/>
      <c r="AD8" s="37"/>
      <c r="AE8" s="37"/>
    </row>
    <row r="9" spans="1:33" ht="32.25" customHeight="1" thickBot="1" x14ac:dyDescent="0.3">
      <c r="A9" s="140"/>
      <c r="B9" s="178" t="s">
        <v>12</v>
      </c>
      <c r="C9" s="143" t="s">
        <v>13</v>
      </c>
      <c r="D9" s="143" t="s">
        <v>14</v>
      </c>
      <c r="E9" s="143" t="s">
        <v>19</v>
      </c>
      <c r="F9" s="143" t="s">
        <v>20</v>
      </c>
      <c r="G9" s="143" t="s">
        <v>17</v>
      </c>
      <c r="H9" s="143" t="s">
        <v>21</v>
      </c>
      <c r="I9" s="143" t="s">
        <v>18</v>
      </c>
      <c r="J9" s="143" t="s">
        <v>16</v>
      </c>
      <c r="K9" s="143" t="s">
        <v>15</v>
      </c>
      <c r="L9" s="143" t="s">
        <v>22</v>
      </c>
      <c r="M9" s="185" t="s">
        <v>23</v>
      </c>
      <c r="N9" s="204"/>
      <c r="O9" s="188" t="s">
        <v>33</v>
      </c>
      <c r="P9" s="189"/>
      <c r="Q9" s="190"/>
      <c r="R9" s="188" t="s">
        <v>34</v>
      </c>
      <c r="S9" s="189"/>
      <c r="T9" s="190"/>
      <c r="U9" s="188" t="s">
        <v>35</v>
      </c>
      <c r="V9" s="189"/>
      <c r="W9" s="190"/>
      <c r="X9" s="176"/>
      <c r="Y9" s="173"/>
      <c r="Z9" s="155"/>
      <c r="AA9" s="155"/>
      <c r="AB9" s="170"/>
      <c r="AC9" s="37"/>
      <c r="AD9" s="37"/>
      <c r="AE9" s="37"/>
    </row>
    <row r="10" spans="1:33" ht="94.5" customHeight="1" thickBot="1" x14ac:dyDescent="0.3">
      <c r="A10" s="141"/>
      <c r="B10" s="179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86"/>
      <c r="N10" s="205"/>
      <c r="O10" s="80" t="s">
        <v>94</v>
      </c>
      <c r="P10" s="81" t="s">
        <v>95</v>
      </c>
      <c r="Q10" s="82" t="s">
        <v>96</v>
      </c>
      <c r="R10" s="36" t="s">
        <v>94</v>
      </c>
      <c r="S10" s="34" t="s">
        <v>95</v>
      </c>
      <c r="T10" s="35" t="s">
        <v>96</v>
      </c>
      <c r="U10" s="80" t="s">
        <v>94</v>
      </c>
      <c r="V10" s="81" t="s">
        <v>95</v>
      </c>
      <c r="W10" s="82" t="s">
        <v>96</v>
      </c>
      <c r="X10" s="177"/>
      <c r="Y10" s="174"/>
      <c r="Z10" s="156"/>
      <c r="AA10" s="156"/>
      <c r="AB10" s="171"/>
      <c r="AC10" s="37"/>
      <c r="AD10" s="37"/>
      <c r="AE10" s="37" t="s">
        <v>24</v>
      </c>
    </row>
    <row r="11" spans="1:33" s="7" customFormat="1" x14ac:dyDescent="0.25">
      <c r="A11" s="10">
        <v>1</v>
      </c>
      <c r="B11" s="99">
        <v>94.731499999999997</v>
      </c>
      <c r="C11" s="99">
        <v>2.8294000000000001</v>
      </c>
      <c r="D11" s="99">
        <v>0.91220000000000001</v>
      </c>
      <c r="E11" s="99">
        <v>0.13109999999999999</v>
      </c>
      <c r="F11" s="99">
        <v>0.16880000000000001</v>
      </c>
      <c r="G11" s="99">
        <v>3.7000000000000002E-3</v>
      </c>
      <c r="H11" s="99">
        <v>3.6499999999999998E-2</v>
      </c>
      <c r="I11" s="99">
        <v>2.8000000000000001E-2</v>
      </c>
      <c r="J11" s="99">
        <v>4.6399999999999997E-2</v>
      </c>
      <c r="K11" s="99"/>
      <c r="L11" s="99">
        <v>0.87609999999999999</v>
      </c>
      <c r="M11" s="99">
        <v>0.23630000000000001</v>
      </c>
      <c r="N11" s="100">
        <v>0.71089999999999998</v>
      </c>
      <c r="O11" s="130">
        <f>P11*238.8459</f>
        <v>8273.6219760000004</v>
      </c>
      <c r="P11" s="83">
        <v>34.64</v>
      </c>
      <c r="Q11" s="132">
        <f t="shared" ref="Q11:Q38" si="0">P11/3.6</f>
        <v>9.6222222222222218</v>
      </c>
      <c r="R11" s="134">
        <f>S11*238.8459</f>
        <v>9169.2941009999995</v>
      </c>
      <c r="S11" s="83">
        <v>38.39</v>
      </c>
      <c r="T11" s="136">
        <f t="shared" ref="T11:T38" si="1">S11/3.6</f>
        <v>10.66388888888889</v>
      </c>
      <c r="U11" s="127">
        <v>11935</v>
      </c>
      <c r="V11" s="101">
        <v>49.97</v>
      </c>
      <c r="W11" s="102">
        <f t="shared" ref="W11:W12" si="2">V11/3.6</f>
        <v>13.880555555555555</v>
      </c>
      <c r="X11" s="103">
        <v>-18.2</v>
      </c>
      <c r="Y11" s="89"/>
      <c r="Z11" s="90"/>
      <c r="AA11" s="90"/>
      <c r="AB11" s="91"/>
      <c r="AC11" s="61">
        <f>SUM(B11:M11)+$K$41+$N$41</f>
        <v>100.00000000000001</v>
      </c>
      <c r="AD11" s="38"/>
      <c r="AE11" s="39"/>
      <c r="AF11" s="6"/>
      <c r="AG11" s="6"/>
    </row>
    <row r="12" spans="1:33" s="7" customFormat="1" x14ac:dyDescent="0.25">
      <c r="A12" s="9">
        <v>2</v>
      </c>
      <c r="B12" s="104">
        <v>95.268500000000003</v>
      </c>
      <c r="C12" s="104">
        <v>2.5750999999999999</v>
      </c>
      <c r="D12" s="104">
        <v>0.80869999999999997</v>
      </c>
      <c r="E12" s="104">
        <v>0.11840000000000001</v>
      </c>
      <c r="F12" s="104">
        <v>0.14199999999999999</v>
      </c>
      <c r="G12" s="104">
        <v>4.1000000000000003E-3</v>
      </c>
      <c r="H12" s="104">
        <v>2.8500000000000001E-2</v>
      </c>
      <c r="I12" s="104">
        <v>2.3699999999999999E-2</v>
      </c>
      <c r="J12" s="104">
        <v>3.4500000000000003E-2</v>
      </c>
      <c r="K12" s="104"/>
      <c r="L12" s="104">
        <v>0.81100000000000005</v>
      </c>
      <c r="M12" s="104">
        <v>0.1855</v>
      </c>
      <c r="N12" s="105">
        <v>0.70589999999999997</v>
      </c>
      <c r="O12" s="131">
        <f t="shared" ref="O12:O38" si="3">P12*238.8459</f>
        <v>8240.1835499999997</v>
      </c>
      <c r="P12" s="84">
        <v>34.5</v>
      </c>
      <c r="Q12" s="133">
        <f t="shared" si="0"/>
        <v>9.5833333333333339</v>
      </c>
      <c r="R12" s="135">
        <f t="shared" ref="R12:R38" si="4">S12*238.8459</f>
        <v>9133.4672160000009</v>
      </c>
      <c r="S12" s="78">
        <v>38.24</v>
      </c>
      <c r="T12" s="137">
        <f t="shared" si="1"/>
        <v>10.622222222222222</v>
      </c>
      <c r="U12" s="128">
        <v>11930</v>
      </c>
      <c r="V12" s="77">
        <v>49.95</v>
      </c>
      <c r="W12" s="107">
        <f t="shared" si="2"/>
        <v>13.875</v>
      </c>
      <c r="X12" s="106">
        <v>-16.399999999999999</v>
      </c>
      <c r="Y12" s="19"/>
      <c r="Z12" s="8"/>
      <c r="AA12" s="8"/>
      <c r="AB12" s="92"/>
      <c r="AC12" s="61">
        <f>SUM(B12:M12)+$K$41+$N$41</f>
        <v>100</v>
      </c>
      <c r="AD12" s="38"/>
      <c r="AE12" s="39"/>
      <c r="AF12" s="6"/>
      <c r="AG12" s="6"/>
    </row>
    <row r="13" spans="1:33" s="5" customFormat="1" x14ac:dyDescent="0.25">
      <c r="A13" s="9">
        <v>3</v>
      </c>
      <c r="B13" s="104">
        <v>95.480199999999996</v>
      </c>
      <c r="C13" s="104">
        <v>2.4693999999999998</v>
      </c>
      <c r="D13" s="104">
        <v>0.74539999999999995</v>
      </c>
      <c r="E13" s="104">
        <v>0.113</v>
      </c>
      <c r="F13" s="104">
        <v>0.1244</v>
      </c>
      <c r="G13" s="104">
        <v>4.0000000000000001E-3</v>
      </c>
      <c r="H13" s="104">
        <v>2.4400000000000002E-2</v>
      </c>
      <c r="I13" s="104">
        <v>2.2599999999999999E-2</v>
      </c>
      <c r="J13" s="104">
        <v>3.0599999999999999E-2</v>
      </c>
      <c r="K13" s="104">
        <v>5.7000000000000002E-3</v>
      </c>
      <c r="L13" s="104">
        <v>0.79949999999999999</v>
      </c>
      <c r="M13" s="104">
        <v>0.18079999999999999</v>
      </c>
      <c r="N13" s="105">
        <v>0.70379999999999998</v>
      </c>
      <c r="O13" s="131">
        <f t="shared" si="3"/>
        <v>8218.6874189999999</v>
      </c>
      <c r="P13" s="77">
        <v>34.409999999999997</v>
      </c>
      <c r="Q13" s="133">
        <f t="shared" si="0"/>
        <v>9.5583333333333318</v>
      </c>
      <c r="R13" s="135">
        <f t="shared" si="4"/>
        <v>9111.9710849999992</v>
      </c>
      <c r="S13" s="77">
        <v>38.15</v>
      </c>
      <c r="T13" s="137">
        <f t="shared" si="1"/>
        <v>10.597222222222221</v>
      </c>
      <c r="U13" s="128">
        <v>11921</v>
      </c>
      <c r="V13" s="78">
        <v>49.91</v>
      </c>
      <c r="W13" s="107">
        <f>V13/3.6</f>
        <v>13.863888888888887</v>
      </c>
      <c r="X13" s="108">
        <v>-16.7</v>
      </c>
      <c r="Y13" s="19">
        <v>-20.7</v>
      </c>
      <c r="Z13" s="8"/>
      <c r="AA13" s="8"/>
      <c r="AB13" s="92"/>
      <c r="AC13" s="61">
        <f>SUM(B13:M13)+$K$41+$N$41</f>
        <v>100</v>
      </c>
      <c r="AD13" s="40" t="str">
        <f>IF(AC13=100,"ОК"," ")</f>
        <v>ОК</v>
      </c>
      <c r="AE13" s="41"/>
      <c r="AF13" s="4"/>
      <c r="AG13" s="4"/>
    </row>
    <row r="14" spans="1:33" s="7" customFormat="1" x14ac:dyDescent="0.25">
      <c r="A14" s="9">
        <v>4</v>
      </c>
      <c r="B14" s="104">
        <v>95.470299999999995</v>
      </c>
      <c r="C14" s="104">
        <v>2.4836</v>
      </c>
      <c r="D14" s="104">
        <v>0.74860000000000004</v>
      </c>
      <c r="E14" s="104">
        <v>0.1125</v>
      </c>
      <c r="F14" s="104">
        <v>0.1235</v>
      </c>
      <c r="G14" s="104">
        <v>3.5999999999999999E-3</v>
      </c>
      <c r="H14" s="104">
        <v>2.5999999999999999E-2</v>
      </c>
      <c r="I14" s="104">
        <v>1.9400000000000001E-2</v>
      </c>
      <c r="J14" s="104">
        <v>3.0300000000000001E-2</v>
      </c>
      <c r="K14" s="104"/>
      <c r="L14" s="104">
        <v>0.80289999999999995</v>
      </c>
      <c r="M14" s="104">
        <v>0.17929999999999999</v>
      </c>
      <c r="N14" s="105">
        <v>0.70379999999999998</v>
      </c>
      <c r="O14" s="131">
        <f t="shared" si="3"/>
        <v>8218.6874189999999</v>
      </c>
      <c r="P14" s="77">
        <v>34.409999999999997</v>
      </c>
      <c r="Q14" s="133">
        <f t="shared" si="0"/>
        <v>9.5583333333333318</v>
      </c>
      <c r="R14" s="135">
        <f t="shared" si="4"/>
        <v>9114.359543999999</v>
      </c>
      <c r="S14" s="77">
        <v>38.159999999999997</v>
      </c>
      <c r="T14" s="137">
        <f t="shared" si="1"/>
        <v>10.6</v>
      </c>
      <c r="U14" s="128">
        <v>11921</v>
      </c>
      <c r="V14" s="77">
        <v>49.91</v>
      </c>
      <c r="W14" s="107">
        <f t="shared" ref="W14:W18" si="5">V14/3.6</f>
        <v>13.863888888888887</v>
      </c>
      <c r="X14" s="108">
        <v>-17</v>
      </c>
      <c r="Y14" s="19"/>
      <c r="Z14" s="8"/>
      <c r="AA14" s="8"/>
      <c r="AB14" s="92"/>
      <c r="AC14" s="61">
        <f>SUM(B14:M14)+$K$41+$N$41</f>
        <v>99.999999999999986</v>
      </c>
      <c r="AD14" s="38" t="str">
        <f t="shared" ref="AD14:AD40" si="6">IF(AC14=100,"ОК"," ")</f>
        <v>ОК</v>
      </c>
      <c r="AE14" s="39"/>
      <c r="AF14" s="6"/>
      <c r="AG14" s="6"/>
    </row>
    <row r="15" spans="1:33" s="7" customFormat="1" x14ac:dyDescent="0.25">
      <c r="A15" s="10">
        <v>5</v>
      </c>
      <c r="B15" s="104">
        <v>95.424400000000006</v>
      </c>
      <c r="C15" s="104">
        <v>2.5097</v>
      </c>
      <c r="D15" s="104">
        <v>0.75429999999999997</v>
      </c>
      <c r="E15" s="104">
        <v>0.114</v>
      </c>
      <c r="F15" s="104">
        <v>0.1241</v>
      </c>
      <c r="G15" s="104">
        <v>3.3999999999999998E-3</v>
      </c>
      <c r="H15" s="104">
        <v>2.7099999999999999E-2</v>
      </c>
      <c r="I15" s="104">
        <v>2.1999999999999999E-2</v>
      </c>
      <c r="J15" s="104">
        <v>2.93E-2</v>
      </c>
      <c r="K15" s="104"/>
      <c r="L15" s="104">
        <v>0.81069999999999998</v>
      </c>
      <c r="M15" s="104">
        <v>0.18099999999999999</v>
      </c>
      <c r="N15" s="105">
        <v>0.70420000000000005</v>
      </c>
      <c r="O15" s="131">
        <f t="shared" si="3"/>
        <v>8221.0758779999996</v>
      </c>
      <c r="P15" s="78">
        <v>34.42</v>
      </c>
      <c r="Q15" s="132">
        <f t="shared" si="0"/>
        <v>9.5611111111111118</v>
      </c>
      <c r="R15" s="135">
        <f t="shared" si="4"/>
        <v>9116.7480030000006</v>
      </c>
      <c r="S15" s="78">
        <v>38.17</v>
      </c>
      <c r="T15" s="136">
        <f t="shared" si="1"/>
        <v>10.602777777777778</v>
      </c>
      <c r="U15" s="128">
        <v>11921</v>
      </c>
      <c r="V15" s="77">
        <v>49.91</v>
      </c>
      <c r="W15" s="107">
        <f t="shared" si="5"/>
        <v>13.863888888888887</v>
      </c>
      <c r="X15" s="106">
        <v>-17.3</v>
      </c>
      <c r="Y15" s="20"/>
      <c r="Z15" s="93"/>
      <c r="AA15" s="93"/>
      <c r="AB15" s="94"/>
      <c r="AC15" s="61">
        <f>SUM(B15:M15)+$K$41+$N$41</f>
        <v>100.00000000000001</v>
      </c>
      <c r="AD15" s="38" t="str">
        <f t="shared" si="6"/>
        <v>ОК</v>
      </c>
      <c r="AE15" s="39"/>
      <c r="AF15" s="6"/>
      <c r="AG15" s="6"/>
    </row>
    <row r="16" spans="1:33" s="7" customFormat="1" x14ac:dyDescent="0.25">
      <c r="A16" s="9">
        <v>6</v>
      </c>
      <c r="B16" s="104">
        <v>95.391000000000005</v>
      </c>
      <c r="C16" s="104">
        <v>2.4937999999999998</v>
      </c>
      <c r="D16" s="104">
        <v>0.75990000000000002</v>
      </c>
      <c r="E16" s="104">
        <v>0.1139</v>
      </c>
      <c r="F16" s="104">
        <v>0.127</v>
      </c>
      <c r="G16" s="104">
        <v>3.8999999999999998E-3</v>
      </c>
      <c r="H16" s="104">
        <v>2.7900000000000001E-2</v>
      </c>
      <c r="I16" s="104">
        <v>2.2599999999999999E-2</v>
      </c>
      <c r="J16" s="104">
        <v>3.04E-2</v>
      </c>
      <c r="K16" s="104"/>
      <c r="L16" s="104">
        <v>0.84209999999999996</v>
      </c>
      <c r="M16" s="104">
        <v>0.1875</v>
      </c>
      <c r="N16" s="105">
        <v>0.70450000000000002</v>
      </c>
      <c r="O16" s="131">
        <f t="shared" si="3"/>
        <v>8221.0758779999996</v>
      </c>
      <c r="P16" s="78">
        <v>34.42</v>
      </c>
      <c r="Q16" s="133">
        <f t="shared" si="0"/>
        <v>9.5611111111111118</v>
      </c>
      <c r="R16" s="135">
        <f t="shared" si="4"/>
        <v>9114.359543999999</v>
      </c>
      <c r="S16" s="77">
        <v>38.159999999999997</v>
      </c>
      <c r="T16" s="137">
        <f t="shared" si="1"/>
        <v>10.6</v>
      </c>
      <c r="U16" s="128">
        <v>11916</v>
      </c>
      <c r="V16" s="78">
        <v>49.89</v>
      </c>
      <c r="W16" s="107">
        <f t="shared" si="5"/>
        <v>13.858333333333333</v>
      </c>
      <c r="X16" s="106">
        <v>-20.100000000000001</v>
      </c>
      <c r="Y16" s="19"/>
      <c r="Z16" s="8"/>
      <c r="AA16" s="8"/>
      <c r="AB16" s="97"/>
      <c r="AC16" s="61">
        <f>SUM(B16:M16)+$K$41+$N$41-K16</f>
        <v>100</v>
      </c>
      <c r="AD16" s="38" t="str">
        <f t="shared" si="6"/>
        <v>ОК</v>
      </c>
      <c r="AE16" s="39"/>
      <c r="AF16" s="6"/>
      <c r="AG16" s="6"/>
    </row>
    <row r="17" spans="1:33" s="7" customFormat="1" x14ac:dyDescent="0.25">
      <c r="A17" s="10">
        <v>7</v>
      </c>
      <c r="B17" s="104">
        <v>95.381299999999996</v>
      </c>
      <c r="C17" s="104">
        <v>2.5076999999999998</v>
      </c>
      <c r="D17" s="104">
        <v>0.75949999999999995</v>
      </c>
      <c r="E17" s="104">
        <v>0.1132</v>
      </c>
      <c r="F17" s="104">
        <v>0.127</v>
      </c>
      <c r="G17" s="104">
        <v>3.2000000000000002E-3</v>
      </c>
      <c r="H17" s="104">
        <v>2.69E-2</v>
      </c>
      <c r="I17" s="104">
        <v>2.1999999999999999E-2</v>
      </c>
      <c r="J17" s="104">
        <v>3.0599999999999999E-2</v>
      </c>
      <c r="K17" s="104"/>
      <c r="L17" s="104">
        <v>0.83809999999999996</v>
      </c>
      <c r="M17" s="104">
        <v>0.1905</v>
      </c>
      <c r="N17" s="105">
        <v>0.7046</v>
      </c>
      <c r="O17" s="131">
        <f t="shared" si="3"/>
        <v>8221.0758779999996</v>
      </c>
      <c r="P17" s="77">
        <v>34.42</v>
      </c>
      <c r="Q17" s="132">
        <f t="shared" si="0"/>
        <v>9.5611111111111118</v>
      </c>
      <c r="R17" s="135">
        <v>9114</v>
      </c>
      <c r="S17" s="78">
        <v>38.159999999999997</v>
      </c>
      <c r="T17" s="136">
        <f t="shared" si="1"/>
        <v>10.6</v>
      </c>
      <c r="U17" s="128">
        <v>11916</v>
      </c>
      <c r="V17" s="78">
        <v>49.89</v>
      </c>
      <c r="W17" s="107">
        <f t="shared" si="5"/>
        <v>13.858333333333333</v>
      </c>
      <c r="X17" s="106">
        <v>-19.8</v>
      </c>
      <c r="Y17" s="20"/>
      <c r="Z17" s="93"/>
      <c r="AA17" s="93"/>
      <c r="AB17" s="97"/>
      <c r="AC17" s="61">
        <f t="shared" ref="AC17:AC22" si="7">SUM(B17:M17)+$K$41+$N$41</f>
        <v>100.00000000000001</v>
      </c>
      <c r="AD17" s="38" t="str">
        <f t="shared" si="6"/>
        <v>ОК</v>
      </c>
      <c r="AE17" s="39"/>
      <c r="AF17" s="6"/>
      <c r="AG17" s="6"/>
    </row>
    <row r="18" spans="1:33" s="7" customFormat="1" x14ac:dyDescent="0.25">
      <c r="A18" s="9">
        <v>8</v>
      </c>
      <c r="B18" s="104">
        <v>94.481999999999999</v>
      </c>
      <c r="C18" s="104">
        <v>2.9458000000000002</v>
      </c>
      <c r="D18" s="104">
        <v>0.92379999999999995</v>
      </c>
      <c r="E18" s="104">
        <v>0.13009999999999999</v>
      </c>
      <c r="F18" s="104">
        <v>0.1744</v>
      </c>
      <c r="G18" s="104">
        <v>3.8999999999999998E-3</v>
      </c>
      <c r="H18" s="104">
        <v>4.5699999999999998E-2</v>
      </c>
      <c r="I18" s="104">
        <v>3.0800000000000001E-2</v>
      </c>
      <c r="J18" s="104">
        <v>5.0099999999999999E-2</v>
      </c>
      <c r="K18" s="104"/>
      <c r="L18" s="104">
        <v>0.98699999999999999</v>
      </c>
      <c r="M18" s="104">
        <v>0.22639999999999999</v>
      </c>
      <c r="N18" s="105">
        <v>0.71260000000000001</v>
      </c>
      <c r="O18" s="131">
        <f t="shared" si="3"/>
        <v>8278.3988939999999</v>
      </c>
      <c r="P18" s="77">
        <v>34.659999999999997</v>
      </c>
      <c r="Q18" s="133">
        <f t="shared" si="0"/>
        <v>9.6277777777777764</v>
      </c>
      <c r="R18" s="135">
        <f t="shared" si="4"/>
        <v>9176.4594780000007</v>
      </c>
      <c r="S18" s="77">
        <v>38.42</v>
      </c>
      <c r="T18" s="137">
        <f t="shared" si="1"/>
        <v>10.672222222222222</v>
      </c>
      <c r="U18" s="128">
        <v>11928</v>
      </c>
      <c r="V18" s="78">
        <v>49.94</v>
      </c>
      <c r="W18" s="107">
        <f t="shared" si="5"/>
        <v>13.872222222222222</v>
      </c>
      <c r="X18" s="106">
        <v>-21.1</v>
      </c>
      <c r="Y18" s="19"/>
      <c r="Z18" s="8"/>
      <c r="AA18" s="8"/>
      <c r="AB18" s="92"/>
      <c r="AC18" s="61">
        <f t="shared" si="7"/>
        <v>100</v>
      </c>
      <c r="AD18" s="38" t="str">
        <f t="shared" si="6"/>
        <v>ОК</v>
      </c>
      <c r="AE18" s="39"/>
      <c r="AF18" s="6"/>
      <c r="AG18" s="6"/>
    </row>
    <row r="19" spans="1:33" s="5" customFormat="1" x14ac:dyDescent="0.25">
      <c r="A19" s="9">
        <v>9</v>
      </c>
      <c r="B19" s="104">
        <v>94.199700000000007</v>
      </c>
      <c r="C19" s="104">
        <v>3.097</v>
      </c>
      <c r="D19" s="104">
        <v>0.90480000000000005</v>
      </c>
      <c r="E19" s="104">
        <v>0.1265</v>
      </c>
      <c r="F19" s="104">
        <v>0.17269999999999999</v>
      </c>
      <c r="G19" s="104">
        <v>5.1999999999999998E-3</v>
      </c>
      <c r="H19" s="104">
        <v>3.6400000000000002E-2</v>
      </c>
      <c r="I19" s="129">
        <v>3.3099999999999997E-2</v>
      </c>
      <c r="J19" s="104">
        <v>6.3500000000000001E-2</v>
      </c>
      <c r="K19" s="104"/>
      <c r="L19" s="104">
        <v>1.1192</v>
      </c>
      <c r="M19" s="104">
        <v>0.2419</v>
      </c>
      <c r="N19" s="105">
        <v>0.71430000000000005</v>
      </c>
      <c r="O19" s="131">
        <f t="shared" si="3"/>
        <v>8276.0104350000001</v>
      </c>
      <c r="P19" s="77">
        <v>34.65</v>
      </c>
      <c r="Q19" s="133">
        <f t="shared" si="0"/>
        <v>9.625</v>
      </c>
      <c r="R19" s="135">
        <f t="shared" si="4"/>
        <v>9171.6825599999993</v>
      </c>
      <c r="S19" s="78">
        <v>38.4</v>
      </c>
      <c r="T19" s="137">
        <f t="shared" si="1"/>
        <v>10.666666666666666</v>
      </c>
      <c r="U19" s="128">
        <v>11911</v>
      </c>
      <c r="V19" s="78">
        <v>49.87</v>
      </c>
      <c r="W19" s="107">
        <f>V19/3.6</f>
        <v>13.852777777777776</v>
      </c>
      <c r="X19" s="106">
        <v>-20.100000000000001</v>
      </c>
      <c r="Y19" s="19"/>
      <c r="Z19" s="122"/>
      <c r="AA19" s="122"/>
      <c r="AB19" s="97">
        <v>0</v>
      </c>
      <c r="AC19" s="61">
        <f t="shared" si="7"/>
        <v>100.00000000000001</v>
      </c>
      <c r="AD19" s="40" t="str">
        <f t="shared" si="6"/>
        <v>ОК</v>
      </c>
      <c r="AE19" s="41"/>
      <c r="AF19" s="4"/>
      <c r="AG19" s="4"/>
    </row>
    <row r="20" spans="1:33" s="5" customFormat="1" x14ac:dyDescent="0.25">
      <c r="A20" s="9">
        <v>10</v>
      </c>
      <c r="B20" s="104">
        <v>94.552400000000006</v>
      </c>
      <c r="C20" s="104">
        <v>2.8885999999999998</v>
      </c>
      <c r="D20" s="104">
        <v>0.87880000000000003</v>
      </c>
      <c r="E20" s="104">
        <v>0.1235</v>
      </c>
      <c r="F20" s="104">
        <v>0.155</v>
      </c>
      <c r="G20" s="104">
        <v>4.1999999999999997E-3</v>
      </c>
      <c r="H20" s="104">
        <v>3.6200000000000003E-2</v>
      </c>
      <c r="I20" s="104">
        <v>2.7199999999999998E-2</v>
      </c>
      <c r="J20" s="104">
        <v>5.2299999999999999E-2</v>
      </c>
      <c r="K20" s="104">
        <v>4.0000000000000001E-3</v>
      </c>
      <c r="L20" s="104">
        <v>1.0343</v>
      </c>
      <c r="M20" s="104">
        <v>0.24349999999999999</v>
      </c>
      <c r="N20" s="105">
        <v>0.71150000000000002</v>
      </c>
      <c r="O20" s="131">
        <f t="shared" si="3"/>
        <v>8256.902763</v>
      </c>
      <c r="P20" s="78">
        <v>34.57</v>
      </c>
      <c r="Q20" s="133">
        <f t="shared" si="0"/>
        <v>9.6027777777777779</v>
      </c>
      <c r="R20" s="135">
        <f t="shared" si="4"/>
        <v>9152.5748879999992</v>
      </c>
      <c r="S20" s="77">
        <v>38.32</v>
      </c>
      <c r="T20" s="137">
        <f t="shared" si="1"/>
        <v>10.644444444444444</v>
      </c>
      <c r="U20" s="128">
        <v>11906</v>
      </c>
      <c r="V20" s="77">
        <v>49.85</v>
      </c>
      <c r="W20" s="107">
        <f t="shared" ref="W20:W24" si="8">V20/3.6</f>
        <v>13.847222222222221</v>
      </c>
      <c r="X20" s="106">
        <v>-19.5</v>
      </c>
      <c r="Y20" s="19"/>
      <c r="Z20" s="122" t="s">
        <v>92</v>
      </c>
      <c r="AA20" s="122" t="s">
        <v>93</v>
      </c>
      <c r="AB20" s="92"/>
      <c r="AC20" s="61">
        <f t="shared" si="7"/>
        <v>100</v>
      </c>
      <c r="AD20" s="40" t="str">
        <f t="shared" si="6"/>
        <v>ОК</v>
      </c>
      <c r="AE20" s="41"/>
      <c r="AF20" s="4"/>
      <c r="AG20" s="4"/>
    </row>
    <row r="21" spans="1:33" s="5" customFormat="1" x14ac:dyDescent="0.25">
      <c r="A21" s="9">
        <v>11</v>
      </c>
      <c r="B21" s="104">
        <v>94.929599999999994</v>
      </c>
      <c r="C21" s="104">
        <v>2.6863999999999999</v>
      </c>
      <c r="D21" s="104">
        <v>0.84660000000000002</v>
      </c>
      <c r="E21" s="104">
        <v>0.12180000000000001</v>
      </c>
      <c r="F21" s="104">
        <v>0.1434</v>
      </c>
      <c r="G21" s="104">
        <v>3.5000000000000001E-3</v>
      </c>
      <c r="H21" s="104">
        <v>3.1899999999999998E-2</v>
      </c>
      <c r="I21" s="104">
        <v>2.5100000000000001E-2</v>
      </c>
      <c r="J21" s="104">
        <v>3.9399999999999998E-2</v>
      </c>
      <c r="K21" s="104"/>
      <c r="L21" s="104">
        <v>0.94359999999999999</v>
      </c>
      <c r="M21" s="104">
        <v>0.22869999999999999</v>
      </c>
      <c r="N21" s="105">
        <v>0.70850000000000002</v>
      </c>
      <c r="O21" s="131">
        <f t="shared" si="3"/>
        <v>8240.1835499999997</v>
      </c>
      <c r="P21" s="77">
        <v>34.5</v>
      </c>
      <c r="Q21" s="133">
        <f t="shared" si="0"/>
        <v>9.5833333333333339</v>
      </c>
      <c r="R21" s="135">
        <v>9135</v>
      </c>
      <c r="S21" s="77">
        <v>38.25</v>
      </c>
      <c r="T21" s="137">
        <f t="shared" si="1"/>
        <v>10.625</v>
      </c>
      <c r="U21" s="128">
        <v>11911</v>
      </c>
      <c r="V21" s="78">
        <v>49.87</v>
      </c>
      <c r="W21" s="107">
        <f t="shared" si="8"/>
        <v>13.852777777777776</v>
      </c>
      <c r="X21" s="106">
        <v>-16.600000000000001</v>
      </c>
      <c r="Y21" s="19">
        <v>-16.399999999999999</v>
      </c>
      <c r="Z21" s="8"/>
      <c r="AA21" s="8"/>
      <c r="AB21" s="92"/>
      <c r="AC21" s="61">
        <f t="shared" si="7"/>
        <v>99.999999999999986</v>
      </c>
      <c r="AD21" s="40" t="str">
        <f t="shared" si="6"/>
        <v>ОК</v>
      </c>
      <c r="AE21" s="41"/>
      <c r="AF21" s="4"/>
      <c r="AG21" s="4"/>
    </row>
    <row r="22" spans="1:33" s="5" customFormat="1" x14ac:dyDescent="0.25">
      <c r="A22" s="10">
        <v>12</v>
      </c>
      <c r="B22" s="104">
        <v>95.036100000000005</v>
      </c>
      <c r="C22" s="104">
        <v>2.6217999999999999</v>
      </c>
      <c r="D22" s="104">
        <v>0.83660000000000001</v>
      </c>
      <c r="E22" s="104">
        <v>0.1227</v>
      </c>
      <c r="F22" s="104">
        <v>0.1426</v>
      </c>
      <c r="G22" s="104">
        <v>4.1000000000000003E-3</v>
      </c>
      <c r="H22" s="104">
        <v>3.1600000000000003E-2</v>
      </c>
      <c r="I22" s="104">
        <v>2.4E-2</v>
      </c>
      <c r="J22" s="104">
        <v>3.2599999999999997E-2</v>
      </c>
      <c r="K22" s="104"/>
      <c r="L22" s="104">
        <v>0.92010000000000003</v>
      </c>
      <c r="M22" s="104">
        <v>0.2278</v>
      </c>
      <c r="N22" s="105">
        <v>0.7077</v>
      </c>
      <c r="O22" s="131">
        <f t="shared" si="3"/>
        <v>8233.0181730000004</v>
      </c>
      <c r="P22" s="77">
        <v>34.47</v>
      </c>
      <c r="Q22" s="132">
        <f t="shared" si="0"/>
        <v>9.5749999999999993</v>
      </c>
      <c r="R22" s="135">
        <f t="shared" si="4"/>
        <v>9128.6902979999995</v>
      </c>
      <c r="S22" s="78">
        <v>38.22</v>
      </c>
      <c r="T22" s="136">
        <f t="shared" si="1"/>
        <v>10.616666666666665</v>
      </c>
      <c r="U22" s="128">
        <v>11909</v>
      </c>
      <c r="V22" s="78">
        <v>49.86</v>
      </c>
      <c r="W22" s="107">
        <f t="shared" si="8"/>
        <v>13.85</v>
      </c>
      <c r="X22" s="106">
        <v>-16.399999999999999</v>
      </c>
      <c r="Y22" s="20"/>
      <c r="Z22" s="93"/>
      <c r="AA22" s="93"/>
      <c r="AB22" s="94"/>
      <c r="AC22" s="61">
        <f t="shared" si="7"/>
        <v>100</v>
      </c>
      <c r="AD22" s="40" t="str">
        <f t="shared" si="6"/>
        <v>ОК</v>
      </c>
      <c r="AE22" s="41"/>
      <c r="AF22" s="4"/>
      <c r="AG22" s="4"/>
    </row>
    <row r="23" spans="1:33" s="5" customFormat="1" x14ac:dyDescent="0.25">
      <c r="A23" s="9">
        <v>13</v>
      </c>
      <c r="B23" s="104">
        <v>95.081000000000003</v>
      </c>
      <c r="C23" s="104">
        <v>2.6101000000000001</v>
      </c>
      <c r="D23" s="104">
        <v>0.82979999999999998</v>
      </c>
      <c r="E23" s="104">
        <v>0.1206</v>
      </c>
      <c r="F23" s="104">
        <v>0.13550000000000001</v>
      </c>
      <c r="G23" s="104">
        <v>2.8999999999999998E-3</v>
      </c>
      <c r="H23" s="104">
        <v>2.6100000000000002E-2</v>
      </c>
      <c r="I23" s="104">
        <v>2.5399999999999999E-2</v>
      </c>
      <c r="J23" s="104">
        <v>3.3300000000000003E-2</v>
      </c>
      <c r="K23" s="104"/>
      <c r="L23" s="104">
        <v>0.90720000000000001</v>
      </c>
      <c r="M23" s="104">
        <v>0.2281</v>
      </c>
      <c r="N23" s="105">
        <v>0.70720000000000005</v>
      </c>
      <c r="O23" s="131">
        <f t="shared" si="3"/>
        <v>8230.6297140000006</v>
      </c>
      <c r="P23" s="78">
        <v>34.46</v>
      </c>
      <c r="Q23" s="133">
        <f t="shared" si="0"/>
        <v>9.5722222222222229</v>
      </c>
      <c r="R23" s="135">
        <f t="shared" si="4"/>
        <v>9126.3018389999997</v>
      </c>
      <c r="S23" s="77">
        <v>38.21</v>
      </c>
      <c r="T23" s="137">
        <f t="shared" si="1"/>
        <v>10.613888888888889</v>
      </c>
      <c r="U23" s="128">
        <v>11909</v>
      </c>
      <c r="V23" s="78">
        <v>49.86</v>
      </c>
      <c r="W23" s="107">
        <f t="shared" si="8"/>
        <v>13.85</v>
      </c>
      <c r="X23" s="106">
        <v>-16.3</v>
      </c>
      <c r="Y23" s="19"/>
      <c r="Z23" s="8"/>
      <c r="AA23" s="8"/>
      <c r="AB23" s="97"/>
      <c r="AC23" s="61">
        <f>SUM(B23:M23)+$K$41+$N$41-K23</f>
        <v>100</v>
      </c>
      <c r="AD23" s="40" t="str">
        <f t="shared" si="6"/>
        <v>ОК</v>
      </c>
      <c r="AE23" s="41"/>
      <c r="AF23" s="98"/>
      <c r="AG23" s="4"/>
    </row>
    <row r="24" spans="1:33" s="5" customFormat="1" x14ac:dyDescent="0.25">
      <c r="A24" s="10">
        <v>14</v>
      </c>
      <c r="B24" s="104">
        <v>94.860200000000006</v>
      </c>
      <c r="C24" s="104">
        <v>2.702</v>
      </c>
      <c r="D24" s="104">
        <v>0.85499999999999998</v>
      </c>
      <c r="E24" s="104">
        <v>0.12239999999999999</v>
      </c>
      <c r="F24" s="104">
        <v>0.1459</v>
      </c>
      <c r="G24" s="104">
        <v>2.8E-3</v>
      </c>
      <c r="H24" s="104">
        <v>3.4000000000000002E-2</v>
      </c>
      <c r="I24" s="104">
        <v>2.4400000000000002E-2</v>
      </c>
      <c r="J24" s="104">
        <v>3.6999999999999998E-2</v>
      </c>
      <c r="K24" s="104"/>
      <c r="L24" s="104">
        <v>0.98109999999999997</v>
      </c>
      <c r="M24" s="104">
        <v>0.23519999999999999</v>
      </c>
      <c r="N24" s="105">
        <v>0.70899999999999996</v>
      </c>
      <c r="O24" s="131">
        <f t="shared" si="3"/>
        <v>8237.795091</v>
      </c>
      <c r="P24" s="78">
        <v>34.49</v>
      </c>
      <c r="Q24" s="132">
        <f t="shared" si="0"/>
        <v>9.5805555555555557</v>
      </c>
      <c r="R24" s="135">
        <f t="shared" si="4"/>
        <v>9133.4672160000009</v>
      </c>
      <c r="S24" s="77">
        <v>38.24</v>
      </c>
      <c r="T24" s="136">
        <f t="shared" si="1"/>
        <v>10.622222222222222</v>
      </c>
      <c r="U24" s="128">
        <v>11904</v>
      </c>
      <c r="V24" s="78">
        <v>49.84</v>
      </c>
      <c r="W24" s="107">
        <f t="shared" si="8"/>
        <v>13.844444444444445</v>
      </c>
      <c r="X24" s="106">
        <v>-15.6</v>
      </c>
      <c r="Y24" s="20"/>
      <c r="Z24" s="93"/>
      <c r="AA24" s="93"/>
      <c r="AB24" s="94"/>
      <c r="AC24" s="61">
        <f t="shared" ref="AC24:AC40" si="9">SUM(B24:M24)+$K$41+$N$41</f>
        <v>100.00000000000001</v>
      </c>
      <c r="AD24" s="40" t="str">
        <f t="shared" si="6"/>
        <v>ОК</v>
      </c>
      <c r="AE24" s="41"/>
      <c r="AF24" s="4"/>
      <c r="AG24" s="4"/>
    </row>
    <row r="25" spans="1:33" s="5" customFormat="1" x14ac:dyDescent="0.25">
      <c r="A25" s="9">
        <v>15</v>
      </c>
      <c r="B25" s="104">
        <v>94.892899999999997</v>
      </c>
      <c r="C25" s="104">
        <v>2.6692</v>
      </c>
      <c r="D25" s="104">
        <v>0.84350000000000003</v>
      </c>
      <c r="E25" s="104">
        <v>0.1203</v>
      </c>
      <c r="F25" s="104">
        <v>0.14399999999999999</v>
      </c>
      <c r="G25" s="104">
        <v>3.3E-3</v>
      </c>
      <c r="H25" s="104">
        <v>3.1699999999999999E-2</v>
      </c>
      <c r="I25" s="104">
        <v>2.7699999999999999E-2</v>
      </c>
      <c r="J25" s="104">
        <v>3.6799999999999999E-2</v>
      </c>
      <c r="K25" s="104"/>
      <c r="L25" s="104">
        <v>0.99639999999999995</v>
      </c>
      <c r="M25" s="104">
        <v>0.23419999999999999</v>
      </c>
      <c r="N25" s="105">
        <v>0.7087</v>
      </c>
      <c r="O25" s="131">
        <f t="shared" si="3"/>
        <v>8233.0181730000004</v>
      </c>
      <c r="P25" s="78">
        <v>34.47</v>
      </c>
      <c r="Q25" s="133">
        <f t="shared" si="0"/>
        <v>9.5749999999999993</v>
      </c>
      <c r="R25" s="135">
        <f t="shared" si="4"/>
        <v>9128.6902979999995</v>
      </c>
      <c r="S25" s="77">
        <v>38.22</v>
      </c>
      <c r="T25" s="137">
        <f t="shared" si="1"/>
        <v>10.616666666666665</v>
      </c>
      <c r="U25" s="128">
        <v>11899</v>
      </c>
      <c r="V25" s="77">
        <v>49.82</v>
      </c>
      <c r="W25" s="107">
        <f>V25/3.6</f>
        <v>13.838888888888889</v>
      </c>
      <c r="X25" s="106">
        <v>-15.9</v>
      </c>
      <c r="Y25" s="19"/>
      <c r="Z25" s="8"/>
      <c r="AA25" s="8"/>
      <c r="AB25" s="92"/>
      <c r="AC25" s="61">
        <f t="shared" si="9"/>
        <v>100</v>
      </c>
      <c r="AD25" s="40" t="str">
        <f t="shared" si="6"/>
        <v>ОК</v>
      </c>
      <c r="AE25" s="41"/>
      <c r="AF25" s="4"/>
      <c r="AG25" s="4"/>
    </row>
    <row r="26" spans="1:33" s="5" customFormat="1" x14ac:dyDescent="0.25">
      <c r="A26" s="9">
        <v>16</v>
      </c>
      <c r="B26" s="104">
        <v>94.784599999999998</v>
      </c>
      <c r="C26" s="104">
        <v>2.7311000000000001</v>
      </c>
      <c r="D26" s="104">
        <v>0.86170000000000002</v>
      </c>
      <c r="E26" s="104">
        <v>0.12239999999999999</v>
      </c>
      <c r="F26" s="104">
        <v>0.1474</v>
      </c>
      <c r="G26" s="104">
        <v>3.5999999999999999E-3</v>
      </c>
      <c r="H26" s="104">
        <v>3.2500000000000001E-2</v>
      </c>
      <c r="I26" s="104">
        <v>2.76E-2</v>
      </c>
      <c r="J26" s="104">
        <v>4.19E-2</v>
      </c>
      <c r="K26" s="104"/>
      <c r="L26" s="104">
        <v>1.0130999999999999</v>
      </c>
      <c r="M26" s="104">
        <v>0.2341</v>
      </c>
      <c r="N26" s="105">
        <v>0.70960000000000001</v>
      </c>
      <c r="O26" s="131">
        <f t="shared" si="3"/>
        <v>8242.5720089999995</v>
      </c>
      <c r="P26" s="77">
        <v>34.51</v>
      </c>
      <c r="Q26" s="133">
        <f t="shared" si="0"/>
        <v>9.5861111111111104</v>
      </c>
      <c r="R26" s="135">
        <f t="shared" si="4"/>
        <v>9135.8556750000007</v>
      </c>
      <c r="S26" s="77">
        <v>38.25</v>
      </c>
      <c r="T26" s="137">
        <f t="shared" si="1"/>
        <v>10.625</v>
      </c>
      <c r="U26" s="128">
        <v>11902</v>
      </c>
      <c r="V26" s="78">
        <v>49.83</v>
      </c>
      <c r="W26" s="107">
        <f>V26/3.6</f>
        <v>13.841666666666665</v>
      </c>
      <c r="X26" s="109">
        <v>-16.399999999999999</v>
      </c>
      <c r="Y26" s="19"/>
      <c r="Z26" s="122"/>
      <c r="AA26" s="122"/>
      <c r="AB26" s="95"/>
      <c r="AC26" s="61">
        <f t="shared" si="9"/>
        <v>100</v>
      </c>
      <c r="AD26" s="40" t="str">
        <f t="shared" si="6"/>
        <v>ОК</v>
      </c>
      <c r="AE26" s="41"/>
      <c r="AF26" s="4"/>
      <c r="AG26" s="4"/>
    </row>
    <row r="27" spans="1:33" s="5" customFormat="1" x14ac:dyDescent="0.25">
      <c r="A27" s="9">
        <v>17</v>
      </c>
      <c r="B27" s="110">
        <v>94.730599999999995</v>
      </c>
      <c r="C27" s="111">
        <v>2.762</v>
      </c>
      <c r="D27" s="111">
        <v>0.87129999999999996</v>
      </c>
      <c r="E27" s="111">
        <v>0.1246</v>
      </c>
      <c r="F27" s="111">
        <v>0.15240000000000001</v>
      </c>
      <c r="G27" s="111">
        <v>3.3999999999999998E-3</v>
      </c>
      <c r="H27" s="111">
        <v>3.3300000000000003E-2</v>
      </c>
      <c r="I27" s="111">
        <v>2.8000000000000001E-2</v>
      </c>
      <c r="J27" s="111">
        <v>3.95E-2</v>
      </c>
      <c r="K27" s="111"/>
      <c r="L27" s="111">
        <v>1.0085</v>
      </c>
      <c r="M27" s="112">
        <v>0.24640000000000001</v>
      </c>
      <c r="N27" s="113">
        <v>0.71009999999999995</v>
      </c>
      <c r="O27" s="131">
        <f t="shared" si="3"/>
        <v>8244.9604680000011</v>
      </c>
      <c r="P27" s="85">
        <v>34.520000000000003</v>
      </c>
      <c r="Q27" s="133">
        <f t="shared" si="0"/>
        <v>9.5888888888888903</v>
      </c>
      <c r="R27" s="135">
        <f t="shared" si="4"/>
        <v>9138.2441339999987</v>
      </c>
      <c r="S27" s="85">
        <v>38.26</v>
      </c>
      <c r="T27" s="137">
        <f t="shared" si="1"/>
        <v>10.627777777777776</v>
      </c>
      <c r="U27" s="114">
        <v>11904</v>
      </c>
      <c r="V27" s="85">
        <v>49.84</v>
      </c>
      <c r="W27" s="107">
        <f t="shared" ref="W27:W31" si="10">V27/3.6</f>
        <v>13.844444444444445</v>
      </c>
      <c r="X27" s="109">
        <v>-17.7</v>
      </c>
      <c r="Y27" s="19"/>
      <c r="Z27" s="123"/>
      <c r="AA27" s="123"/>
      <c r="AB27" s="92"/>
      <c r="AC27" s="61">
        <f t="shared" si="9"/>
        <v>100</v>
      </c>
      <c r="AD27" s="40" t="str">
        <f t="shared" si="6"/>
        <v>ОК</v>
      </c>
      <c r="AE27" s="41"/>
      <c r="AF27" s="4"/>
      <c r="AG27" s="4"/>
    </row>
    <row r="28" spans="1:33" s="5" customFormat="1" x14ac:dyDescent="0.25">
      <c r="A28" s="9">
        <v>18</v>
      </c>
      <c r="B28" s="110">
        <v>94.499200000000002</v>
      </c>
      <c r="C28" s="111">
        <v>2.9178999999999999</v>
      </c>
      <c r="D28" s="111">
        <v>0.91579999999999995</v>
      </c>
      <c r="E28" s="111">
        <v>0.13089999999999999</v>
      </c>
      <c r="F28" s="111">
        <v>0.15870000000000001</v>
      </c>
      <c r="G28" s="111">
        <v>3.5999999999999999E-3</v>
      </c>
      <c r="H28" s="111">
        <v>3.4700000000000002E-2</v>
      </c>
      <c r="I28" s="111">
        <v>2.98E-2</v>
      </c>
      <c r="J28" s="111">
        <v>4.0500000000000001E-2</v>
      </c>
      <c r="K28" s="111">
        <v>5.3E-3</v>
      </c>
      <c r="L28" s="111">
        <v>1.0052000000000001</v>
      </c>
      <c r="M28" s="112">
        <v>0.25840000000000002</v>
      </c>
      <c r="N28" s="113">
        <v>0.71199999999999997</v>
      </c>
      <c r="O28" s="131">
        <f t="shared" si="3"/>
        <v>8261.6796810000014</v>
      </c>
      <c r="P28" s="85">
        <v>34.590000000000003</v>
      </c>
      <c r="Q28" s="133">
        <f t="shared" si="0"/>
        <v>9.6083333333333343</v>
      </c>
      <c r="R28" s="135">
        <f t="shared" si="4"/>
        <v>9157.3518060000006</v>
      </c>
      <c r="S28" s="85">
        <v>38.340000000000003</v>
      </c>
      <c r="T28" s="137">
        <f t="shared" si="1"/>
        <v>10.65</v>
      </c>
      <c r="U28" s="114">
        <v>11911</v>
      </c>
      <c r="V28" s="85">
        <v>49.87</v>
      </c>
      <c r="W28" s="107">
        <f t="shared" si="10"/>
        <v>13.852777777777776</v>
      </c>
      <c r="X28" s="109">
        <v>-18.7</v>
      </c>
      <c r="Y28" s="19"/>
      <c r="Z28" s="123"/>
      <c r="AA28" s="123"/>
      <c r="AB28" s="92"/>
      <c r="AC28" s="61">
        <f t="shared" si="9"/>
        <v>100</v>
      </c>
      <c r="AD28" s="40" t="str">
        <f t="shared" si="6"/>
        <v>ОК</v>
      </c>
      <c r="AE28" s="41"/>
      <c r="AF28" s="4"/>
      <c r="AG28" s="4"/>
    </row>
    <row r="29" spans="1:33" s="5" customFormat="1" x14ac:dyDescent="0.25">
      <c r="A29" s="10">
        <v>19</v>
      </c>
      <c r="B29" s="115">
        <v>94.5047</v>
      </c>
      <c r="C29" s="116">
        <v>2.9251</v>
      </c>
      <c r="D29" s="116">
        <v>0.9224</v>
      </c>
      <c r="E29" s="116">
        <v>0.13389999999999999</v>
      </c>
      <c r="F29" s="116">
        <v>0.15870000000000001</v>
      </c>
      <c r="G29" s="116">
        <v>4.3E-3</v>
      </c>
      <c r="H29" s="116">
        <v>3.44E-2</v>
      </c>
      <c r="I29" s="116">
        <v>2.5899999999999999E-2</v>
      </c>
      <c r="J29" s="116">
        <v>3.8600000000000002E-2</v>
      </c>
      <c r="K29" s="116"/>
      <c r="L29" s="116">
        <v>0.99109999999999998</v>
      </c>
      <c r="M29" s="117">
        <v>0.26090000000000002</v>
      </c>
      <c r="N29" s="118">
        <v>0.71199999999999997</v>
      </c>
      <c r="O29" s="131">
        <f t="shared" si="3"/>
        <v>8264.0681400000012</v>
      </c>
      <c r="P29" s="86">
        <v>34.6</v>
      </c>
      <c r="Q29" s="132">
        <f t="shared" si="0"/>
        <v>9.6111111111111107</v>
      </c>
      <c r="R29" s="135">
        <f t="shared" si="4"/>
        <v>9159.7402650000004</v>
      </c>
      <c r="S29" s="86">
        <v>38.35</v>
      </c>
      <c r="T29" s="136">
        <f t="shared" si="1"/>
        <v>10.652777777777779</v>
      </c>
      <c r="U29" s="119">
        <v>11914</v>
      </c>
      <c r="V29" s="86">
        <v>49.88</v>
      </c>
      <c r="W29" s="107">
        <f t="shared" si="10"/>
        <v>13.855555555555556</v>
      </c>
      <c r="X29" s="120">
        <v>-16.899999999999999</v>
      </c>
      <c r="Y29" s="20"/>
      <c r="Z29" s="124"/>
      <c r="AA29" s="124"/>
      <c r="AB29" s="94"/>
      <c r="AC29" s="61">
        <f t="shared" si="9"/>
        <v>100</v>
      </c>
      <c r="AD29" s="40" t="str">
        <f t="shared" si="6"/>
        <v>ОК</v>
      </c>
      <c r="AE29" s="41"/>
      <c r="AF29" s="4"/>
      <c r="AG29" s="4"/>
    </row>
    <row r="30" spans="1:33" s="5" customFormat="1" x14ac:dyDescent="0.25">
      <c r="A30" s="9">
        <v>20</v>
      </c>
      <c r="B30" s="110">
        <v>94.540300000000002</v>
      </c>
      <c r="C30" s="111">
        <v>2.8816000000000002</v>
      </c>
      <c r="D30" s="111">
        <v>0.91010000000000002</v>
      </c>
      <c r="E30" s="111">
        <v>0.1293</v>
      </c>
      <c r="F30" s="111">
        <v>0.15640000000000001</v>
      </c>
      <c r="G30" s="111">
        <v>4.5999999999999999E-3</v>
      </c>
      <c r="H30" s="111">
        <v>3.2399999999999998E-2</v>
      </c>
      <c r="I30" s="111">
        <v>2.7799999999999998E-2</v>
      </c>
      <c r="J30" s="111">
        <v>4.1399999999999999E-2</v>
      </c>
      <c r="K30" s="111"/>
      <c r="L30" s="111">
        <v>1.0146999999999999</v>
      </c>
      <c r="M30" s="112">
        <v>0.26140000000000002</v>
      </c>
      <c r="N30" s="113">
        <v>0.7117</v>
      </c>
      <c r="O30" s="131">
        <f t="shared" si="3"/>
        <v>8256.902763</v>
      </c>
      <c r="P30" s="85">
        <v>34.57</v>
      </c>
      <c r="Q30" s="133">
        <f t="shared" si="0"/>
        <v>9.6027777777777779</v>
      </c>
      <c r="R30" s="135">
        <f t="shared" si="4"/>
        <v>9152.5748879999992</v>
      </c>
      <c r="S30" s="85">
        <v>38.32</v>
      </c>
      <c r="T30" s="137">
        <f t="shared" si="1"/>
        <v>10.644444444444444</v>
      </c>
      <c r="U30" s="114">
        <v>11906</v>
      </c>
      <c r="V30" s="85">
        <v>49.85</v>
      </c>
      <c r="W30" s="107">
        <f t="shared" si="10"/>
        <v>13.847222222222221</v>
      </c>
      <c r="X30" s="109">
        <v>-17.2</v>
      </c>
      <c r="Y30" s="19"/>
      <c r="Z30" s="123"/>
      <c r="AA30" s="123"/>
      <c r="AB30" s="97"/>
      <c r="AC30" s="61">
        <f t="shared" si="9"/>
        <v>100</v>
      </c>
      <c r="AD30" s="40" t="str">
        <f>IF(AC30=100,"ОК"," ")</f>
        <v>ОК</v>
      </c>
      <c r="AE30" s="41"/>
      <c r="AF30" s="4"/>
      <c r="AG30" s="4"/>
    </row>
    <row r="31" spans="1:33" s="5" customFormat="1" x14ac:dyDescent="0.25">
      <c r="A31" s="10">
        <v>21</v>
      </c>
      <c r="B31" s="115">
        <v>94.645700000000005</v>
      </c>
      <c r="C31" s="116">
        <v>2.8104</v>
      </c>
      <c r="D31" s="116">
        <v>0.88390000000000002</v>
      </c>
      <c r="E31" s="116">
        <v>0.1275</v>
      </c>
      <c r="F31" s="116">
        <v>0.15279999999999999</v>
      </c>
      <c r="G31" s="116">
        <v>3.8999999999999998E-3</v>
      </c>
      <c r="H31" s="116">
        <v>3.3799999999999997E-2</v>
      </c>
      <c r="I31" s="116">
        <v>2.64E-2</v>
      </c>
      <c r="J31" s="116">
        <v>4.1700000000000001E-2</v>
      </c>
      <c r="K31" s="116"/>
      <c r="L31" s="116">
        <v>1.0238</v>
      </c>
      <c r="M31" s="117">
        <v>0.25009999999999999</v>
      </c>
      <c r="N31" s="118">
        <v>0.7107</v>
      </c>
      <c r="O31" s="131">
        <f t="shared" si="3"/>
        <v>8249.7373860000007</v>
      </c>
      <c r="P31" s="86">
        <v>34.54</v>
      </c>
      <c r="Q31" s="132">
        <f t="shared" si="0"/>
        <v>9.5944444444444432</v>
      </c>
      <c r="R31" s="135">
        <f t="shared" si="4"/>
        <v>9143.0210520000001</v>
      </c>
      <c r="S31" s="86">
        <v>38.28</v>
      </c>
      <c r="T31" s="136">
        <f t="shared" si="1"/>
        <v>10.633333333333333</v>
      </c>
      <c r="U31" s="119">
        <v>11904</v>
      </c>
      <c r="V31" s="86">
        <v>49.84</v>
      </c>
      <c r="W31" s="107">
        <f t="shared" si="10"/>
        <v>13.844444444444445</v>
      </c>
      <c r="X31" s="120">
        <v>-17.899999999999999</v>
      </c>
      <c r="Y31" s="20"/>
      <c r="Z31" s="122"/>
      <c r="AA31" s="122"/>
      <c r="AB31" s="94"/>
      <c r="AC31" s="61">
        <f t="shared" si="9"/>
        <v>100</v>
      </c>
      <c r="AD31" s="40" t="str">
        <f t="shared" si="6"/>
        <v>ОК</v>
      </c>
      <c r="AE31" s="41"/>
      <c r="AF31" s="4"/>
      <c r="AG31" s="4"/>
    </row>
    <row r="32" spans="1:33" s="5" customFormat="1" x14ac:dyDescent="0.25">
      <c r="A32" s="9">
        <v>22</v>
      </c>
      <c r="B32" s="110">
        <v>94.841999999999999</v>
      </c>
      <c r="C32" s="111">
        <v>2.7273000000000001</v>
      </c>
      <c r="D32" s="111">
        <v>0.85699999999999998</v>
      </c>
      <c r="E32" s="111">
        <v>0.1246</v>
      </c>
      <c r="F32" s="111">
        <v>0.14660000000000001</v>
      </c>
      <c r="G32" s="111">
        <v>3.3999999999999998E-3</v>
      </c>
      <c r="H32" s="111">
        <v>2.9899999999999999E-2</v>
      </c>
      <c r="I32" s="111">
        <v>2.5100000000000001E-2</v>
      </c>
      <c r="J32" s="111">
        <v>3.6200000000000003E-2</v>
      </c>
      <c r="K32" s="111"/>
      <c r="L32" s="111">
        <v>0.96889999999999998</v>
      </c>
      <c r="M32" s="112">
        <v>0.23899999999999999</v>
      </c>
      <c r="N32" s="113">
        <v>0.70909999999999995</v>
      </c>
      <c r="O32" s="131">
        <f t="shared" si="3"/>
        <v>8240.1835499999997</v>
      </c>
      <c r="P32" s="85">
        <v>34.5</v>
      </c>
      <c r="Q32" s="133">
        <f t="shared" si="0"/>
        <v>9.5833333333333339</v>
      </c>
      <c r="R32" s="135">
        <f t="shared" si="4"/>
        <v>9135.8556750000007</v>
      </c>
      <c r="S32" s="85">
        <v>38.25</v>
      </c>
      <c r="T32" s="137">
        <f t="shared" si="1"/>
        <v>10.625</v>
      </c>
      <c r="U32" s="114">
        <v>11906</v>
      </c>
      <c r="V32" s="85">
        <v>49.85</v>
      </c>
      <c r="W32" s="107">
        <f>V32/3.6</f>
        <v>13.847222222222221</v>
      </c>
      <c r="X32" s="109">
        <v>-12.9</v>
      </c>
      <c r="Y32" s="19"/>
      <c r="Z32" s="125"/>
      <c r="AA32" s="125"/>
      <c r="AB32" s="17"/>
      <c r="AC32" s="61">
        <f t="shared" si="9"/>
        <v>100</v>
      </c>
      <c r="AD32" s="40" t="str">
        <f t="shared" si="6"/>
        <v>ОК</v>
      </c>
      <c r="AE32" s="41"/>
      <c r="AF32" s="4"/>
      <c r="AG32" s="4"/>
    </row>
    <row r="33" spans="1:33" s="5" customFormat="1" x14ac:dyDescent="0.25">
      <c r="A33" s="9">
        <v>23</v>
      </c>
      <c r="B33" s="110">
        <v>94.920699999999997</v>
      </c>
      <c r="C33" s="111">
        <v>2.7191000000000001</v>
      </c>
      <c r="D33" s="111">
        <v>0.86119999999999997</v>
      </c>
      <c r="E33" s="111">
        <v>0.1258</v>
      </c>
      <c r="F33" s="111">
        <v>0.14480000000000001</v>
      </c>
      <c r="G33" s="111">
        <v>2.7000000000000001E-3</v>
      </c>
      <c r="H33" s="111">
        <v>2.7799999999999998E-2</v>
      </c>
      <c r="I33" s="111">
        <v>2.1600000000000001E-2</v>
      </c>
      <c r="J33" s="111">
        <v>3.3500000000000002E-2</v>
      </c>
      <c r="K33" s="111"/>
      <c r="L33" s="111">
        <v>0.9143</v>
      </c>
      <c r="M33" s="112">
        <v>0.22850000000000001</v>
      </c>
      <c r="N33" s="113">
        <v>0.70850000000000002</v>
      </c>
      <c r="O33" s="131">
        <f t="shared" si="3"/>
        <v>8242.5720089999995</v>
      </c>
      <c r="P33" s="85">
        <v>34.51</v>
      </c>
      <c r="Q33" s="133">
        <f t="shared" si="0"/>
        <v>9.5861111111111104</v>
      </c>
      <c r="R33" s="135">
        <f t="shared" si="4"/>
        <v>9138.2441339999987</v>
      </c>
      <c r="S33" s="85">
        <v>38.26</v>
      </c>
      <c r="T33" s="137">
        <f t="shared" si="1"/>
        <v>10.627777777777776</v>
      </c>
      <c r="U33" s="114">
        <v>11916</v>
      </c>
      <c r="V33" s="85">
        <v>49.389000000000003</v>
      </c>
      <c r="W33" s="107">
        <f t="shared" ref="W33:W38" si="11">V33/3.6</f>
        <v>13.719166666666666</v>
      </c>
      <c r="X33" s="109">
        <v>-14.5</v>
      </c>
      <c r="Y33" s="19"/>
      <c r="Z33" s="123"/>
      <c r="AA33" s="123"/>
      <c r="AB33" s="92"/>
      <c r="AC33" s="61">
        <f t="shared" si="9"/>
        <v>100</v>
      </c>
      <c r="AD33" s="40" t="str">
        <f>IF(AC33=100,"ОК"," ")</f>
        <v>ОК</v>
      </c>
      <c r="AE33" s="41"/>
      <c r="AF33" s="4"/>
      <c r="AG33" s="4"/>
    </row>
    <row r="34" spans="1:33" s="5" customFormat="1" x14ac:dyDescent="0.25">
      <c r="A34" s="10">
        <v>24</v>
      </c>
      <c r="B34" s="110">
        <v>94.891499999999994</v>
      </c>
      <c r="C34" s="111">
        <v>2.7709000000000001</v>
      </c>
      <c r="D34" s="111">
        <v>0.86860000000000004</v>
      </c>
      <c r="E34" s="111">
        <v>0.12740000000000001</v>
      </c>
      <c r="F34" s="111">
        <v>0.13869999999999999</v>
      </c>
      <c r="G34" s="111">
        <v>2.8999999999999998E-3</v>
      </c>
      <c r="H34" s="111">
        <v>2.8199999999999999E-2</v>
      </c>
      <c r="I34" s="111">
        <v>2.53E-2</v>
      </c>
      <c r="J34" s="111">
        <v>3.0099999999999998E-2</v>
      </c>
      <c r="K34" s="111">
        <v>4.4999999999999997E-3</v>
      </c>
      <c r="L34" s="111">
        <v>0.87180000000000002</v>
      </c>
      <c r="M34" s="112">
        <v>0.24010000000000001</v>
      </c>
      <c r="N34" s="113">
        <v>0.7087</v>
      </c>
      <c r="O34" s="131">
        <f t="shared" si="3"/>
        <v>8249.7373860000007</v>
      </c>
      <c r="P34" s="85">
        <v>34.54</v>
      </c>
      <c r="Q34" s="133">
        <f t="shared" si="0"/>
        <v>9.5944444444444432</v>
      </c>
      <c r="R34" s="135">
        <f t="shared" si="4"/>
        <v>9145.4095109999998</v>
      </c>
      <c r="S34" s="85">
        <v>38.29</v>
      </c>
      <c r="T34" s="137">
        <f t="shared" si="1"/>
        <v>10.636111111111111</v>
      </c>
      <c r="U34" s="114">
        <v>11921</v>
      </c>
      <c r="V34" s="85">
        <v>49.91</v>
      </c>
      <c r="W34" s="107">
        <f t="shared" si="11"/>
        <v>13.863888888888887</v>
      </c>
      <c r="X34" s="109">
        <v>-16.3</v>
      </c>
      <c r="Y34" s="19"/>
      <c r="Z34" s="123"/>
      <c r="AA34" s="123"/>
      <c r="AB34" s="97"/>
      <c r="AC34" s="61">
        <f t="shared" si="9"/>
        <v>99.999999999999972</v>
      </c>
      <c r="AD34" s="40" t="str">
        <f t="shared" ref="AD34:AD36" si="12">IF(AC34=100,"ОК"," ")</f>
        <v>ОК</v>
      </c>
      <c r="AE34" s="41"/>
      <c r="AF34" s="4"/>
      <c r="AG34" s="4"/>
    </row>
    <row r="35" spans="1:33" s="5" customFormat="1" x14ac:dyDescent="0.25">
      <c r="A35" s="9">
        <v>25</v>
      </c>
      <c r="B35" s="110">
        <v>94.967200000000005</v>
      </c>
      <c r="C35" s="111">
        <v>2.7238000000000002</v>
      </c>
      <c r="D35" s="111">
        <v>0.86529999999999996</v>
      </c>
      <c r="E35" s="111">
        <v>0.12859999999999999</v>
      </c>
      <c r="F35" s="111">
        <v>0.1411</v>
      </c>
      <c r="G35" s="111">
        <v>3.7000000000000002E-3</v>
      </c>
      <c r="H35" s="111">
        <v>2.6800000000000001E-2</v>
      </c>
      <c r="I35" s="111">
        <v>2.2700000000000001E-2</v>
      </c>
      <c r="J35" s="111">
        <v>2.81E-2</v>
      </c>
      <c r="K35" s="111"/>
      <c r="L35" s="111">
        <v>0.8589</v>
      </c>
      <c r="M35" s="112">
        <v>0.23380000000000001</v>
      </c>
      <c r="N35" s="113">
        <v>0.70820000000000005</v>
      </c>
      <c r="O35" s="131">
        <f t="shared" si="3"/>
        <v>8247.3489270000009</v>
      </c>
      <c r="P35" s="85">
        <v>34.53</v>
      </c>
      <c r="Q35" s="133">
        <f t="shared" si="0"/>
        <v>9.5916666666666668</v>
      </c>
      <c r="R35" s="135">
        <f t="shared" si="4"/>
        <v>9143.0210520000001</v>
      </c>
      <c r="S35" s="85">
        <v>38.28</v>
      </c>
      <c r="T35" s="137">
        <f t="shared" si="1"/>
        <v>10.633333333333333</v>
      </c>
      <c r="U35" s="114">
        <v>11923</v>
      </c>
      <c r="V35" s="85">
        <v>49.92</v>
      </c>
      <c r="W35" s="107">
        <f t="shared" si="11"/>
        <v>13.866666666666667</v>
      </c>
      <c r="X35" s="109">
        <v>-15.5</v>
      </c>
      <c r="Y35" s="19"/>
      <c r="Z35" s="125"/>
      <c r="AA35" s="125"/>
      <c r="AB35" s="97">
        <v>0</v>
      </c>
      <c r="AC35" s="61">
        <f t="shared" si="9"/>
        <v>100</v>
      </c>
      <c r="AD35" s="40" t="str">
        <f t="shared" si="12"/>
        <v>ОК</v>
      </c>
      <c r="AE35" s="41"/>
      <c r="AF35" s="4"/>
      <c r="AG35" s="4"/>
    </row>
    <row r="36" spans="1:33" s="5" customFormat="1" x14ac:dyDescent="0.25">
      <c r="A36" s="9">
        <v>26</v>
      </c>
      <c r="B36" s="115">
        <v>94.936400000000006</v>
      </c>
      <c r="C36" s="116">
        <v>2.7235999999999998</v>
      </c>
      <c r="D36" s="116">
        <v>0.85960000000000003</v>
      </c>
      <c r="E36" s="116">
        <v>0.1275</v>
      </c>
      <c r="F36" s="116">
        <v>0.14080000000000001</v>
      </c>
      <c r="G36" s="116">
        <v>3.5999999999999999E-3</v>
      </c>
      <c r="H36" s="116">
        <v>2.9899999999999999E-2</v>
      </c>
      <c r="I36" s="116">
        <v>2.2100000000000002E-2</v>
      </c>
      <c r="J36" s="116">
        <v>3.0800000000000001E-2</v>
      </c>
      <c r="K36" s="116"/>
      <c r="L36" s="116">
        <v>0.88900000000000001</v>
      </c>
      <c r="M36" s="117">
        <v>0.23669999999999999</v>
      </c>
      <c r="N36" s="118">
        <v>0.70840000000000003</v>
      </c>
      <c r="O36" s="131">
        <f t="shared" si="3"/>
        <v>8244.9604680000011</v>
      </c>
      <c r="P36" s="86">
        <v>34.520000000000003</v>
      </c>
      <c r="Q36" s="132">
        <f t="shared" si="0"/>
        <v>9.5888888888888903</v>
      </c>
      <c r="R36" s="135">
        <f t="shared" si="4"/>
        <v>9140.6325930000003</v>
      </c>
      <c r="S36" s="86">
        <v>38.270000000000003</v>
      </c>
      <c r="T36" s="136">
        <f>S36/3.6</f>
        <v>10.630555555555556</v>
      </c>
      <c r="U36" s="119">
        <v>11918</v>
      </c>
      <c r="V36" s="86">
        <v>49.9</v>
      </c>
      <c r="W36" s="107">
        <f t="shared" si="11"/>
        <v>13.861111111111111</v>
      </c>
      <c r="X36" s="120">
        <v>-15</v>
      </c>
      <c r="Y36" s="20"/>
      <c r="Z36" s="122" t="s">
        <v>92</v>
      </c>
      <c r="AA36" s="122" t="s">
        <v>93</v>
      </c>
      <c r="AB36" s="92"/>
      <c r="AC36" s="61">
        <f t="shared" si="9"/>
        <v>100</v>
      </c>
      <c r="AD36" s="40" t="str">
        <f t="shared" si="12"/>
        <v>ОК</v>
      </c>
      <c r="AE36" s="41"/>
      <c r="AF36" s="4"/>
      <c r="AG36" s="4"/>
    </row>
    <row r="37" spans="1:33" s="5" customFormat="1" x14ac:dyDescent="0.25">
      <c r="A37" s="10">
        <v>27</v>
      </c>
      <c r="B37" s="110">
        <v>95.192499999999995</v>
      </c>
      <c r="C37" s="111">
        <v>2.6652999999999998</v>
      </c>
      <c r="D37" s="111">
        <v>0.84379999999999999</v>
      </c>
      <c r="E37" s="111">
        <v>0.12809999999999999</v>
      </c>
      <c r="F37" s="111">
        <v>0.13200000000000001</v>
      </c>
      <c r="G37" s="111">
        <v>4.3E-3</v>
      </c>
      <c r="H37" s="111">
        <v>2.4500000000000001E-2</v>
      </c>
      <c r="I37" s="111">
        <v>2.0299999999999999E-2</v>
      </c>
      <c r="J37" s="111">
        <v>2.2800000000000001E-2</v>
      </c>
      <c r="K37" s="111"/>
      <c r="L37" s="111">
        <v>0.74960000000000004</v>
      </c>
      <c r="M37" s="112">
        <v>0.21679999999999999</v>
      </c>
      <c r="N37" s="113">
        <v>0.70640000000000003</v>
      </c>
      <c r="O37" s="131">
        <f t="shared" si="3"/>
        <v>8247.3489270000009</v>
      </c>
      <c r="P37" s="85">
        <v>34.53</v>
      </c>
      <c r="Q37" s="133">
        <f t="shared" si="0"/>
        <v>9.5916666666666668</v>
      </c>
      <c r="R37" s="135">
        <f t="shared" si="4"/>
        <v>9143.0210520000001</v>
      </c>
      <c r="S37" s="85">
        <v>38.28</v>
      </c>
      <c r="T37" s="137">
        <f t="shared" si="1"/>
        <v>10.633333333333333</v>
      </c>
      <c r="U37" s="114">
        <v>11938</v>
      </c>
      <c r="V37" s="85">
        <v>49.98</v>
      </c>
      <c r="W37" s="107">
        <f t="shared" si="11"/>
        <v>13.883333333333333</v>
      </c>
      <c r="X37" s="109">
        <v>-15.5</v>
      </c>
      <c r="Y37" s="19"/>
      <c r="Z37" s="123"/>
      <c r="AA37" s="123"/>
      <c r="AB37" s="92"/>
      <c r="AC37" s="61">
        <f t="shared" si="9"/>
        <v>100.00000000000003</v>
      </c>
      <c r="AD37" s="40" t="str">
        <f t="shared" si="6"/>
        <v>ОК</v>
      </c>
      <c r="AE37" s="41"/>
      <c r="AF37" s="4"/>
      <c r="AG37" s="4"/>
    </row>
    <row r="38" spans="1:33" s="5" customFormat="1" x14ac:dyDescent="0.25">
      <c r="A38" s="9">
        <v>28</v>
      </c>
      <c r="B38" s="115">
        <v>95.241699999999994</v>
      </c>
      <c r="C38" s="116">
        <v>2.6373000000000002</v>
      </c>
      <c r="D38" s="116">
        <v>0.83489999999999998</v>
      </c>
      <c r="E38" s="116">
        <v>0.12709999999999999</v>
      </c>
      <c r="F38" s="116">
        <v>0.1328</v>
      </c>
      <c r="G38" s="116">
        <v>3.0000000000000001E-3</v>
      </c>
      <c r="H38" s="116">
        <v>2.3800000000000002E-2</v>
      </c>
      <c r="I38" s="116">
        <v>1.8800000000000001E-2</v>
      </c>
      <c r="J38" s="116">
        <v>2.1100000000000001E-2</v>
      </c>
      <c r="K38" s="116"/>
      <c r="L38" s="116">
        <v>0.74450000000000005</v>
      </c>
      <c r="M38" s="117">
        <v>0.215</v>
      </c>
      <c r="N38" s="118">
        <v>0.70599999999999996</v>
      </c>
      <c r="O38" s="131">
        <f t="shared" si="3"/>
        <v>8242.5720089999995</v>
      </c>
      <c r="P38" s="85">
        <v>34.51</v>
      </c>
      <c r="Q38" s="133">
        <f t="shared" si="0"/>
        <v>9.5861111111111104</v>
      </c>
      <c r="R38" s="135">
        <f t="shared" si="4"/>
        <v>9138.2441339999987</v>
      </c>
      <c r="S38" s="85">
        <v>38.26</v>
      </c>
      <c r="T38" s="137">
        <f t="shared" si="1"/>
        <v>10.627777777777776</v>
      </c>
      <c r="U38" s="114">
        <v>11935</v>
      </c>
      <c r="V38" s="85">
        <v>49.97</v>
      </c>
      <c r="W38" s="107">
        <f t="shared" si="11"/>
        <v>13.880555555555555</v>
      </c>
      <c r="X38" s="109">
        <v>-15.3</v>
      </c>
      <c r="Y38" s="19"/>
      <c r="Z38" s="122"/>
      <c r="AA38" s="122"/>
      <c r="AB38" s="92"/>
      <c r="AC38" s="61">
        <f t="shared" si="9"/>
        <v>100</v>
      </c>
      <c r="AD38" s="40" t="str">
        <f t="shared" si="6"/>
        <v>ОК</v>
      </c>
      <c r="AE38" s="41"/>
      <c r="AF38" s="4"/>
      <c r="AG38" s="4"/>
    </row>
    <row r="39" spans="1:33" s="5" customFormat="1" x14ac:dyDescent="0.25">
      <c r="A39" s="9">
        <v>29</v>
      </c>
      <c r="B39" s="115">
        <v>95.174599999999998</v>
      </c>
      <c r="C39" s="116">
        <v>2.6556999999999999</v>
      </c>
      <c r="D39" s="116">
        <v>0.83879999999999999</v>
      </c>
      <c r="E39" s="116">
        <v>0.12709999999999999</v>
      </c>
      <c r="F39" s="116">
        <v>0.13250000000000001</v>
      </c>
      <c r="G39" s="116">
        <v>3.3999999999999998E-3</v>
      </c>
      <c r="H39" s="116">
        <v>2.64E-2</v>
      </c>
      <c r="I39" s="116">
        <v>2.1999999999999999E-2</v>
      </c>
      <c r="J39" s="116">
        <v>2.1000000000000001E-2</v>
      </c>
      <c r="K39" s="116"/>
      <c r="L39" s="116">
        <v>0.77549999999999997</v>
      </c>
      <c r="M39" s="117">
        <v>0.223</v>
      </c>
      <c r="N39" s="118">
        <v>0.70650000000000002</v>
      </c>
      <c r="O39" s="131">
        <f t="shared" ref="O39:O40" si="13">P39*238.8459</f>
        <v>8242.5720089999995</v>
      </c>
      <c r="P39" s="86">
        <v>34.51</v>
      </c>
      <c r="Q39" s="132">
        <f t="shared" ref="Q39:Q40" si="14">P39/3.6</f>
        <v>9.5861111111111104</v>
      </c>
      <c r="R39" s="135">
        <f t="shared" ref="R39:R40" si="15">S39*238.8459</f>
        <v>9138.2441339999987</v>
      </c>
      <c r="S39" s="86">
        <v>38.26</v>
      </c>
      <c r="T39" s="136">
        <f>S39/3.6</f>
        <v>10.627777777777776</v>
      </c>
      <c r="U39" s="119">
        <v>11931</v>
      </c>
      <c r="V39" s="86">
        <v>49.95</v>
      </c>
      <c r="W39" s="107">
        <f t="shared" ref="W39:W40" si="16">V39/3.6</f>
        <v>13.875</v>
      </c>
      <c r="X39" s="120">
        <v>-15.2</v>
      </c>
      <c r="Y39" s="20"/>
      <c r="Z39" s="124"/>
      <c r="AA39" s="126"/>
      <c r="AB39" s="92"/>
      <c r="AC39" s="61">
        <f t="shared" si="9"/>
        <v>99.999999999999986</v>
      </c>
      <c r="AD39" s="40" t="str">
        <f t="shared" si="6"/>
        <v>ОК</v>
      </c>
      <c r="AE39" s="41"/>
      <c r="AF39" s="4"/>
      <c r="AG39" s="4"/>
    </row>
    <row r="40" spans="1:33" s="5" customFormat="1" ht="15.75" thickBot="1" x14ac:dyDescent="0.3">
      <c r="A40" s="9">
        <v>30</v>
      </c>
      <c r="B40" s="115">
        <v>95.070099999999996</v>
      </c>
      <c r="C40" s="116">
        <v>2.6840999999999999</v>
      </c>
      <c r="D40" s="116">
        <v>0.85019999999999996</v>
      </c>
      <c r="E40" s="116">
        <v>0.12959999999999999</v>
      </c>
      <c r="F40" s="116">
        <v>0.13589999999999999</v>
      </c>
      <c r="G40" s="116">
        <v>3.3999999999999998E-3</v>
      </c>
      <c r="H40" s="116">
        <v>2.93E-2</v>
      </c>
      <c r="I40" s="116">
        <v>2.2200000000000001E-2</v>
      </c>
      <c r="J40" s="116">
        <v>2.58E-2</v>
      </c>
      <c r="K40" s="116"/>
      <c r="L40" s="116">
        <v>0.82099999999999995</v>
      </c>
      <c r="M40" s="117">
        <v>0.22839999999999999</v>
      </c>
      <c r="N40" s="118">
        <v>0.70740000000000003</v>
      </c>
      <c r="O40" s="131">
        <f t="shared" si="13"/>
        <v>8244.9604680000011</v>
      </c>
      <c r="P40" s="87">
        <v>34.520000000000003</v>
      </c>
      <c r="Q40" s="132">
        <f t="shared" si="14"/>
        <v>9.5888888888888903</v>
      </c>
      <c r="R40" s="135">
        <f t="shared" si="15"/>
        <v>9140.6325930000003</v>
      </c>
      <c r="S40" s="87">
        <v>38.270000000000003</v>
      </c>
      <c r="T40" s="136">
        <f t="shared" ref="T40" si="17">S40/3.6</f>
        <v>10.630555555555556</v>
      </c>
      <c r="U40" s="119">
        <v>11926</v>
      </c>
      <c r="V40" s="86">
        <v>49.93</v>
      </c>
      <c r="W40" s="107">
        <f t="shared" si="16"/>
        <v>13.869444444444444</v>
      </c>
      <c r="X40" s="121">
        <v>-14.6</v>
      </c>
      <c r="Y40" s="88"/>
      <c r="Z40" s="122"/>
      <c r="AA40" s="122"/>
      <c r="AB40" s="96"/>
      <c r="AC40" s="61">
        <f t="shared" si="9"/>
        <v>100</v>
      </c>
      <c r="AD40" s="40" t="str">
        <f t="shared" si="6"/>
        <v>ОК</v>
      </c>
      <c r="AE40" s="41"/>
      <c r="AF40" s="4"/>
      <c r="AG40" s="4"/>
    </row>
    <row r="41" spans="1:33" ht="15" customHeight="1" thickBot="1" x14ac:dyDescent="0.3">
      <c r="A41" s="158" t="s">
        <v>100</v>
      </c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60"/>
      <c r="O41" s="149">
        <v>8244.591893162351</v>
      </c>
      <c r="P41" s="145">
        <v>34.518456850891525</v>
      </c>
      <c r="Q41" s="147">
        <v>9.5884602363587579</v>
      </c>
      <c r="R41" s="149">
        <v>9139.7632005180603</v>
      </c>
      <c r="S41" s="145">
        <v>38.266539881413941</v>
      </c>
      <c r="T41" s="147">
        <v>10.629594411503872</v>
      </c>
      <c r="U41" s="166"/>
      <c r="V41" s="167"/>
      <c r="W41" s="167"/>
      <c r="X41" s="167"/>
      <c r="Y41" s="167"/>
      <c r="Z41" s="167"/>
      <c r="AA41" s="167"/>
      <c r="AB41" s="168"/>
      <c r="AC41" s="42"/>
      <c r="AD41" s="43"/>
      <c r="AE41" s="44"/>
      <c r="AF41" s="3"/>
      <c r="AG41" s="3"/>
    </row>
    <row r="42" spans="1:33" ht="19.5" customHeight="1" thickBot="1" x14ac:dyDescent="0.3">
      <c r="A42" s="45"/>
      <c r="B42" s="2"/>
      <c r="C42" s="2"/>
      <c r="D42" s="2"/>
      <c r="E42" s="2"/>
      <c r="F42" s="2"/>
      <c r="G42" s="2"/>
      <c r="H42" s="151" t="s">
        <v>3</v>
      </c>
      <c r="I42" s="152"/>
      <c r="J42" s="152"/>
      <c r="K42" s="152"/>
      <c r="L42" s="152"/>
      <c r="M42" s="152"/>
      <c r="N42" s="153"/>
      <c r="O42" s="150"/>
      <c r="P42" s="146"/>
      <c r="Q42" s="148"/>
      <c r="R42" s="150"/>
      <c r="S42" s="146"/>
      <c r="T42" s="148"/>
      <c r="U42" s="163"/>
      <c r="V42" s="164"/>
      <c r="W42" s="164"/>
      <c r="X42" s="164"/>
      <c r="Y42" s="164"/>
      <c r="Z42" s="164"/>
      <c r="AA42" s="164"/>
      <c r="AB42" s="165"/>
      <c r="AC42" s="37"/>
      <c r="AD42" s="37"/>
      <c r="AE42" s="37"/>
    </row>
    <row r="43" spans="1:33" ht="22.5" customHeight="1" x14ac:dyDescent="0.25">
      <c r="A43" s="45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161"/>
      <c r="V43" s="161"/>
      <c r="W43" s="161"/>
      <c r="X43" s="161"/>
      <c r="Y43" s="161"/>
      <c r="Z43" s="161"/>
      <c r="AA43" s="161"/>
      <c r="AB43" s="162"/>
    </row>
    <row r="44" spans="1:33" ht="22.5" customHeight="1" x14ac:dyDescent="0.25">
      <c r="A44" s="45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28"/>
      <c r="V44" s="28"/>
      <c r="W44" s="28"/>
      <c r="X44" s="28"/>
      <c r="Y44" s="28"/>
      <c r="Z44" s="28"/>
      <c r="AA44" s="28"/>
      <c r="AB44" s="29"/>
    </row>
    <row r="45" spans="1:33" x14ac:dyDescent="0.25">
      <c r="A45" s="45"/>
      <c r="B45" s="157" t="s">
        <v>103</v>
      </c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52"/>
    </row>
    <row r="46" spans="1:33" x14ac:dyDescent="0.25">
      <c r="A46" s="45"/>
      <c r="B46" s="51"/>
      <c r="C46" s="18" t="s">
        <v>4</v>
      </c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18" t="s">
        <v>5</v>
      </c>
      <c r="P46" s="51"/>
      <c r="Q46" s="51"/>
      <c r="R46" s="18" t="s">
        <v>6</v>
      </c>
      <c r="S46" s="51"/>
      <c r="T46" s="51"/>
      <c r="U46" s="51"/>
      <c r="V46" s="18" t="s">
        <v>7</v>
      </c>
      <c r="W46" s="51"/>
      <c r="X46" s="51"/>
      <c r="Y46" s="51"/>
      <c r="Z46" s="51"/>
      <c r="AA46" s="51"/>
      <c r="AB46" s="52"/>
    </row>
    <row r="47" spans="1:33" x14ac:dyDescent="0.25">
      <c r="A47" s="45"/>
      <c r="B47" s="157" t="s">
        <v>104</v>
      </c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52"/>
    </row>
    <row r="48" spans="1:33" x14ac:dyDescent="0.25">
      <c r="A48" s="45"/>
      <c r="B48" s="51"/>
      <c r="C48" s="18" t="s">
        <v>25</v>
      </c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18" t="s">
        <v>5</v>
      </c>
      <c r="P48" s="51"/>
      <c r="Q48" s="51"/>
      <c r="R48" s="18" t="s">
        <v>6</v>
      </c>
      <c r="S48" s="51"/>
      <c r="T48" s="51"/>
      <c r="U48" s="51"/>
      <c r="V48" s="18" t="s">
        <v>7</v>
      </c>
      <c r="W48" s="51"/>
      <c r="X48" s="51"/>
      <c r="Y48" s="51"/>
      <c r="Z48" s="51"/>
      <c r="AA48" s="51"/>
      <c r="AB48" s="52"/>
    </row>
    <row r="49" spans="1:28" x14ac:dyDescent="0.25">
      <c r="A49" s="45"/>
      <c r="B49" s="142" t="s">
        <v>105</v>
      </c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52"/>
    </row>
    <row r="50" spans="1:28" x14ac:dyDescent="0.25">
      <c r="A50" s="45"/>
      <c r="B50" s="51"/>
      <c r="C50" s="18" t="s">
        <v>42</v>
      </c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18" t="s">
        <v>5</v>
      </c>
      <c r="P50" s="51"/>
      <c r="Q50" s="51"/>
      <c r="R50" s="18" t="s">
        <v>6</v>
      </c>
      <c r="S50" s="51"/>
      <c r="T50" s="51"/>
      <c r="U50" s="51"/>
      <c r="V50" s="18" t="s">
        <v>7</v>
      </c>
      <c r="W50" s="51"/>
      <c r="X50" s="51"/>
      <c r="Y50" s="51"/>
      <c r="Z50" s="51"/>
      <c r="AA50" s="51"/>
      <c r="AB50" s="52"/>
    </row>
    <row r="51" spans="1:28" ht="15.75" thickBot="1" x14ac:dyDescent="0.3">
      <c r="A51" s="5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60"/>
    </row>
  </sheetData>
  <mergeCells count="47">
    <mergeCell ref="G1:Y1"/>
    <mergeCell ref="G2:Y2"/>
    <mergeCell ref="Z1:AB1"/>
    <mergeCell ref="X5:Y5"/>
    <mergeCell ref="M9:M10"/>
    <mergeCell ref="V5:W5"/>
    <mergeCell ref="O9:Q9"/>
    <mergeCell ref="R9:T9"/>
    <mergeCell ref="U9:W9"/>
    <mergeCell ref="O8:W8"/>
    <mergeCell ref="G3:Y3"/>
    <mergeCell ref="AA5:AB5"/>
    <mergeCell ref="H9:H10"/>
    <mergeCell ref="B7:M8"/>
    <mergeCell ref="N8:N10"/>
    <mergeCell ref="N7:W7"/>
    <mergeCell ref="D9:D10"/>
    <mergeCell ref="B47:AA47"/>
    <mergeCell ref="U43:AB43"/>
    <mergeCell ref="U42:AB42"/>
    <mergeCell ref="U41:AB41"/>
    <mergeCell ref="AB7:AB10"/>
    <mergeCell ref="I9:I10"/>
    <mergeCell ref="AA7:AA10"/>
    <mergeCell ref="Y7:Y10"/>
    <mergeCell ref="X7:X10"/>
    <mergeCell ref="B9:B10"/>
    <mergeCell ref="C9:C10"/>
    <mergeCell ref="F9:F10"/>
    <mergeCell ref="G9:G10"/>
    <mergeCell ref="E9:E10"/>
    <mergeCell ref="K5:U5"/>
    <mergeCell ref="A7:A10"/>
    <mergeCell ref="B49:AA49"/>
    <mergeCell ref="L9:L10"/>
    <mergeCell ref="S41:S42"/>
    <mergeCell ref="T41:T42"/>
    <mergeCell ref="O41:O42"/>
    <mergeCell ref="H42:N42"/>
    <mergeCell ref="P41:P42"/>
    <mergeCell ref="Q41:Q42"/>
    <mergeCell ref="R41:R42"/>
    <mergeCell ref="J9:J10"/>
    <mergeCell ref="K9:K10"/>
    <mergeCell ref="Z7:Z10"/>
    <mergeCell ref="B45:AA45"/>
    <mergeCell ref="A41:N41"/>
  </mergeCells>
  <printOptions horizontalCentered="1" verticalCentered="1"/>
  <pageMargins left="0.74" right="0.31" top="0.35" bottom="0.31" header="0.21" footer="0.18"/>
  <pageSetup paperSize="9" scale="64" orientation="landscape" r:id="rId1"/>
  <ignoredErrors>
    <ignoredError sqref="T39 Q39 T40 O39 R39 Q40 O40 R4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50"/>
  <sheetViews>
    <sheetView zoomScaleNormal="100" workbookViewId="0">
      <selection activeCell="G14" sqref="G14"/>
    </sheetView>
  </sheetViews>
  <sheetFormatPr defaultRowHeight="14.25" x14ac:dyDescent="0.2"/>
  <cols>
    <col min="1" max="1" width="17.42578125" style="11" customWidth="1"/>
    <col min="2" max="2" width="31.42578125" style="11" customWidth="1"/>
    <col min="3" max="3" width="21.140625" style="11" customWidth="1"/>
    <col min="4" max="4" width="21.42578125" style="11" customWidth="1"/>
    <col min="5" max="5" width="22" style="11" customWidth="1"/>
    <col min="6" max="14" width="12.7109375" style="11" customWidth="1"/>
    <col min="15" max="15" width="20.140625" style="11" customWidth="1"/>
    <col min="16" max="16384" width="9.140625" style="11"/>
  </cols>
  <sheetData>
    <row r="1" spans="1:45" ht="15" x14ac:dyDescent="0.2">
      <c r="A1" s="206"/>
      <c r="B1" s="206"/>
    </row>
    <row r="2" spans="1:45" ht="15" x14ac:dyDescent="0.25">
      <c r="A2" s="217" t="s">
        <v>55</v>
      </c>
      <c r="B2" s="217"/>
      <c r="C2" s="217"/>
      <c r="D2" s="217"/>
      <c r="E2" s="217"/>
      <c r="F2" s="62"/>
      <c r="G2" s="21"/>
      <c r="H2" s="21"/>
      <c r="I2" s="21"/>
      <c r="J2" s="21"/>
      <c r="K2" s="21"/>
    </row>
    <row r="3" spans="1:45" ht="15.75" thickBot="1" x14ac:dyDescent="0.3">
      <c r="A3" s="63"/>
      <c r="B3" s="63"/>
      <c r="C3" s="63"/>
      <c r="D3" s="63"/>
      <c r="E3" s="63"/>
      <c r="F3" s="63"/>
    </row>
    <row r="4" spans="1:45" ht="34.5" customHeight="1" thickBot="1" x14ac:dyDescent="0.3">
      <c r="A4" s="212" t="s">
        <v>40</v>
      </c>
      <c r="B4" s="212" t="s">
        <v>41</v>
      </c>
      <c r="C4" s="209" t="s">
        <v>39</v>
      </c>
      <c r="D4" s="210"/>
      <c r="E4" s="211"/>
      <c r="F4" s="63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</row>
    <row r="5" spans="1:45" ht="24" customHeight="1" thickBot="1" x14ac:dyDescent="0.3">
      <c r="A5" s="213"/>
      <c r="B5" s="213"/>
      <c r="C5" s="64" t="s">
        <v>36</v>
      </c>
      <c r="D5" s="65" t="s">
        <v>37</v>
      </c>
      <c r="E5" s="64" t="s">
        <v>38</v>
      </c>
      <c r="F5" s="63"/>
    </row>
    <row r="6" spans="1:45" ht="20.100000000000001" customHeight="1" thickBot="1" x14ac:dyDescent="0.3">
      <c r="A6" s="214" t="s">
        <v>48</v>
      </c>
      <c r="B6" s="66" t="s">
        <v>57</v>
      </c>
      <c r="C6" s="67">
        <v>38.275418923848605</v>
      </c>
      <c r="D6" s="68">
        <v>9141.9268807436511</v>
      </c>
      <c r="E6" s="69">
        <v>10.632060812180168</v>
      </c>
      <c r="F6" s="63"/>
      <c r="G6" s="79"/>
    </row>
    <row r="7" spans="1:45" ht="20.100000000000001" customHeight="1" thickBot="1" x14ac:dyDescent="0.3">
      <c r="A7" s="215"/>
      <c r="B7" s="70" t="s">
        <v>58</v>
      </c>
      <c r="C7" s="71">
        <v>38.270307988830183</v>
      </c>
      <c r="D7" s="72">
        <v>9140.7061548693346</v>
      </c>
      <c r="E7" s="69">
        <v>10.630641108008383</v>
      </c>
      <c r="F7" s="63"/>
      <c r="G7" s="79"/>
    </row>
    <row r="8" spans="1:45" ht="20.100000000000001" customHeight="1" thickBot="1" x14ac:dyDescent="0.3">
      <c r="A8" s="215"/>
      <c r="B8" s="66" t="s">
        <v>59</v>
      </c>
      <c r="C8" s="67">
        <v>38.272620768064741</v>
      </c>
      <c r="D8" s="68">
        <v>9141.2585527071151</v>
      </c>
      <c r="E8" s="69">
        <v>10.631283546684649</v>
      </c>
      <c r="F8" s="63"/>
      <c r="G8" s="79"/>
    </row>
    <row r="9" spans="1:45" ht="20.100000000000001" customHeight="1" thickBot="1" x14ac:dyDescent="0.3">
      <c r="A9" s="215"/>
      <c r="B9" s="70" t="s">
        <v>60</v>
      </c>
      <c r="C9" s="71">
        <v>38.27397989686137</v>
      </c>
      <c r="D9" s="72">
        <v>9141.583175047761</v>
      </c>
      <c r="E9" s="69">
        <v>10.631661082461491</v>
      </c>
      <c r="F9" s="63"/>
      <c r="G9" s="79"/>
    </row>
    <row r="10" spans="1:45" ht="20.100000000000001" customHeight="1" thickBot="1" x14ac:dyDescent="0.3">
      <c r="A10" s="215"/>
      <c r="B10" s="66" t="s">
        <v>61</v>
      </c>
      <c r="C10" s="67">
        <v>38.272878459838267</v>
      </c>
      <c r="D10" s="68">
        <v>9141.3201013306843</v>
      </c>
      <c r="E10" s="69">
        <v>10.631355127732851</v>
      </c>
      <c r="F10" s="63"/>
      <c r="G10" s="79"/>
    </row>
    <row r="11" spans="1:45" ht="20.100000000000001" customHeight="1" thickBot="1" x14ac:dyDescent="0.3">
      <c r="A11" s="215"/>
      <c r="B11" s="70" t="s">
        <v>88</v>
      </c>
      <c r="C11" s="71">
        <v>38.264662163759404</v>
      </c>
      <c r="D11" s="72">
        <v>9139.3576726990614</v>
      </c>
      <c r="E11" s="69">
        <v>10.629072823266501</v>
      </c>
      <c r="F11" s="63"/>
      <c r="G11" s="79"/>
    </row>
    <row r="12" spans="1:45" ht="20.100000000000001" customHeight="1" thickBot="1" x14ac:dyDescent="0.3">
      <c r="A12" s="215"/>
      <c r="B12" s="66" t="s">
        <v>90</v>
      </c>
      <c r="C12" s="67">
        <v>38.267890857983893</v>
      </c>
      <c r="D12" s="68">
        <v>9140.1288330769348</v>
      </c>
      <c r="E12" s="69">
        <v>10.629969682773304</v>
      </c>
      <c r="F12" s="63"/>
      <c r="G12" s="79"/>
    </row>
    <row r="13" spans="1:45" ht="20.100000000000001" customHeight="1" thickBot="1" x14ac:dyDescent="0.3">
      <c r="A13" s="215"/>
      <c r="B13" s="70" t="s">
        <v>62</v>
      </c>
      <c r="C13" s="71">
        <v>38.274562906834802</v>
      </c>
      <c r="D13" s="72">
        <v>9141.7224245895741</v>
      </c>
      <c r="E13" s="69">
        <v>10.631823029676333</v>
      </c>
      <c r="F13" s="63"/>
      <c r="G13" s="79"/>
    </row>
    <row r="14" spans="1:45" ht="20.100000000000001" customHeight="1" thickBot="1" x14ac:dyDescent="0.3">
      <c r="A14" s="215"/>
      <c r="B14" s="66" t="s">
        <v>63</v>
      </c>
      <c r="C14" s="67">
        <v>38.271386405248876</v>
      </c>
      <c r="D14" s="68">
        <v>9140.9637302094325</v>
      </c>
      <c r="E14" s="69">
        <v>10.630940668124687</v>
      </c>
      <c r="F14" s="63"/>
      <c r="G14" s="79"/>
    </row>
    <row r="15" spans="1:45" ht="20.100000000000001" customHeight="1" thickBot="1" x14ac:dyDescent="0.3">
      <c r="A15" s="215"/>
      <c r="B15" s="70" t="s">
        <v>64</v>
      </c>
      <c r="C15" s="73">
        <v>38.275702930197134</v>
      </c>
      <c r="D15" s="72">
        <v>9141.9947144955713</v>
      </c>
      <c r="E15" s="69">
        <v>10.632139702832538</v>
      </c>
      <c r="F15" s="63"/>
      <c r="G15" s="79"/>
    </row>
    <row r="16" spans="1:45" ht="20.100000000000001" customHeight="1" thickBot="1" x14ac:dyDescent="0.3">
      <c r="A16" s="215"/>
      <c r="B16" s="70" t="s">
        <v>65</v>
      </c>
      <c r="C16" s="73">
        <v>38.252059616972922</v>
      </c>
      <c r="D16" s="72">
        <v>9136.3476060695521</v>
      </c>
      <c r="E16" s="69">
        <v>10.625572115825811</v>
      </c>
      <c r="F16" s="63"/>
      <c r="G16" s="79"/>
    </row>
    <row r="17" spans="1:7" ht="20.100000000000001" customHeight="1" thickBot="1" x14ac:dyDescent="0.3">
      <c r="A17" s="215"/>
      <c r="B17" s="70" t="s">
        <v>66</v>
      </c>
      <c r="C17" s="73">
        <v>38.271321090958168</v>
      </c>
      <c r="D17" s="72">
        <v>9140.9481301588858</v>
      </c>
      <c r="E17" s="69">
        <v>10.630922525266158</v>
      </c>
      <c r="F17" s="63"/>
      <c r="G17" s="79"/>
    </row>
    <row r="18" spans="1:7" ht="20.100000000000001" customHeight="1" thickBot="1" x14ac:dyDescent="0.3">
      <c r="A18" s="215"/>
      <c r="B18" s="70" t="s">
        <v>67</v>
      </c>
      <c r="C18" s="73">
        <v>38.271321593385217</v>
      </c>
      <c r="D18" s="72">
        <v>9140.9482501615257</v>
      </c>
      <c r="E18" s="69">
        <v>10.630922664829226</v>
      </c>
      <c r="F18" s="63"/>
      <c r="G18" s="79"/>
    </row>
    <row r="19" spans="1:7" ht="20.100000000000001" customHeight="1" thickBot="1" x14ac:dyDescent="0.3">
      <c r="A19" s="215"/>
      <c r="B19" s="70" t="s">
        <v>68</v>
      </c>
      <c r="C19" s="73">
        <v>38.274827789333912</v>
      </c>
      <c r="D19" s="72">
        <v>9141.7856906884681</v>
      </c>
      <c r="E19" s="69">
        <v>10.631896608148308</v>
      </c>
      <c r="F19" s="63"/>
      <c r="G19" s="79"/>
    </row>
    <row r="20" spans="1:7" ht="20.100000000000001" customHeight="1" thickBot="1" x14ac:dyDescent="0.3">
      <c r="A20" s="215"/>
      <c r="B20" s="70" t="s">
        <v>69</v>
      </c>
      <c r="C20" s="73">
        <v>38.273373402299939</v>
      </c>
      <c r="D20" s="72">
        <v>9141.4383163083912</v>
      </c>
      <c r="E20" s="69">
        <v>10.631492611749982</v>
      </c>
      <c r="F20" s="63"/>
      <c r="G20" s="79"/>
    </row>
    <row r="21" spans="1:7" ht="20.100000000000001" customHeight="1" thickBot="1" x14ac:dyDescent="0.3">
      <c r="A21" s="215"/>
      <c r="B21" s="70" t="s">
        <v>70</v>
      </c>
      <c r="C21" s="73">
        <v>38.274365795528482</v>
      </c>
      <c r="D21" s="72">
        <v>9141.6753453622168</v>
      </c>
      <c r="E21" s="69">
        <v>10.63176827653569</v>
      </c>
      <c r="F21" s="63"/>
      <c r="G21" s="79"/>
    </row>
    <row r="22" spans="1:7" ht="20.100000000000001" customHeight="1" thickBot="1" x14ac:dyDescent="0.3">
      <c r="A22" s="215"/>
      <c r="B22" s="70" t="s">
        <v>71</v>
      </c>
      <c r="C22" s="73">
        <v>38.273646092970637</v>
      </c>
      <c r="D22" s="72">
        <v>9141.5034473570558</v>
      </c>
      <c r="E22" s="69">
        <v>10.631568359158511</v>
      </c>
      <c r="F22" s="63"/>
      <c r="G22" s="79"/>
    </row>
    <row r="23" spans="1:7" ht="20.100000000000001" customHeight="1" thickBot="1" x14ac:dyDescent="0.3">
      <c r="A23" s="215"/>
      <c r="B23" s="70" t="s">
        <v>72</v>
      </c>
      <c r="C23" s="73">
        <v>0</v>
      </c>
      <c r="D23" s="72">
        <v>0</v>
      </c>
      <c r="E23" s="69">
        <v>0</v>
      </c>
      <c r="F23" s="63"/>
      <c r="G23" s="79"/>
    </row>
    <row r="24" spans="1:7" ht="20.100000000000001" customHeight="1" thickBot="1" x14ac:dyDescent="0.3">
      <c r="A24" s="215"/>
      <c r="B24" s="70" t="s">
        <v>91</v>
      </c>
      <c r="C24" s="73">
        <v>38.270984535489362</v>
      </c>
      <c r="D24" s="72">
        <v>9140.867745265039</v>
      </c>
      <c r="E24" s="69">
        <v>10.630829037635934</v>
      </c>
      <c r="F24" s="63"/>
      <c r="G24" s="79"/>
    </row>
    <row r="25" spans="1:7" ht="20.100000000000001" customHeight="1" thickBot="1" x14ac:dyDescent="0.3">
      <c r="A25" s="215"/>
      <c r="B25" s="70" t="s">
        <v>73</v>
      </c>
      <c r="C25" s="73">
        <v>38.272149900962148</v>
      </c>
      <c r="D25" s="72">
        <v>9141.1460880302147</v>
      </c>
      <c r="E25" s="69">
        <v>10.631152750267264</v>
      </c>
      <c r="F25" s="63"/>
      <c r="G25" s="79"/>
    </row>
    <row r="26" spans="1:7" ht="20.100000000000001" customHeight="1" thickBot="1" x14ac:dyDescent="0.3">
      <c r="A26" s="215"/>
      <c r="B26" s="70" t="s">
        <v>74</v>
      </c>
      <c r="C26" s="73">
        <v>38.273184745487818</v>
      </c>
      <c r="D26" s="72">
        <v>9141.3932564023089</v>
      </c>
      <c r="E26" s="69">
        <v>10.631440207079949</v>
      </c>
      <c r="F26" s="63"/>
      <c r="G26" s="79"/>
    </row>
    <row r="27" spans="1:7" ht="20.100000000000001" customHeight="1" thickBot="1" x14ac:dyDescent="0.3">
      <c r="A27" s="215"/>
      <c r="B27" s="70" t="s">
        <v>75</v>
      </c>
      <c r="C27" s="73">
        <v>38.273530577550801</v>
      </c>
      <c r="D27" s="72">
        <v>9141.47585697264</v>
      </c>
      <c r="E27" s="69">
        <v>10.631536271541888</v>
      </c>
      <c r="F27" s="63"/>
      <c r="G27" s="79"/>
    </row>
    <row r="28" spans="1:7" ht="20.100000000000001" customHeight="1" thickBot="1" x14ac:dyDescent="0.3">
      <c r="A28" s="215"/>
      <c r="B28" s="70" t="s">
        <v>76</v>
      </c>
      <c r="C28" s="73">
        <v>38.273338992407666</v>
      </c>
      <c r="D28" s="72">
        <v>9141.4300976467021</v>
      </c>
      <c r="E28" s="69">
        <v>10.631483053446575</v>
      </c>
      <c r="F28" s="63"/>
      <c r="G28" s="79"/>
    </row>
    <row r="29" spans="1:7" ht="20.100000000000001" customHeight="1" thickBot="1" x14ac:dyDescent="0.3">
      <c r="A29" s="215"/>
      <c r="B29" s="70" t="s">
        <v>77</v>
      </c>
      <c r="C29" s="73">
        <v>38.268882856503964</v>
      </c>
      <c r="D29" s="72">
        <v>9140.3657678562595</v>
      </c>
      <c r="E29" s="69">
        <v>10.630245237917768</v>
      </c>
      <c r="F29" s="63"/>
      <c r="G29" s="79"/>
    </row>
    <row r="30" spans="1:7" ht="20.100000000000001" customHeight="1" thickBot="1" x14ac:dyDescent="0.3">
      <c r="A30" s="215"/>
      <c r="B30" s="70" t="s">
        <v>78</v>
      </c>
      <c r="C30" s="73">
        <v>38.273374742918115</v>
      </c>
      <c r="D30" s="72">
        <v>9141.4386365095452</v>
      </c>
      <c r="E30" s="69">
        <v>10.63149298414392</v>
      </c>
      <c r="F30" s="63"/>
      <c r="G30" s="79"/>
    </row>
    <row r="31" spans="1:7" ht="20.100000000000001" customHeight="1" thickBot="1" x14ac:dyDescent="0.3">
      <c r="A31" s="215"/>
      <c r="B31" s="70" t="s">
        <v>79</v>
      </c>
      <c r="C31" s="73">
        <v>38.272817028849438</v>
      </c>
      <c r="D31" s="72">
        <v>9141.3054287908708</v>
      </c>
      <c r="E31" s="69">
        <v>10.631338063569288</v>
      </c>
      <c r="F31" s="63"/>
      <c r="G31" s="79"/>
    </row>
    <row r="32" spans="1:7" ht="20.100000000000001" customHeight="1" thickBot="1" x14ac:dyDescent="0.3">
      <c r="A32" s="215"/>
      <c r="B32" s="70" t="s">
        <v>80</v>
      </c>
      <c r="C32" s="73">
        <v>38.273497267010796</v>
      </c>
      <c r="D32" s="72">
        <v>9141.4679008867333</v>
      </c>
      <c r="E32" s="69">
        <v>10.63152701861411</v>
      </c>
      <c r="F32" s="63"/>
      <c r="G32" s="79"/>
    </row>
    <row r="33" spans="1:27" ht="20.100000000000001" customHeight="1" thickBot="1" x14ac:dyDescent="0.3">
      <c r="A33" s="215"/>
      <c r="B33" s="70" t="s">
        <v>81</v>
      </c>
      <c r="C33" s="73">
        <v>38.27285659231525</v>
      </c>
      <c r="D33" s="72">
        <v>9141.3148783624692</v>
      </c>
      <c r="E33" s="69">
        <v>10.631349053420903</v>
      </c>
      <c r="F33" s="63"/>
      <c r="G33" s="79"/>
    </row>
    <row r="34" spans="1:27" ht="20.100000000000001" customHeight="1" thickBot="1" x14ac:dyDescent="0.3">
      <c r="A34" s="215"/>
      <c r="B34" s="70" t="s">
        <v>82</v>
      </c>
      <c r="C34" s="73">
        <v>38.268345126388262</v>
      </c>
      <c r="D34" s="72">
        <v>9140.2373332228181</v>
      </c>
      <c r="E34" s="69">
        <v>10.630095868441183</v>
      </c>
      <c r="F34" s="63"/>
      <c r="G34" s="79"/>
    </row>
    <row r="35" spans="1:27" ht="20.100000000000001" customHeight="1" thickBot="1" x14ac:dyDescent="0.3">
      <c r="A35" s="215"/>
      <c r="B35" s="70" t="s">
        <v>83</v>
      </c>
      <c r="C35" s="73">
        <v>38.273699711143649</v>
      </c>
      <c r="D35" s="72">
        <v>9141.5162538378445</v>
      </c>
      <c r="E35" s="69">
        <v>10.631583253095458</v>
      </c>
      <c r="F35" s="63"/>
      <c r="G35" s="79"/>
    </row>
    <row r="36" spans="1:27" ht="20.100000000000001" customHeight="1" thickBot="1" x14ac:dyDescent="0.3">
      <c r="A36" s="215"/>
      <c r="B36" s="70" t="s">
        <v>84</v>
      </c>
      <c r="C36" s="73">
        <v>38.273509138484698</v>
      </c>
      <c r="D36" s="72">
        <v>9141.4707363396028</v>
      </c>
      <c r="E36" s="69">
        <v>10.631530316245749</v>
      </c>
      <c r="F36" s="63"/>
      <c r="G36" s="79"/>
    </row>
    <row r="37" spans="1:27" ht="20.100000000000001" customHeight="1" thickBot="1" x14ac:dyDescent="0.3">
      <c r="A37" s="215"/>
      <c r="B37" s="70" t="s">
        <v>85</v>
      </c>
      <c r="C37" s="73">
        <v>38.2688651217358</v>
      </c>
      <c r="D37" s="72">
        <v>9140.3615319795972</v>
      </c>
      <c r="E37" s="69">
        <v>10.630240311593278</v>
      </c>
      <c r="F37" s="63"/>
      <c r="G37" s="79"/>
    </row>
    <row r="38" spans="1:27" ht="20.100000000000001" customHeight="1" thickBot="1" x14ac:dyDescent="0.3">
      <c r="A38" s="215"/>
      <c r="B38" s="70" t="s">
        <v>86</v>
      </c>
      <c r="C38" s="73">
        <v>38.273433593505032</v>
      </c>
      <c r="D38" s="72">
        <v>9141.4526927309435</v>
      </c>
      <c r="E38" s="69">
        <v>10.631509331529175</v>
      </c>
      <c r="F38" s="63"/>
      <c r="G38" s="79"/>
    </row>
    <row r="39" spans="1:27" ht="20.100000000000001" customHeight="1" thickBot="1" x14ac:dyDescent="0.3">
      <c r="A39" s="216"/>
      <c r="B39" s="70" t="s">
        <v>87</v>
      </c>
      <c r="C39" s="73">
        <v>38.260263168114335</v>
      </c>
      <c r="D39" s="72">
        <v>9138.3069906251203</v>
      </c>
      <c r="E39" s="69">
        <v>10.62785088003176</v>
      </c>
      <c r="F39" s="63"/>
      <c r="G39" s="79"/>
    </row>
    <row r="40" spans="1:27" ht="33" customHeight="1" thickBot="1" x14ac:dyDescent="0.3">
      <c r="A40" s="207" t="s">
        <v>49</v>
      </c>
      <c r="B40" s="208"/>
      <c r="C40" s="74">
        <v>38.266539881413941</v>
      </c>
      <c r="D40" s="75">
        <v>9139.8061578622055</v>
      </c>
      <c r="E40" s="76">
        <v>10.629594411503872</v>
      </c>
      <c r="F40" s="63"/>
      <c r="G40" s="79"/>
    </row>
    <row r="41" spans="1:27" ht="15" x14ac:dyDescent="0.25">
      <c r="A41" s="63"/>
      <c r="B41" s="63"/>
      <c r="C41" s="63"/>
      <c r="D41" s="63"/>
      <c r="E41" s="63"/>
      <c r="F41" s="63"/>
    </row>
    <row r="42" spans="1:27" ht="15" x14ac:dyDescent="0.25">
      <c r="A42" s="63"/>
      <c r="B42" s="63"/>
      <c r="C42" s="63"/>
      <c r="D42" s="63"/>
      <c r="E42" s="63"/>
      <c r="F42" s="63"/>
    </row>
    <row r="43" spans="1:27" ht="15" x14ac:dyDescent="0.25">
      <c r="A43" s="63"/>
      <c r="B43" s="63"/>
      <c r="C43" s="63"/>
      <c r="D43" s="63"/>
      <c r="E43" s="63"/>
      <c r="F43" s="63"/>
    </row>
    <row r="44" spans="1:27" ht="15.75" x14ac:dyDescent="0.2">
      <c r="A44" s="26" t="s">
        <v>101</v>
      </c>
      <c r="B44" s="26"/>
      <c r="C44" s="26"/>
      <c r="D44" s="26"/>
      <c r="E44" s="22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24"/>
    </row>
    <row r="45" spans="1:27" ht="15" x14ac:dyDescent="0.25">
      <c r="A45" s="18" t="s">
        <v>97</v>
      </c>
      <c r="B45" s="63"/>
      <c r="C45" s="51"/>
      <c r="D45" s="18"/>
      <c r="E45" s="18"/>
      <c r="F45" s="18"/>
      <c r="G45" s="13"/>
      <c r="H45" s="13"/>
      <c r="I45" s="24"/>
      <c r="J45" s="13"/>
      <c r="K45" s="13"/>
      <c r="L45" s="13"/>
      <c r="M45" s="13"/>
      <c r="N45" s="24"/>
      <c r="O45" s="13"/>
      <c r="P45" s="13"/>
      <c r="Q45" s="24"/>
      <c r="R45" s="24"/>
      <c r="S45" s="24"/>
      <c r="T45" s="24"/>
      <c r="U45" s="24"/>
      <c r="V45" s="13"/>
      <c r="W45" s="13"/>
      <c r="X45" s="13"/>
      <c r="Y45" s="13"/>
      <c r="Z45" s="13"/>
      <c r="AA45" s="24"/>
    </row>
    <row r="46" spans="1:27" ht="25.5" customHeight="1" x14ac:dyDescent="0.2">
      <c r="A46" s="26" t="s">
        <v>102</v>
      </c>
      <c r="B46" s="26"/>
      <c r="C46" s="26"/>
      <c r="D46" s="22"/>
      <c r="E46" s="22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24"/>
    </row>
    <row r="47" spans="1:27" ht="15" x14ac:dyDescent="0.25">
      <c r="A47" s="18" t="s">
        <v>98</v>
      </c>
      <c r="B47" s="63"/>
      <c r="C47" s="51"/>
      <c r="D47" s="18"/>
      <c r="E47" s="18"/>
      <c r="F47" s="18"/>
      <c r="G47" s="13"/>
      <c r="H47" s="13"/>
      <c r="I47" s="13"/>
      <c r="J47" s="13"/>
      <c r="K47" s="13"/>
      <c r="L47" s="13"/>
      <c r="M47" s="13"/>
      <c r="N47" s="24"/>
      <c r="O47" s="13"/>
      <c r="P47" s="13"/>
      <c r="Q47" s="18"/>
      <c r="R47" s="13"/>
      <c r="S47" s="13"/>
      <c r="T47" s="13"/>
      <c r="U47" s="18"/>
      <c r="V47" s="13"/>
      <c r="W47" s="13"/>
      <c r="X47" s="13"/>
      <c r="Y47" s="13"/>
      <c r="Z47" s="13"/>
      <c r="AA47" s="24"/>
    </row>
    <row r="48" spans="1:27" ht="26.25" customHeight="1" x14ac:dyDescent="0.2">
      <c r="A48" s="27" t="s">
        <v>106</v>
      </c>
      <c r="B48" s="27"/>
      <c r="C48" s="27"/>
      <c r="D48" s="27"/>
      <c r="E48" s="23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4"/>
    </row>
    <row r="49" spans="1:27" ht="15" x14ac:dyDescent="0.25">
      <c r="A49" s="18" t="s">
        <v>99</v>
      </c>
      <c r="B49" s="63"/>
      <c r="C49" s="51"/>
      <c r="D49" s="18"/>
      <c r="E49" s="18"/>
      <c r="F49" s="18"/>
      <c r="G49" s="13"/>
      <c r="H49" s="13"/>
      <c r="I49" s="13"/>
      <c r="J49" s="13"/>
      <c r="K49" s="13"/>
      <c r="L49" s="13"/>
      <c r="M49" s="13"/>
      <c r="N49" s="24"/>
      <c r="O49" s="13"/>
      <c r="P49" s="13"/>
      <c r="Q49" s="18"/>
      <c r="R49" s="13"/>
      <c r="S49" s="13"/>
      <c r="T49" s="13"/>
      <c r="U49" s="18"/>
      <c r="V49" s="13"/>
      <c r="W49" s="13"/>
      <c r="X49" s="13"/>
      <c r="Y49" s="13"/>
      <c r="Z49" s="13"/>
      <c r="AA49" s="24"/>
    </row>
    <row r="50" spans="1:27" ht="15.75" thickBot="1" x14ac:dyDescent="0.3">
      <c r="A50" s="59"/>
      <c r="B50" s="59"/>
      <c r="C50" s="59"/>
      <c r="D50" s="59"/>
      <c r="E50" s="59"/>
      <c r="F50" s="51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24"/>
    </row>
  </sheetData>
  <mergeCells count="7">
    <mergeCell ref="A1:B1"/>
    <mergeCell ref="A40:B40"/>
    <mergeCell ref="C4:E4"/>
    <mergeCell ref="B4:B5"/>
    <mergeCell ref="A4:A5"/>
    <mergeCell ref="A6:A39"/>
    <mergeCell ref="A2:E2"/>
  </mergeCells>
  <printOptions horizontalCentered="1" verticalCentered="1"/>
  <pageMargins left="0.25" right="0.25" top="0.75" bottom="0.75" header="0.3" footer="0.3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D3"/>
  <sheetViews>
    <sheetView workbookViewId="0"/>
  </sheetViews>
  <sheetFormatPr defaultRowHeight="15" x14ac:dyDescent="0.25"/>
  <cols>
    <col min="3" max="3" width="22.42578125" customWidth="1"/>
    <col min="4" max="4" width="24.140625" customWidth="1"/>
  </cols>
  <sheetData>
    <row r="1" spans="1:4" x14ac:dyDescent="0.25">
      <c r="A1">
        <v>3</v>
      </c>
      <c r="B1" t="s">
        <v>26</v>
      </c>
      <c r="C1" t="s">
        <v>27</v>
      </c>
      <c r="D1" t="s">
        <v>28</v>
      </c>
    </row>
    <row r="2" spans="1:4" x14ac:dyDescent="0.25">
      <c r="B2" t="s">
        <v>29</v>
      </c>
    </row>
    <row r="3" spans="1:4" x14ac:dyDescent="0.25">
      <c r="B3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паспорт</vt:lpstr>
      <vt:lpstr>додаток</vt:lpstr>
      <vt:lpstr>додаток!Область_печати</vt:lpstr>
      <vt:lpstr>паспорт!Область_печати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Романык Ирина Евгеньевна</cp:lastModifiedBy>
  <cp:lastPrinted>2017-03-01T13:46:14Z</cp:lastPrinted>
  <dcterms:created xsi:type="dcterms:W3CDTF">2016-10-07T07:24:19Z</dcterms:created>
  <dcterms:modified xsi:type="dcterms:W3CDTF">2017-05-04T13:48:47Z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