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15" windowWidth="1932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0">паспорт!$A$1:$AB$49</definedName>
  </definedNames>
  <calcPr calcId="145621"/>
</workbook>
</file>

<file path=xl/calcChain.xml><?xml version="1.0" encoding="utf-8"?>
<calcChain xmlns="http://schemas.openxmlformats.org/spreadsheetml/2006/main">
  <c r="AC30" i="1" l="1"/>
  <c r="AC23" i="1"/>
  <c r="AC16" i="1"/>
  <c r="AC37" i="1"/>
  <c r="W38" i="1" l="1"/>
  <c r="W37" i="1"/>
  <c r="W36" i="1"/>
  <c r="W35" i="1"/>
  <c r="W34" i="1"/>
  <c r="W33" i="1"/>
  <c r="W31" i="1"/>
  <c r="W30" i="1"/>
  <c r="W29" i="1"/>
  <c r="W28" i="1"/>
  <c r="W27" i="1"/>
  <c r="W25" i="1"/>
  <c r="W24" i="1"/>
  <c r="W23" i="1"/>
  <c r="W22" i="1"/>
  <c r="W21" i="1"/>
  <c r="W20" i="1"/>
  <c r="W18" i="1"/>
  <c r="W17" i="1"/>
  <c r="W16" i="1"/>
  <c r="W15" i="1"/>
  <c r="W14" i="1"/>
  <c r="W12" i="1"/>
  <c r="W11" i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1" i="1"/>
  <c r="T36" i="1"/>
  <c r="AC38" i="1" l="1"/>
  <c r="AD38" i="1" s="1"/>
  <c r="T38" i="1"/>
  <c r="Q38" i="1"/>
  <c r="AD37" i="1"/>
  <c r="T37" i="1"/>
  <c r="Q37" i="1"/>
  <c r="AC36" i="1"/>
  <c r="AD36" i="1" s="1"/>
  <c r="Q36" i="1"/>
  <c r="AC35" i="1"/>
  <c r="AD35" i="1" s="1"/>
  <c r="T35" i="1"/>
  <c r="Q35" i="1"/>
  <c r="AC34" i="1"/>
  <c r="AD34" i="1" s="1"/>
  <c r="T34" i="1"/>
  <c r="Q34" i="1"/>
  <c r="AC33" i="1"/>
  <c r="AD33" i="1" s="1"/>
  <c r="T33" i="1"/>
  <c r="Q33" i="1"/>
  <c r="AC32" i="1"/>
  <c r="AD32" i="1" s="1"/>
  <c r="W32" i="1"/>
  <c r="T32" i="1"/>
  <c r="Q32" i="1"/>
  <c r="AC31" i="1"/>
  <c r="AD31" i="1" s="1"/>
  <c r="T31" i="1"/>
  <c r="Q31" i="1"/>
  <c r="AD30" i="1"/>
  <c r="T30" i="1"/>
  <c r="Q30" i="1"/>
  <c r="AC29" i="1"/>
  <c r="AD29" i="1" s="1"/>
  <c r="T29" i="1"/>
  <c r="Q29" i="1"/>
  <c r="AC28" i="1"/>
  <c r="AD28" i="1" s="1"/>
  <c r="T28" i="1"/>
  <c r="Q28" i="1"/>
  <c r="AC27" i="1"/>
  <c r="AD27" i="1" s="1"/>
  <c r="T27" i="1"/>
  <c r="Q27" i="1"/>
  <c r="AC26" i="1"/>
  <c r="AD26" i="1" s="1"/>
  <c r="W26" i="1"/>
  <c r="T26" i="1"/>
  <c r="Q26" i="1"/>
  <c r="AC25" i="1"/>
  <c r="AD25" i="1" s="1"/>
  <c r="T25" i="1"/>
  <c r="Q25" i="1"/>
  <c r="AC24" i="1"/>
  <c r="AD24" i="1" s="1"/>
  <c r="T24" i="1"/>
  <c r="Q24" i="1"/>
  <c r="AD23" i="1"/>
  <c r="T23" i="1"/>
  <c r="Q23" i="1"/>
  <c r="AC22" i="1"/>
  <c r="AD22" i="1" s="1"/>
  <c r="T22" i="1"/>
  <c r="Q22" i="1"/>
  <c r="AC21" i="1"/>
  <c r="AD21" i="1" s="1"/>
  <c r="T21" i="1"/>
  <c r="Q21" i="1"/>
  <c r="AC20" i="1"/>
  <c r="AD20" i="1" s="1"/>
  <c r="T20" i="1"/>
  <c r="Q20" i="1"/>
  <c r="AC19" i="1"/>
  <c r="AD19" i="1" s="1"/>
  <c r="W19" i="1"/>
  <c r="T19" i="1"/>
  <c r="Q19" i="1"/>
  <c r="AC18" i="1"/>
  <c r="AD18" i="1" s="1"/>
  <c r="T18" i="1"/>
  <c r="Q18" i="1"/>
  <c r="AC17" i="1"/>
  <c r="AD17" i="1" s="1"/>
  <c r="T17" i="1"/>
  <c r="Q17" i="1"/>
  <c r="AD16" i="1"/>
  <c r="T16" i="1"/>
  <c r="Q16" i="1"/>
  <c r="AC15" i="1"/>
  <c r="AD15" i="1" s="1"/>
  <c r="T15" i="1"/>
  <c r="Q15" i="1"/>
  <c r="AC14" i="1"/>
  <c r="AD14" i="1" s="1"/>
  <c r="T14" i="1"/>
  <c r="Q14" i="1"/>
  <c r="AC13" i="1"/>
  <c r="AD13" i="1" s="1"/>
  <c r="W13" i="1"/>
  <c r="T13" i="1"/>
  <c r="Q13" i="1"/>
  <c r="AC12" i="1"/>
  <c r="T12" i="1"/>
  <c r="Q12" i="1"/>
  <c r="AC11" i="1"/>
  <c r="T11" i="1"/>
  <c r="Q11" i="1"/>
</calcChain>
</file>

<file path=xl/sharedStrings.xml><?xml version="1.0" encoding="utf-8"?>
<sst xmlns="http://schemas.openxmlformats.org/spreadsheetml/2006/main" count="130" uniqueCount="104">
  <si>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</si>
  <si>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</si>
  <si>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</si>
  <si>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</si>
  <si>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</si>
  <si>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</si>
  <si>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</si>
  <si>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</si>
  <si>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</si>
  <si>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</si>
  <si>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</si>
  <si>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</si>
  <si>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</si>
  <si>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</si>
  <si>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</si>
  <si>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</si>
  <si>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</si>
  <si>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</si>
  <si>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</si>
  <si>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</si>
  <si>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</si>
  <si>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</si>
  <si>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</si>
  <si>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</si>
  <si>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</si>
  <si>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</si>
  <si>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</si>
  <si>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</si>
  <si>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</si>
  <si>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</si>
  <si>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</si>
  <si>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</si>
  <si>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</si>
  <si>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нижча</t>
  </si>
  <si>
    <t>Теплота згоряння вища</t>
  </si>
  <si>
    <t>Число Воббе вище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</si>
  <si>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</si>
  <si>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</si>
  <si>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</si>
  <si>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</si>
  <si>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</si>
  <si>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</si>
  <si>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</si>
  <si>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</si>
  <si>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</si>
  <si>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</si>
  <si>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</si>
  <si>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rFont val="Times New Roman"/>
        <family val="1"/>
        <charset val="204"/>
      </rPr>
      <t>С</t>
    </r>
  </si>
  <si>
    <t>Вміст меркаптанової сірки при одоризації становить 16 г на 1 000 м³ газу</t>
  </si>
  <si>
    <t>Одеська область</t>
  </si>
  <si>
    <t>Середньозважене значення вищої теплоти згоряння по маршруту № 499</t>
  </si>
  <si>
    <r>
      <t xml:space="preserve">по газопроводу  </t>
    </r>
    <r>
      <rPr>
        <b/>
        <i/>
        <sz val="12"/>
        <rFont val="Times New Roman"/>
        <family val="1"/>
        <charset val="204"/>
      </rPr>
      <t>"ШДКРІ"</t>
    </r>
  </si>
  <si>
    <t>Філія "УМГ "ПРИКАРПАТТРАНСГАЗ"</t>
  </si>
  <si>
    <t>Березівський п/м Одеське ЛВУМГ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</si>
  <si>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РО-159/2014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17.09.2017 р.</t>
    </r>
  </si>
  <si>
    <t>Додаток до  Паспорту фізико-хімічних показників природного газу   №499</t>
  </si>
  <si>
    <t>Маршрут  №499</t>
  </si>
  <si>
    <t xml:space="preserve">Начальник  Одеського ЛВУМГ                                                                                                                                  Девдера Б.П.                                                                  28.02.2017 р.                  </t>
  </si>
  <si>
    <t xml:space="preserve">Хімік ВХАЛ ГКС Березівка                                                                                                                                        Тимошевська Л.М.                                                        28.02.2017 р.                                                        </t>
  </si>
  <si>
    <t>Начальник служби ГВ та М                                                                                                                                         Щабельський О.А.                                                        28.02.2017 р.</t>
  </si>
  <si>
    <t xml:space="preserve">Начальник Одеського ЛВУМГ                                                                       Девдера Б.П.                                          28.02.2017 р.                                       </t>
  </si>
  <si>
    <t xml:space="preserve">Хімік ВХАЛ ГКС Березівка                                                                           Тимошевська Л.М.                                  28.02.2017 р.                                                                    </t>
  </si>
  <si>
    <t>Начальник служби ГВ та М                                                                            Щабельський О.А.                                  28.02.2017 р.</t>
  </si>
  <si>
    <t xml:space="preserve">Августівка </t>
  </si>
  <si>
    <t xml:space="preserve">Б-Дністровський Ду 200 </t>
  </si>
  <si>
    <t xml:space="preserve">Березівка </t>
  </si>
  <si>
    <t xml:space="preserve">Біляївка </t>
  </si>
  <si>
    <t xml:space="preserve">Благоєве </t>
  </si>
  <si>
    <t xml:space="preserve">Войкове </t>
  </si>
  <si>
    <t xml:space="preserve">Гребеники </t>
  </si>
  <si>
    <t xml:space="preserve">ГРС-1 Одеса </t>
  </si>
  <si>
    <t xml:space="preserve">ГРС-2 Одеса </t>
  </si>
  <si>
    <t xml:space="preserve">ГРС-3 Одеса </t>
  </si>
  <si>
    <t xml:space="preserve">Гуляївка </t>
  </si>
  <si>
    <t xml:space="preserve">Дачне </t>
  </si>
  <si>
    <t xml:space="preserve">Дружба </t>
  </si>
  <si>
    <t xml:space="preserve">Єреміївка </t>
  </si>
  <si>
    <t xml:space="preserve">Іллінка </t>
  </si>
  <si>
    <t xml:space="preserve">Іллічівськ </t>
  </si>
  <si>
    <t xml:space="preserve">Кірове </t>
  </si>
  <si>
    <t xml:space="preserve">Комінтернівське </t>
  </si>
  <si>
    <t xml:space="preserve">Кошари </t>
  </si>
  <si>
    <t xml:space="preserve">Лиманське </t>
  </si>
  <si>
    <t xml:space="preserve">Марківка </t>
  </si>
  <si>
    <t xml:space="preserve">Надлиманське </t>
  </si>
  <si>
    <t xml:space="preserve">Новоградівка </t>
  </si>
  <si>
    <t xml:space="preserve">Овідіополь </t>
  </si>
  <si>
    <t xml:space="preserve">Роздільна </t>
  </si>
  <si>
    <t xml:space="preserve">Ряснопіль </t>
  </si>
  <si>
    <t xml:space="preserve">Теплодар Ду200 </t>
  </si>
  <si>
    <t xml:space="preserve">Червонознам'янка Ду100 </t>
  </si>
  <si>
    <t xml:space="preserve">Шустов </t>
  </si>
  <si>
    <t xml:space="preserve">Щербанка </t>
  </si>
  <si>
    <t xml:space="preserve">АГНКС-2 Одесса </t>
  </si>
  <si>
    <t xml:space="preserve">Візірка (на ОПЗ) </t>
  </si>
  <si>
    <r>
      <t xml:space="preserve">переданого Одеським ЛВУМГ та прийнятого  </t>
    </r>
    <r>
      <rPr>
        <b/>
        <sz val="13"/>
        <color theme="1"/>
        <rFont val="Times New Roman"/>
        <family val="1"/>
        <charset val="204"/>
      </rPr>
      <t>ПАТ "Одесагаз", ПрАТ "Одеський коньячний завод", ДП "Укравтогаз"</t>
    </r>
  </si>
  <si>
    <t xml:space="preserve">Візірка (на Южне ВР2) </t>
  </si>
  <si>
    <t xml:space="preserve">Іллічівськ (на Затоку) </t>
  </si>
  <si>
    <t>&lt;0,0001</t>
  </si>
  <si>
    <t>&lt;0,0002</t>
  </si>
  <si>
    <r>
      <t xml:space="preserve">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</si>
  <si>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 xml:space="preserve">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</si>
  <si>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кВт⋅год/м</t>
    </r>
    <r>
      <rPr>
        <b/>
        <vertAlign val="superscript"/>
        <sz val="11"/>
        <rFont val="Times New Roman"/>
        <family val="1"/>
        <charset val="204"/>
      </rPr>
      <t>3</t>
    </r>
  </si>
  <si>
    <t>ПАСПОРТ ФІЗИКО-ХІМІЧНИХ ПОКАЗНИКІВ ПРИРОДНОГО ГАЗУ № 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</si>
</sst>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57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2" fontId="7" fillId="2" borderId="0" xfId="0" applyNumberFormat="1" applyFont="1" applyFill="1" applyProtection="1"/>
    <xf numFmtId="0" fontId="7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2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/>
    <xf numFmtId="0" fontId="1" fillId="0" borderId="28" xfId="0" applyFont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3" fillId="0" borderId="10" xfId="0" applyFont="1" applyBorder="1" applyProtection="1">
      <protection locked="0"/>
    </xf>
    <xf numFmtId="0" fontId="12" fillId="2" borderId="18" xfId="0" applyFont="1" applyFill="1" applyBorder="1" applyAlignment="1" applyProtection="1">
      <alignment horizontal="center" vertical="center" textRotation="90" wrapText="1"/>
      <protection locked="0"/>
    </xf>
    <xf numFmtId="0" fontId="12" fillId="2" borderId="1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7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  <xf numFmtId="0" fontId="19" fillId="2" borderId="0" xfId="0" applyFont="1" applyFill="1" applyAlignment="1">
      <alignment horizontal="center"/>
    </xf>
    <xf numFmtId="2" fontId="18" fillId="2" borderId="0" xfId="0" applyNumberFormat="1" applyFont="1" applyFill="1" applyProtection="1"/>
    <xf numFmtId="0" fontId="20" fillId="2" borderId="0" xfId="0" applyFont="1" applyFill="1" applyAlignment="1">
      <alignment horizontal="center"/>
    </xf>
    <xf numFmtId="2" fontId="1" fillId="2" borderId="0" xfId="0" applyNumberFormat="1" applyFont="1" applyFill="1" applyProtection="1"/>
    <xf numFmtId="165" fontId="1" fillId="0" borderId="0" xfId="0" applyNumberFormat="1" applyFont="1"/>
    <xf numFmtId="0" fontId="20" fillId="0" borderId="0" xfId="0" applyFont="1" applyAlignment="1">
      <alignment horizontal="center"/>
    </xf>
    <xf numFmtId="2" fontId="1" fillId="0" borderId="0" xfId="0" applyNumberFormat="1" applyFont="1" applyProtection="1"/>
    <xf numFmtId="0" fontId="1" fillId="0" borderId="23" xfId="0" applyFont="1" applyBorder="1" applyProtection="1">
      <protection locked="0"/>
    </xf>
    <xf numFmtId="0" fontId="21" fillId="0" borderId="11" xfId="0" applyFont="1" applyBorder="1"/>
    <xf numFmtId="0" fontId="3" fillId="0" borderId="14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22" fillId="0" borderId="23" xfId="0" applyFont="1" applyBorder="1"/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21" fillId="0" borderId="23" xfId="0" applyFont="1" applyBorder="1"/>
    <xf numFmtId="0" fontId="14" fillId="0" borderId="0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165" fontId="2" fillId="2" borderId="0" xfId="0" applyNumberFormat="1" applyFont="1" applyFill="1"/>
    <xf numFmtId="0" fontId="12" fillId="0" borderId="0" xfId="0" applyFont="1" applyAlignment="1"/>
    <xf numFmtId="0" fontId="4" fillId="0" borderId="0" xfId="0" applyFont="1"/>
    <xf numFmtId="4" fontId="12" fillId="3" borderId="39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4" fontId="12" fillId="0" borderId="39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4" fontId="12" fillId="0" borderId="41" xfId="0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 wrapText="1"/>
    </xf>
    <xf numFmtId="4" fontId="12" fillId="4" borderId="39" xfId="0" applyNumberFormat="1" applyFont="1" applyFill="1" applyBorder="1" applyAlignment="1">
      <alignment horizontal="center" vertical="center"/>
    </xf>
    <xf numFmtId="3" fontId="12" fillId="4" borderId="39" xfId="0" applyNumberFormat="1" applyFont="1" applyFill="1" applyBorder="1" applyAlignment="1">
      <alignment horizontal="center" vertical="center"/>
    </xf>
    <xf numFmtId="4" fontId="12" fillId="4" borderId="46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/>
    <xf numFmtId="0" fontId="12" fillId="2" borderId="51" xfId="0" applyFont="1" applyFill="1" applyBorder="1" applyAlignment="1" applyProtection="1">
      <alignment horizontal="center" vertical="center" textRotation="90" wrapText="1"/>
      <protection locked="0"/>
    </xf>
    <xf numFmtId="0" fontId="12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52" xfId="0" applyFont="1" applyFill="1" applyBorder="1" applyAlignment="1" applyProtection="1">
      <alignment horizontal="center" vertical="center" textRotation="90" wrapText="1"/>
      <protection locked="0"/>
    </xf>
    <xf numFmtId="3" fontId="3" fillId="2" borderId="43" xfId="0" applyNumberFormat="1" applyFont="1" applyFill="1" applyBorder="1" applyAlignment="1" applyProtection="1">
      <alignment horizontal="center"/>
      <protection locked="0"/>
    </xf>
    <xf numFmtId="3" fontId="3" fillId="2" borderId="44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 vertical="center" wrapText="1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3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0" xfId="0" applyNumberFormat="1" applyFont="1" applyFill="1" applyProtection="1"/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3" fillId="2" borderId="3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3" fillId="2" borderId="29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166" fontId="3" fillId="2" borderId="36" xfId="0" applyNumberFormat="1" applyFont="1" applyFill="1" applyBorder="1" applyAlignment="1">
      <alignment horizontal="center"/>
    </xf>
    <xf numFmtId="166" fontId="3" fillId="2" borderId="20" xfId="0" applyNumberFormat="1" applyFont="1" applyFill="1" applyBorder="1" applyAlignment="1">
      <alignment horizontal="center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164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 vertical="center" textRotation="90" wrapText="1"/>
      <protection locked="0"/>
    </xf>
    <xf numFmtId="0" fontId="12" fillId="0" borderId="52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41" xfId="0" applyFont="1" applyFill="1" applyBorder="1" applyAlignment="1" applyProtection="1">
      <alignment horizontal="center" vertical="center" wrapTex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67" fontId="14" fillId="0" borderId="0" xfId="0" applyNumberFormat="1" applyFont="1" applyBorder="1" applyAlignment="1" applyProtection="1">
      <alignment horizontal="center"/>
    </xf>
    <xf numFmtId="167" fontId="14" fillId="0" borderId="10" xfId="0" applyNumberFormat="1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textRotation="90" wrapText="1"/>
      <protection locked="0"/>
    </xf>
    <xf numFmtId="0" fontId="12" fillId="0" borderId="12" xfId="0" applyFont="1" applyBorder="1" applyAlignment="1" applyProtection="1">
      <alignment horizontal="center" vertical="center" textRotation="90" wrapText="1"/>
      <protection locked="0"/>
    </xf>
    <xf numFmtId="0" fontId="12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 vertical="center" textRotation="90" wrapText="1"/>
      <protection locked="0"/>
    </xf>
    <xf numFmtId="0" fontId="12" fillId="0" borderId="5" xfId="0" applyFont="1" applyBorder="1" applyAlignment="1" applyProtection="1">
      <alignment horizontal="center" vertical="center" textRotation="90" wrapText="1"/>
      <protection locked="0"/>
    </xf>
    <xf numFmtId="0" fontId="12" fillId="0" borderId="35" xfId="0" applyFont="1" applyBorder="1" applyAlignment="1" applyProtection="1">
      <alignment horizontal="center" vertical="center" textRotation="90" wrapText="1"/>
      <protection locked="0"/>
    </xf>
    <xf numFmtId="0" fontId="12" fillId="0" borderId="8" xfId="0" applyFont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 applyProtection="1">
      <alignment horizontal="center" vertical="center" textRotation="90" wrapText="1"/>
      <protection locked="0"/>
    </xf>
    <xf numFmtId="0" fontId="12" fillId="0" borderId="31" xfId="0" applyFont="1" applyBorder="1" applyAlignment="1" applyProtection="1">
      <alignment horizontal="center" vertical="center" textRotation="90" wrapText="1"/>
      <protection locked="0"/>
    </xf>
    <xf numFmtId="0" fontId="12" fillId="0" borderId="8" xfId="0" applyFont="1" applyBorder="1" applyAlignment="1" applyProtection="1">
      <alignment horizontal="right" vertical="center" textRotation="90" wrapText="1"/>
      <protection locked="0"/>
    </xf>
    <xf numFmtId="0" fontId="12" fillId="0" borderId="1" xfId="0" applyFont="1" applyBorder="1" applyAlignment="1" applyProtection="1">
      <alignment horizontal="right" vertical="center" textRotation="90" wrapText="1"/>
      <protection locked="0"/>
    </xf>
    <xf numFmtId="0" fontId="12" fillId="0" borderId="31" xfId="0" applyFont="1" applyBorder="1" applyAlignment="1" applyProtection="1">
      <alignment horizontal="right" vertical="center" textRotation="90" wrapText="1"/>
      <protection locked="0"/>
    </xf>
    <xf numFmtId="0" fontId="12" fillId="0" borderId="7" xfId="0" applyFont="1" applyBorder="1" applyAlignment="1" applyProtection="1">
      <alignment horizontal="center" vertical="center" textRotation="90" wrapText="1"/>
      <protection locked="0"/>
    </xf>
    <xf numFmtId="0" fontId="12" fillId="0" borderId="29" xfId="0" applyFont="1" applyBorder="1" applyAlignment="1" applyProtection="1">
      <alignment horizontal="center" vertical="center" textRotation="90" wrapText="1"/>
      <protection locked="0"/>
    </xf>
    <xf numFmtId="0" fontId="12" fillId="0" borderId="30" xfId="0" applyFont="1" applyBorder="1" applyAlignment="1" applyProtection="1">
      <alignment horizontal="center" vertical="center" textRotation="90" wrapText="1"/>
      <protection locked="0"/>
    </xf>
    <xf numFmtId="0" fontId="12" fillId="0" borderId="6" xfId="0" applyFont="1" applyBorder="1" applyAlignment="1" applyProtection="1">
      <alignment horizontal="center" vertical="center" textRotation="90" wrapText="1"/>
      <protection locked="0"/>
    </xf>
    <xf numFmtId="0" fontId="12" fillId="0" borderId="51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49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center" vertical="center" wrapText="1"/>
    </xf>
    <xf numFmtId="3" fontId="3" fillId="4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4" fontId="12" fillId="3" borderId="40" xfId="0" applyNumberFormat="1" applyFont="1" applyFill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center" vertical="center" wrapText="1"/>
    </xf>
    <xf numFmtId="4" fontId="12" fillId="3" borderId="42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49"/>
  <sheetViews>
    <sheetView tabSelected="1" zoomScaleNormal="100" zoomScaleSheetLayoutView="80" workbookViewId="0">
      <selection activeCell="O39" sqref="O39:T40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21.75" customHeight="1" x14ac:dyDescent="0.25">
      <c r="A1" s="48" t="s">
        <v>8</v>
      </c>
      <c r="B1" s="49"/>
      <c r="C1" s="49"/>
      <c r="D1" s="49"/>
      <c r="E1" s="50"/>
      <c r="F1" s="50"/>
      <c r="G1" s="137" t="s">
        <v>103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9"/>
      <c r="AA1" s="139"/>
      <c r="AB1" s="140"/>
    </row>
    <row r="2" spans="1:33" ht="21" customHeight="1" x14ac:dyDescent="0.25">
      <c r="A2" s="51" t="s">
        <v>52</v>
      </c>
      <c r="B2" s="52"/>
      <c r="C2" s="14"/>
      <c r="D2" s="52"/>
      <c r="E2" s="53"/>
      <c r="F2" s="52"/>
      <c r="G2" s="138" t="s">
        <v>95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6"/>
      <c r="AA2" s="16"/>
      <c r="AB2" s="54"/>
    </row>
    <row r="3" spans="1:33" ht="19.5" customHeight="1" x14ac:dyDescent="0.25">
      <c r="A3" s="51" t="s">
        <v>53</v>
      </c>
      <c r="B3" s="55"/>
      <c r="C3" s="33"/>
      <c r="D3" s="55"/>
      <c r="E3" s="55"/>
      <c r="F3" s="56"/>
      <c r="G3" s="151" t="s">
        <v>56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34"/>
      <c r="AA3" s="34"/>
      <c r="AB3" s="57"/>
    </row>
    <row r="4" spans="1:33" ht="15" customHeight="1" x14ac:dyDescent="0.25">
      <c r="A4" s="58" t="s">
        <v>9</v>
      </c>
      <c r="B4" s="55"/>
      <c r="C4" s="55"/>
      <c r="D4" s="55"/>
      <c r="E4" s="55"/>
      <c r="F4" s="5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57"/>
    </row>
    <row r="5" spans="1:33" ht="15.75" x14ac:dyDescent="0.25">
      <c r="A5" s="58" t="s">
        <v>54</v>
      </c>
      <c r="B5" s="55"/>
      <c r="C5" s="55"/>
      <c r="D5" s="55"/>
      <c r="E5" s="55"/>
      <c r="F5" s="56"/>
      <c r="G5" s="56"/>
      <c r="H5" s="56"/>
      <c r="I5" s="55"/>
      <c r="J5" s="55"/>
      <c r="K5" s="188" t="s">
        <v>51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44" t="s">
        <v>31</v>
      </c>
      <c r="W5" s="144"/>
      <c r="X5" s="141">
        <v>42767</v>
      </c>
      <c r="Y5" s="141"/>
      <c r="Z5" s="59" t="s">
        <v>32</v>
      </c>
      <c r="AA5" s="152">
        <v>42794</v>
      </c>
      <c r="AB5" s="153"/>
    </row>
    <row r="6" spans="1:33" ht="5.25" customHeight="1" thickBot="1" x14ac:dyDescent="0.3">
      <c r="A6" s="1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5"/>
    </row>
    <row r="7" spans="1:33" ht="29.25" customHeight="1" thickBot="1" x14ac:dyDescent="0.3">
      <c r="A7" s="189" t="s">
        <v>0</v>
      </c>
      <c r="B7" s="156" t="s">
        <v>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  <c r="N7" s="156" t="s">
        <v>11</v>
      </c>
      <c r="O7" s="157"/>
      <c r="P7" s="157"/>
      <c r="Q7" s="157"/>
      <c r="R7" s="157"/>
      <c r="S7" s="157"/>
      <c r="T7" s="157"/>
      <c r="U7" s="157"/>
      <c r="V7" s="157"/>
      <c r="W7" s="157"/>
      <c r="X7" s="183" t="s">
        <v>10</v>
      </c>
      <c r="Y7" s="180" t="s">
        <v>2</v>
      </c>
      <c r="Z7" s="177" t="s">
        <v>43</v>
      </c>
      <c r="AA7" s="177" t="s">
        <v>44</v>
      </c>
      <c r="AB7" s="174" t="s">
        <v>45</v>
      </c>
      <c r="AC7" s="39"/>
      <c r="AD7" s="39"/>
      <c r="AE7" s="39"/>
    </row>
    <row r="8" spans="1:33" ht="16.5" customHeight="1" thickBot="1" x14ac:dyDescent="0.3">
      <c r="A8" s="190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  <c r="N8" s="162" t="s">
        <v>46</v>
      </c>
      <c r="O8" s="148" t="s">
        <v>47</v>
      </c>
      <c r="P8" s="149"/>
      <c r="Q8" s="149"/>
      <c r="R8" s="149"/>
      <c r="S8" s="149"/>
      <c r="T8" s="149"/>
      <c r="U8" s="149"/>
      <c r="V8" s="149"/>
      <c r="W8" s="150"/>
      <c r="X8" s="184"/>
      <c r="Y8" s="181"/>
      <c r="Z8" s="178"/>
      <c r="AA8" s="178"/>
      <c r="AB8" s="175"/>
      <c r="AC8" s="39"/>
      <c r="AD8" s="39"/>
      <c r="AE8" s="39"/>
    </row>
    <row r="9" spans="1:33" ht="32.25" customHeight="1" thickBot="1" x14ac:dyDescent="0.3">
      <c r="A9" s="190"/>
      <c r="B9" s="186" t="s">
        <v>12</v>
      </c>
      <c r="C9" s="154" t="s">
        <v>13</v>
      </c>
      <c r="D9" s="154" t="s">
        <v>14</v>
      </c>
      <c r="E9" s="154" t="s">
        <v>19</v>
      </c>
      <c r="F9" s="154" t="s">
        <v>20</v>
      </c>
      <c r="G9" s="154" t="s">
        <v>17</v>
      </c>
      <c r="H9" s="154" t="s">
        <v>21</v>
      </c>
      <c r="I9" s="154" t="s">
        <v>18</v>
      </c>
      <c r="J9" s="154" t="s">
        <v>16</v>
      </c>
      <c r="K9" s="154" t="s">
        <v>15</v>
      </c>
      <c r="L9" s="154" t="s">
        <v>22</v>
      </c>
      <c r="M9" s="142" t="s">
        <v>23</v>
      </c>
      <c r="N9" s="163"/>
      <c r="O9" s="145" t="s">
        <v>33</v>
      </c>
      <c r="P9" s="146"/>
      <c r="Q9" s="147"/>
      <c r="R9" s="145" t="s">
        <v>34</v>
      </c>
      <c r="S9" s="146"/>
      <c r="T9" s="147"/>
      <c r="U9" s="145" t="s">
        <v>35</v>
      </c>
      <c r="V9" s="146"/>
      <c r="W9" s="147"/>
      <c r="X9" s="184"/>
      <c r="Y9" s="181"/>
      <c r="Z9" s="178"/>
      <c r="AA9" s="178"/>
      <c r="AB9" s="175"/>
      <c r="AC9" s="39"/>
      <c r="AD9" s="39"/>
      <c r="AE9" s="39"/>
    </row>
    <row r="10" spans="1:33" ht="94.5" customHeight="1" thickBot="1" x14ac:dyDescent="0.3">
      <c r="A10" s="191"/>
      <c r="B10" s="187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43"/>
      <c r="N10" s="164"/>
      <c r="O10" s="84" t="s">
        <v>100</v>
      </c>
      <c r="P10" s="85" t="s">
        <v>101</v>
      </c>
      <c r="Q10" s="86" t="s">
        <v>102</v>
      </c>
      <c r="R10" s="38" t="s">
        <v>100</v>
      </c>
      <c r="S10" s="36" t="s">
        <v>101</v>
      </c>
      <c r="T10" s="37" t="s">
        <v>102</v>
      </c>
      <c r="U10" s="84" t="s">
        <v>100</v>
      </c>
      <c r="V10" s="85" t="s">
        <v>101</v>
      </c>
      <c r="W10" s="86" t="s">
        <v>102</v>
      </c>
      <c r="X10" s="185"/>
      <c r="Y10" s="182"/>
      <c r="Z10" s="179"/>
      <c r="AA10" s="179"/>
      <c r="AB10" s="176"/>
      <c r="AC10" s="39"/>
      <c r="AD10" s="39"/>
      <c r="AE10" s="39" t="s">
        <v>24</v>
      </c>
    </row>
    <row r="11" spans="1:33" s="7" customFormat="1" x14ac:dyDescent="0.25">
      <c r="A11" s="11">
        <v>1</v>
      </c>
      <c r="B11" s="107">
        <v>96.229799999999997</v>
      </c>
      <c r="C11" s="107">
        <v>2.0084</v>
      </c>
      <c r="D11" s="107">
        <v>0.62909999999999999</v>
      </c>
      <c r="E11" s="107">
        <v>0.10009999999999999</v>
      </c>
      <c r="F11" s="107">
        <v>9.9400000000000002E-2</v>
      </c>
      <c r="G11" s="107">
        <v>2.8E-3</v>
      </c>
      <c r="H11" s="107">
        <v>1.9400000000000001E-2</v>
      </c>
      <c r="I11" s="107">
        <v>1.35E-2</v>
      </c>
      <c r="J11" s="107">
        <v>1.2800000000000001E-2</v>
      </c>
      <c r="K11" s="107"/>
      <c r="L11" s="107">
        <v>0.72709999999999997</v>
      </c>
      <c r="M11" s="107">
        <v>0.15759999999999999</v>
      </c>
      <c r="N11" s="108">
        <v>0.69750000000000001</v>
      </c>
      <c r="O11" s="87">
        <f>P11*238.8459</f>
        <v>8168.5297800000008</v>
      </c>
      <c r="P11" s="89">
        <v>34.200000000000003</v>
      </c>
      <c r="Q11" s="81">
        <f t="shared" ref="Q11:Q19" si="0">P11/3.6</f>
        <v>9.5</v>
      </c>
      <c r="R11" s="94">
        <f>S11*238.8459</f>
        <v>9057.0365280000005</v>
      </c>
      <c r="S11" s="89">
        <v>37.92</v>
      </c>
      <c r="T11" s="82">
        <f t="shared" ref="T11:T19" si="1">S11/3.6</f>
        <v>10.533333333333333</v>
      </c>
      <c r="U11" s="135">
        <v>11902</v>
      </c>
      <c r="V11" s="109">
        <v>49.83</v>
      </c>
      <c r="W11" s="110">
        <f t="shared" ref="W11:W12" si="2">V11/3.6</f>
        <v>13.841666666666665</v>
      </c>
      <c r="X11" s="111">
        <v>-19.100000000000001</v>
      </c>
      <c r="Y11" s="97"/>
      <c r="Z11" s="98"/>
      <c r="AA11" s="98"/>
      <c r="AB11" s="99"/>
      <c r="AC11" s="63">
        <f>SUM(B11:M11)+$K$39+$N$39</f>
        <v>99.999999999999972</v>
      </c>
      <c r="AD11" s="40"/>
      <c r="AE11" s="41"/>
      <c r="AF11" s="6"/>
      <c r="AG11" s="6"/>
    </row>
    <row r="12" spans="1:33" s="7" customFormat="1" x14ac:dyDescent="0.25">
      <c r="A12" s="10">
        <v>2</v>
      </c>
      <c r="B12" s="112">
        <v>96.118200000000002</v>
      </c>
      <c r="C12" s="112">
        <v>2.0546000000000002</v>
      </c>
      <c r="D12" s="112">
        <v>0.64559999999999995</v>
      </c>
      <c r="E12" s="112">
        <v>0.1007</v>
      </c>
      <c r="F12" s="112">
        <v>0.104</v>
      </c>
      <c r="G12" s="112">
        <v>2.7000000000000001E-3</v>
      </c>
      <c r="H12" s="112">
        <v>2.1700000000000001E-2</v>
      </c>
      <c r="I12" s="112">
        <v>1.7600000000000001E-2</v>
      </c>
      <c r="J12" s="112">
        <v>1.7899999999999999E-2</v>
      </c>
      <c r="K12" s="112"/>
      <c r="L12" s="112">
        <v>0.75119999999999998</v>
      </c>
      <c r="M12" s="112">
        <v>0.1658</v>
      </c>
      <c r="N12" s="113">
        <v>0.6986</v>
      </c>
      <c r="O12" s="88">
        <f t="shared" ref="O12:O38" si="3">P12*238.8459</f>
        <v>8173.3066979999994</v>
      </c>
      <c r="P12" s="90">
        <v>34.22</v>
      </c>
      <c r="Q12" s="12">
        <f t="shared" si="0"/>
        <v>9.5055555555555546</v>
      </c>
      <c r="R12" s="95">
        <f t="shared" ref="R12:R38" si="4">S12*238.8459</f>
        <v>9064.2019049999999</v>
      </c>
      <c r="S12" s="80">
        <v>37.950000000000003</v>
      </c>
      <c r="T12" s="9">
        <f t="shared" si="1"/>
        <v>10.541666666666668</v>
      </c>
      <c r="U12" s="136">
        <v>11902</v>
      </c>
      <c r="V12" s="79">
        <v>49.83</v>
      </c>
      <c r="W12" s="115">
        <f t="shared" si="2"/>
        <v>13.841666666666665</v>
      </c>
      <c r="X12" s="114">
        <v>-18.8</v>
      </c>
      <c r="Y12" s="21"/>
      <c r="Z12" s="8"/>
      <c r="AA12" s="8"/>
      <c r="AB12" s="100"/>
      <c r="AC12" s="63">
        <f>SUM(B12:M12)+$K$39+$N$39</f>
        <v>100</v>
      </c>
      <c r="AD12" s="40"/>
      <c r="AE12" s="41"/>
      <c r="AF12" s="6"/>
      <c r="AG12" s="6"/>
    </row>
    <row r="13" spans="1:33" s="5" customFormat="1" x14ac:dyDescent="0.25">
      <c r="A13" s="10">
        <v>3</v>
      </c>
      <c r="B13" s="112">
        <v>96.136700000000005</v>
      </c>
      <c r="C13" s="112">
        <v>2.0499999999999998</v>
      </c>
      <c r="D13" s="112">
        <v>0.63619999999999999</v>
      </c>
      <c r="E13" s="112">
        <v>9.9299999999999999E-2</v>
      </c>
      <c r="F13" s="112">
        <v>0.1032</v>
      </c>
      <c r="G13" s="112">
        <v>2.2000000000000001E-3</v>
      </c>
      <c r="H13" s="112">
        <v>2.07E-2</v>
      </c>
      <c r="I13" s="112">
        <v>1.4999999999999999E-2</v>
      </c>
      <c r="J13" s="112">
        <v>1.7500000000000002E-2</v>
      </c>
      <c r="K13" s="112"/>
      <c r="L13" s="112">
        <v>0.75760000000000005</v>
      </c>
      <c r="M13" s="112">
        <v>0.16159999999999999</v>
      </c>
      <c r="N13" s="113">
        <v>0.69830000000000003</v>
      </c>
      <c r="O13" s="88">
        <f t="shared" si="3"/>
        <v>8170.9182390000005</v>
      </c>
      <c r="P13" s="79">
        <v>34.21</v>
      </c>
      <c r="Q13" s="12">
        <f t="shared" si="0"/>
        <v>9.5027777777777782</v>
      </c>
      <c r="R13" s="95">
        <f t="shared" si="4"/>
        <v>9061.8134460000001</v>
      </c>
      <c r="S13" s="80">
        <v>37.94</v>
      </c>
      <c r="T13" s="9">
        <f t="shared" si="1"/>
        <v>10.538888888888888</v>
      </c>
      <c r="U13" s="136">
        <v>11899</v>
      </c>
      <c r="V13" s="80">
        <v>49.82</v>
      </c>
      <c r="W13" s="115">
        <f>V13/3.6</f>
        <v>13.838888888888889</v>
      </c>
      <c r="X13" s="116">
        <v>-20.100000000000001</v>
      </c>
      <c r="Y13" s="21"/>
      <c r="Z13" s="8"/>
      <c r="AA13" s="8"/>
      <c r="AB13" s="100"/>
      <c r="AC13" s="63">
        <f>SUM(B13:M13)+$K$39+$N$39</f>
        <v>100.00000000000001</v>
      </c>
      <c r="AD13" s="42" t="str">
        <f>IF(AC13=100,"ОК"," ")</f>
        <v>ОК</v>
      </c>
      <c r="AE13" s="43"/>
      <c r="AF13" s="4"/>
      <c r="AG13" s="4"/>
    </row>
    <row r="14" spans="1:33" s="7" customFormat="1" x14ac:dyDescent="0.25">
      <c r="A14" s="10">
        <v>4</v>
      </c>
      <c r="B14" s="112">
        <v>96.150899999999993</v>
      </c>
      <c r="C14" s="112">
        <v>2.0356000000000001</v>
      </c>
      <c r="D14" s="112">
        <v>0.63200000000000001</v>
      </c>
      <c r="E14" s="112">
        <v>9.8199999999999996E-2</v>
      </c>
      <c r="F14" s="112">
        <v>0.1022</v>
      </c>
      <c r="G14" s="112">
        <v>2.8E-3</v>
      </c>
      <c r="H14" s="112">
        <v>0.02</v>
      </c>
      <c r="I14" s="112">
        <v>1.55E-2</v>
      </c>
      <c r="J14" s="112">
        <v>1.6199999999999999E-2</v>
      </c>
      <c r="K14" s="112"/>
      <c r="L14" s="112">
        <v>0.76890000000000003</v>
      </c>
      <c r="M14" s="112">
        <v>0.15770000000000001</v>
      </c>
      <c r="N14" s="113">
        <v>0.69810000000000005</v>
      </c>
      <c r="O14" s="88">
        <f t="shared" si="3"/>
        <v>8168.5297800000008</v>
      </c>
      <c r="P14" s="79">
        <v>34.200000000000003</v>
      </c>
      <c r="Q14" s="12">
        <f t="shared" si="0"/>
        <v>9.5</v>
      </c>
      <c r="R14" s="95">
        <f t="shared" si="4"/>
        <v>9057.0365280000005</v>
      </c>
      <c r="S14" s="79">
        <v>37.92</v>
      </c>
      <c r="T14" s="9">
        <f t="shared" si="1"/>
        <v>10.533333333333333</v>
      </c>
      <c r="U14" s="136">
        <v>11897</v>
      </c>
      <c r="V14" s="80">
        <v>49.81</v>
      </c>
      <c r="W14" s="115">
        <f t="shared" ref="W14:W18" si="5">V14/3.6</f>
        <v>13.836111111111112</v>
      </c>
      <c r="X14" s="114"/>
      <c r="Y14" s="21"/>
      <c r="Z14" s="8"/>
      <c r="AA14" s="8"/>
      <c r="AB14" s="100"/>
      <c r="AC14" s="63">
        <f>SUM(B14:M14)+$K$39+$N$39</f>
        <v>100</v>
      </c>
      <c r="AD14" s="40" t="str">
        <f t="shared" ref="AD14:AD38" si="6">IF(AC14=100,"ОК"," ")</f>
        <v>ОК</v>
      </c>
      <c r="AE14" s="41"/>
      <c r="AF14" s="6"/>
      <c r="AG14" s="6"/>
    </row>
    <row r="15" spans="1:33" s="7" customFormat="1" x14ac:dyDescent="0.25">
      <c r="A15" s="11">
        <v>5</v>
      </c>
      <c r="B15" s="112">
        <v>96.269900000000007</v>
      </c>
      <c r="C15" s="112">
        <v>1.9636</v>
      </c>
      <c r="D15" s="112">
        <v>0.60809999999999997</v>
      </c>
      <c r="E15" s="112">
        <v>9.6299999999999997E-2</v>
      </c>
      <c r="F15" s="112">
        <v>9.7299999999999998E-2</v>
      </c>
      <c r="G15" s="112">
        <v>3.0999999999999999E-3</v>
      </c>
      <c r="H15" s="112">
        <v>1.89E-2</v>
      </c>
      <c r="I15" s="112">
        <v>1.49E-2</v>
      </c>
      <c r="J15" s="112">
        <v>1.6500000000000001E-2</v>
      </c>
      <c r="K15" s="112"/>
      <c r="L15" s="112">
        <v>0.75570000000000004</v>
      </c>
      <c r="M15" s="112">
        <v>0.15570000000000001</v>
      </c>
      <c r="N15" s="113">
        <v>0.69720000000000004</v>
      </c>
      <c r="O15" s="88">
        <f t="shared" si="3"/>
        <v>8161.3644030000005</v>
      </c>
      <c r="P15" s="80">
        <v>34.17</v>
      </c>
      <c r="Q15" s="81">
        <f t="shared" si="0"/>
        <v>9.4916666666666671</v>
      </c>
      <c r="R15" s="95">
        <f t="shared" si="4"/>
        <v>9049.8711509999994</v>
      </c>
      <c r="S15" s="80">
        <v>37.89</v>
      </c>
      <c r="T15" s="82">
        <f t="shared" si="1"/>
        <v>10.525</v>
      </c>
      <c r="U15" s="136">
        <v>11895</v>
      </c>
      <c r="V15" s="79">
        <v>49.8</v>
      </c>
      <c r="W15" s="115">
        <f t="shared" si="5"/>
        <v>13.833333333333332</v>
      </c>
      <c r="X15" s="114"/>
      <c r="Y15" s="22"/>
      <c r="Z15" s="101"/>
      <c r="AA15" s="101"/>
      <c r="AB15" s="102"/>
      <c r="AC15" s="63">
        <f>SUM(B15:M15)+$K$39+$N$39</f>
        <v>100</v>
      </c>
      <c r="AD15" s="40" t="str">
        <f t="shared" si="6"/>
        <v>ОК</v>
      </c>
      <c r="AE15" s="41"/>
      <c r="AF15" s="6"/>
      <c r="AG15" s="6"/>
    </row>
    <row r="16" spans="1:33" s="7" customFormat="1" x14ac:dyDescent="0.25">
      <c r="A16" s="10">
        <v>6</v>
      </c>
      <c r="B16" s="112">
        <v>96.336799999999997</v>
      </c>
      <c r="C16" s="112">
        <v>1.9141999999999999</v>
      </c>
      <c r="D16" s="112">
        <v>0.59189999999999998</v>
      </c>
      <c r="E16" s="112">
        <v>9.2999999999999999E-2</v>
      </c>
      <c r="F16" s="112">
        <v>9.5000000000000001E-2</v>
      </c>
      <c r="G16" s="112">
        <v>3.7000000000000002E-3</v>
      </c>
      <c r="H16" s="112">
        <v>1.9099999999999999E-2</v>
      </c>
      <c r="I16" s="112">
        <v>1.52E-2</v>
      </c>
      <c r="J16" s="112">
        <v>1.3299999999999999E-2</v>
      </c>
      <c r="K16" s="112">
        <v>8.0000000000000002E-3</v>
      </c>
      <c r="L16" s="112">
        <v>0.76349999999999996</v>
      </c>
      <c r="M16" s="112">
        <v>0.15429999999999999</v>
      </c>
      <c r="N16" s="113">
        <v>0.69669999999999999</v>
      </c>
      <c r="O16" s="88">
        <f t="shared" si="3"/>
        <v>8151.8105670000004</v>
      </c>
      <c r="P16" s="80">
        <v>34.130000000000003</v>
      </c>
      <c r="Q16" s="12">
        <f t="shared" si="0"/>
        <v>9.4805555555555561</v>
      </c>
      <c r="R16" s="95">
        <f t="shared" si="4"/>
        <v>9042.705774</v>
      </c>
      <c r="S16" s="79">
        <v>37.86</v>
      </c>
      <c r="T16" s="9">
        <f t="shared" si="1"/>
        <v>10.516666666666666</v>
      </c>
      <c r="U16" s="136">
        <v>11890</v>
      </c>
      <c r="V16" s="80">
        <v>49.78</v>
      </c>
      <c r="W16" s="115">
        <f t="shared" si="5"/>
        <v>13.827777777777778</v>
      </c>
      <c r="X16" s="114">
        <v>-19.8</v>
      </c>
      <c r="Y16" s="21"/>
      <c r="Z16" s="8"/>
      <c r="AA16" s="8"/>
      <c r="AB16" s="100"/>
      <c r="AC16" s="63">
        <f>SUM(B16:M16)+$K$39+$N$39-K16</f>
        <v>99.999999999999972</v>
      </c>
      <c r="AD16" s="40" t="str">
        <f t="shared" si="6"/>
        <v>ОК</v>
      </c>
      <c r="AE16" s="41"/>
      <c r="AF16" s="6"/>
      <c r="AG16" s="6"/>
    </row>
    <row r="17" spans="1:33" s="7" customFormat="1" x14ac:dyDescent="0.25">
      <c r="A17" s="11">
        <v>7</v>
      </c>
      <c r="B17" s="112">
        <v>96.379199999999997</v>
      </c>
      <c r="C17" s="112">
        <v>1.8851</v>
      </c>
      <c r="D17" s="112">
        <v>0.57989999999999997</v>
      </c>
      <c r="E17" s="112">
        <v>9.1800000000000007E-2</v>
      </c>
      <c r="F17" s="112">
        <v>9.2899999999999996E-2</v>
      </c>
      <c r="G17" s="112">
        <v>3.5999999999999999E-3</v>
      </c>
      <c r="H17" s="112">
        <v>1.8599999999999998E-2</v>
      </c>
      <c r="I17" s="112">
        <v>1.47E-2</v>
      </c>
      <c r="J17" s="112">
        <v>1.2699999999999999E-2</v>
      </c>
      <c r="K17" s="112"/>
      <c r="L17" s="112">
        <v>0.77029999999999998</v>
      </c>
      <c r="M17" s="112">
        <v>0.1512</v>
      </c>
      <c r="N17" s="113">
        <v>0.69620000000000004</v>
      </c>
      <c r="O17" s="88">
        <f t="shared" si="3"/>
        <v>8147.033649</v>
      </c>
      <c r="P17" s="79">
        <v>34.11</v>
      </c>
      <c r="Q17" s="81">
        <f t="shared" si="0"/>
        <v>9.4749999999999996</v>
      </c>
      <c r="R17" s="95">
        <f t="shared" si="4"/>
        <v>9037.9288560000005</v>
      </c>
      <c r="S17" s="80">
        <v>37.840000000000003</v>
      </c>
      <c r="T17" s="82">
        <f t="shared" si="1"/>
        <v>10.511111111111111</v>
      </c>
      <c r="U17" s="136">
        <v>11887</v>
      </c>
      <c r="V17" s="80">
        <v>49.77</v>
      </c>
      <c r="W17" s="115">
        <f t="shared" si="5"/>
        <v>13.825000000000001</v>
      </c>
      <c r="X17" s="114">
        <v>-20.100000000000001</v>
      </c>
      <c r="Y17" s="22">
        <v>-15.3</v>
      </c>
      <c r="Z17" s="101"/>
      <c r="AA17" s="101"/>
      <c r="AB17" s="102"/>
      <c r="AC17" s="63">
        <f t="shared" ref="AC17:AC22" si="7">SUM(B17:M17)+$K$39+$N$39</f>
        <v>100.00000000000001</v>
      </c>
      <c r="AD17" s="40" t="str">
        <f t="shared" si="6"/>
        <v>ОК</v>
      </c>
      <c r="AE17" s="41"/>
      <c r="AF17" s="6"/>
      <c r="AG17" s="6"/>
    </row>
    <row r="18" spans="1:33" s="7" customFormat="1" x14ac:dyDescent="0.25">
      <c r="A18" s="10">
        <v>8</v>
      </c>
      <c r="B18" s="112">
        <v>96.388800000000003</v>
      </c>
      <c r="C18" s="112">
        <v>1.8951</v>
      </c>
      <c r="D18" s="112">
        <v>0.58260000000000001</v>
      </c>
      <c r="E18" s="112">
        <v>8.9200000000000002E-2</v>
      </c>
      <c r="F18" s="112">
        <v>8.8900000000000007E-2</v>
      </c>
      <c r="G18" s="112">
        <v>3.0999999999999999E-3</v>
      </c>
      <c r="H18" s="112">
        <v>1.6299999999999999E-2</v>
      </c>
      <c r="I18" s="112">
        <v>1.4200000000000001E-2</v>
      </c>
      <c r="J18" s="112">
        <v>7.4000000000000003E-3</v>
      </c>
      <c r="K18" s="112"/>
      <c r="L18" s="112">
        <v>0.76490000000000002</v>
      </c>
      <c r="M18" s="112">
        <v>0.14979999999999999</v>
      </c>
      <c r="N18" s="113">
        <v>0.69579999999999997</v>
      </c>
      <c r="O18" s="88">
        <f t="shared" si="3"/>
        <v>8147.033649</v>
      </c>
      <c r="P18" s="79">
        <v>34.11</v>
      </c>
      <c r="Q18" s="12">
        <f t="shared" si="0"/>
        <v>9.4749999999999996</v>
      </c>
      <c r="R18" s="95">
        <f t="shared" si="4"/>
        <v>9035.5403969999988</v>
      </c>
      <c r="S18" s="80">
        <v>37.83</v>
      </c>
      <c r="T18" s="9">
        <f t="shared" si="1"/>
        <v>10.508333333333333</v>
      </c>
      <c r="U18" s="136">
        <v>11887</v>
      </c>
      <c r="V18" s="80">
        <v>49.77</v>
      </c>
      <c r="W18" s="115">
        <f t="shared" si="5"/>
        <v>13.825000000000001</v>
      </c>
      <c r="X18" s="114">
        <v>-20.399999999999999</v>
      </c>
      <c r="Y18" s="21"/>
      <c r="Z18" s="8"/>
      <c r="AA18" s="8"/>
      <c r="AB18" s="100"/>
      <c r="AC18" s="63">
        <f t="shared" si="7"/>
        <v>100.00030000000001</v>
      </c>
      <c r="AD18" s="40" t="str">
        <f t="shared" si="6"/>
        <v xml:space="preserve"> </v>
      </c>
      <c r="AE18" s="41"/>
      <c r="AF18" s="6"/>
      <c r="AG18" s="6"/>
    </row>
    <row r="19" spans="1:33" s="5" customFormat="1" x14ac:dyDescent="0.25">
      <c r="A19" s="10">
        <v>9</v>
      </c>
      <c r="B19" s="112">
        <v>96.381799999999998</v>
      </c>
      <c r="C19" s="112">
        <v>1.9101999999999999</v>
      </c>
      <c r="D19" s="112">
        <v>0.58240000000000003</v>
      </c>
      <c r="E19" s="112">
        <v>8.9599999999999999E-2</v>
      </c>
      <c r="F19" s="112">
        <v>8.8499999999999995E-2</v>
      </c>
      <c r="G19" s="112">
        <v>1.8E-3</v>
      </c>
      <c r="H19" s="112">
        <v>1.6E-2</v>
      </c>
      <c r="I19" s="112">
        <v>1.2800000000000001E-2</v>
      </c>
      <c r="J19" s="112">
        <v>7.0000000000000001E-3</v>
      </c>
      <c r="K19" s="112"/>
      <c r="L19" s="112">
        <v>0.76160000000000005</v>
      </c>
      <c r="M19" s="112">
        <v>0.14829999999999999</v>
      </c>
      <c r="N19" s="113">
        <v>0.69579999999999997</v>
      </c>
      <c r="O19" s="88">
        <f t="shared" si="3"/>
        <v>8147.033649</v>
      </c>
      <c r="P19" s="79">
        <v>34.11</v>
      </c>
      <c r="Q19" s="12">
        <f t="shared" si="0"/>
        <v>9.4749999999999996</v>
      </c>
      <c r="R19" s="95">
        <f t="shared" si="4"/>
        <v>9035.5403969999988</v>
      </c>
      <c r="S19" s="80">
        <v>37.83</v>
      </c>
      <c r="T19" s="9">
        <f t="shared" si="1"/>
        <v>10.508333333333333</v>
      </c>
      <c r="U19" s="136">
        <v>11887</v>
      </c>
      <c r="V19" s="80">
        <v>49.77</v>
      </c>
      <c r="W19" s="115">
        <f>V19/3.6</f>
        <v>13.825000000000001</v>
      </c>
      <c r="X19" s="114">
        <v>-20.399999999999999</v>
      </c>
      <c r="Y19" s="21"/>
      <c r="Z19" s="8"/>
      <c r="AA19" s="8"/>
      <c r="AB19" s="100"/>
      <c r="AC19" s="63">
        <f t="shared" si="7"/>
        <v>100.00000000000003</v>
      </c>
      <c r="AD19" s="42" t="str">
        <f t="shared" si="6"/>
        <v>ОК</v>
      </c>
      <c r="AE19" s="43"/>
      <c r="AF19" s="4"/>
      <c r="AG19" s="4"/>
    </row>
    <row r="20" spans="1:33" s="5" customFormat="1" x14ac:dyDescent="0.25">
      <c r="A20" s="10">
        <v>10</v>
      </c>
      <c r="B20" s="112">
        <v>96.375399999999999</v>
      </c>
      <c r="C20" s="112">
        <v>1.9218999999999999</v>
      </c>
      <c r="D20" s="112">
        <v>0.58620000000000005</v>
      </c>
      <c r="E20" s="112">
        <v>9.2200000000000004E-2</v>
      </c>
      <c r="F20" s="112">
        <v>8.9800000000000005E-2</v>
      </c>
      <c r="G20" s="112">
        <v>2.5000000000000001E-3</v>
      </c>
      <c r="H20" s="112">
        <v>1.77E-2</v>
      </c>
      <c r="I20" s="112">
        <v>1.24E-2</v>
      </c>
      <c r="J20" s="112">
        <v>7.1000000000000004E-3</v>
      </c>
      <c r="K20" s="112"/>
      <c r="L20" s="112">
        <v>0.74819999999999998</v>
      </c>
      <c r="M20" s="112">
        <v>0.14660000000000001</v>
      </c>
      <c r="N20" s="113">
        <v>0.69599999999999995</v>
      </c>
      <c r="O20" s="88">
        <f t="shared" si="3"/>
        <v>8149.4221079999998</v>
      </c>
      <c r="P20" s="80">
        <v>34.119999999999997</v>
      </c>
      <c r="Q20" s="12">
        <f t="shared" ref="Q20:Q25" si="8">P20/3.6</f>
        <v>9.4777777777777761</v>
      </c>
      <c r="R20" s="95">
        <f t="shared" si="4"/>
        <v>9037.9288560000005</v>
      </c>
      <c r="S20" s="79">
        <v>37.840000000000003</v>
      </c>
      <c r="T20" s="9">
        <f t="shared" ref="T20:T25" si="9">S20/3.6</f>
        <v>10.511111111111111</v>
      </c>
      <c r="U20" s="136">
        <v>11892</v>
      </c>
      <c r="V20" s="79">
        <v>49.79</v>
      </c>
      <c r="W20" s="115">
        <f t="shared" ref="W20:W24" si="10">V20/3.6</f>
        <v>13.830555555555556</v>
      </c>
      <c r="X20" s="114">
        <v>-20.100000000000001</v>
      </c>
      <c r="Y20" s="21"/>
      <c r="Z20" s="8"/>
      <c r="AA20" s="8"/>
      <c r="AB20" s="100"/>
      <c r="AC20" s="63">
        <f t="shared" si="7"/>
        <v>100</v>
      </c>
      <c r="AD20" s="42" t="str">
        <f t="shared" si="6"/>
        <v>ОК</v>
      </c>
      <c r="AE20" s="43"/>
      <c r="AF20" s="4"/>
      <c r="AG20" s="4"/>
    </row>
    <row r="21" spans="1:33" s="5" customFormat="1" x14ac:dyDescent="0.25">
      <c r="A21" s="10">
        <v>11</v>
      </c>
      <c r="B21" s="112">
        <v>95.072500000000005</v>
      </c>
      <c r="C21" s="112">
        <v>2.6880000000000002</v>
      </c>
      <c r="D21" s="112">
        <v>0.75760000000000005</v>
      </c>
      <c r="E21" s="112">
        <v>9.8000000000000004E-2</v>
      </c>
      <c r="F21" s="112">
        <v>0.11</v>
      </c>
      <c r="G21" s="112">
        <v>3.5999999999999999E-3</v>
      </c>
      <c r="H21" s="112">
        <v>1.8599999999999998E-2</v>
      </c>
      <c r="I21" s="112">
        <v>1.6400000000000001E-2</v>
      </c>
      <c r="J21" s="112">
        <v>1.43E-2</v>
      </c>
      <c r="K21" s="112"/>
      <c r="L21" s="112">
        <v>1.0509999999999999</v>
      </c>
      <c r="M21" s="112">
        <v>0.17</v>
      </c>
      <c r="N21" s="113">
        <v>0.70509999999999995</v>
      </c>
      <c r="O21" s="88">
        <f t="shared" si="3"/>
        <v>8201.9682060000014</v>
      </c>
      <c r="P21" s="79">
        <v>34.340000000000003</v>
      </c>
      <c r="Q21" s="12">
        <f t="shared" si="8"/>
        <v>9.5388888888888896</v>
      </c>
      <c r="R21" s="95">
        <f t="shared" si="4"/>
        <v>9092.8634130000009</v>
      </c>
      <c r="S21" s="79">
        <v>38.07</v>
      </c>
      <c r="T21" s="9">
        <f t="shared" si="9"/>
        <v>10.574999999999999</v>
      </c>
      <c r="U21" s="136">
        <v>11885</v>
      </c>
      <c r="V21" s="80">
        <v>49.76</v>
      </c>
      <c r="W21" s="115">
        <f t="shared" si="10"/>
        <v>13.822222222222221</v>
      </c>
      <c r="X21" s="114"/>
      <c r="Y21" s="21"/>
      <c r="Z21" s="8"/>
      <c r="AA21" s="8"/>
      <c r="AB21" s="100"/>
      <c r="AC21" s="63">
        <f t="shared" si="7"/>
        <v>100.00000000000003</v>
      </c>
      <c r="AD21" s="42" t="str">
        <f t="shared" si="6"/>
        <v>ОК</v>
      </c>
      <c r="AE21" s="43"/>
      <c r="AF21" s="4"/>
      <c r="AG21" s="4"/>
    </row>
    <row r="22" spans="1:33" s="5" customFormat="1" x14ac:dyDescent="0.25">
      <c r="A22" s="11">
        <v>12</v>
      </c>
      <c r="B22" s="112">
        <v>94.713300000000004</v>
      </c>
      <c r="C22" s="112">
        <v>2.8502000000000001</v>
      </c>
      <c r="D22" s="112">
        <v>0.78029999999999999</v>
      </c>
      <c r="E22" s="112">
        <v>9.5100000000000004E-2</v>
      </c>
      <c r="F22" s="112">
        <v>0.1089</v>
      </c>
      <c r="G22" s="112">
        <v>2.5000000000000001E-3</v>
      </c>
      <c r="H22" s="112">
        <v>2.0199999999999999E-2</v>
      </c>
      <c r="I22" s="112">
        <v>1.5299999999999999E-2</v>
      </c>
      <c r="J22" s="112">
        <v>1.66E-2</v>
      </c>
      <c r="K22" s="112"/>
      <c r="L22" s="112">
        <v>1.1990000000000001</v>
      </c>
      <c r="M22" s="112">
        <v>0.1986</v>
      </c>
      <c r="N22" s="113">
        <v>0.70730000000000004</v>
      </c>
      <c r="O22" s="88">
        <f t="shared" si="3"/>
        <v>8199.5797469999998</v>
      </c>
      <c r="P22" s="79">
        <v>34.33</v>
      </c>
      <c r="Q22" s="81">
        <f t="shared" si="8"/>
        <v>9.5361111111111097</v>
      </c>
      <c r="R22" s="95">
        <f t="shared" si="4"/>
        <v>9090.4749540000012</v>
      </c>
      <c r="S22" s="80">
        <v>38.06</v>
      </c>
      <c r="T22" s="82">
        <f t="shared" si="9"/>
        <v>10.572222222222223</v>
      </c>
      <c r="U22" s="136">
        <v>11863</v>
      </c>
      <c r="V22" s="80">
        <v>49.67</v>
      </c>
      <c r="W22" s="115">
        <f t="shared" si="10"/>
        <v>13.797222222222222</v>
      </c>
      <c r="X22" s="114"/>
      <c r="Y22" s="22"/>
      <c r="Z22" s="101"/>
      <c r="AA22" s="101"/>
      <c r="AB22" s="102"/>
      <c r="AC22" s="63">
        <f t="shared" si="7"/>
        <v>100</v>
      </c>
      <c r="AD22" s="42" t="str">
        <f t="shared" si="6"/>
        <v>ОК</v>
      </c>
      <c r="AE22" s="43"/>
      <c r="AF22" s="4"/>
      <c r="AG22" s="4"/>
    </row>
    <row r="23" spans="1:33" s="5" customFormat="1" x14ac:dyDescent="0.25">
      <c r="A23" s="10">
        <v>13</v>
      </c>
      <c r="B23" s="112">
        <v>94.995500000000007</v>
      </c>
      <c r="C23" s="112">
        <v>2.5655000000000001</v>
      </c>
      <c r="D23" s="112">
        <v>0.70279999999999998</v>
      </c>
      <c r="E23" s="112">
        <v>8.8900000000000007E-2</v>
      </c>
      <c r="F23" s="112">
        <v>0.1013</v>
      </c>
      <c r="G23" s="112">
        <v>2.3E-3</v>
      </c>
      <c r="H23" s="112">
        <v>2.1600000000000001E-2</v>
      </c>
      <c r="I23" s="112">
        <v>1.78E-2</v>
      </c>
      <c r="J23" s="112">
        <v>1.8700000000000001E-2</v>
      </c>
      <c r="K23" s="112">
        <v>8.0999999999999996E-3</v>
      </c>
      <c r="L23" s="112">
        <v>1.2553000000000001</v>
      </c>
      <c r="M23" s="112">
        <v>0.2303</v>
      </c>
      <c r="N23" s="113">
        <v>0.70530000000000004</v>
      </c>
      <c r="O23" s="88">
        <f t="shared" si="3"/>
        <v>8166.1413209999992</v>
      </c>
      <c r="P23" s="80">
        <v>34.19</v>
      </c>
      <c r="Q23" s="12">
        <f t="shared" si="8"/>
        <v>9.4972222222222218</v>
      </c>
      <c r="R23" s="95">
        <f t="shared" si="4"/>
        <v>9052.2596099999992</v>
      </c>
      <c r="S23" s="79">
        <v>37.9</v>
      </c>
      <c r="T23" s="9">
        <f t="shared" si="9"/>
        <v>10.527777777777777</v>
      </c>
      <c r="U23" s="136">
        <v>11830</v>
      </c>
      <c r="V23" s="80">
        <v>49.53</v>
      </c>
      <c r="W23" s="115">
        <f t="shared" si="10"/>
        <v>13.758333333333333</v>
      </c>
      <c r="X23" s="114">
        <v>-19.399999999999999</v>
      </c>
      <c r="Y23" s="21"/>
      <c r="Z23" s="8"/>
      <c r="AA23" s="8"/>
      <c r="AB23" s="105">
        <v>0</v>
      </c>
      <c r="AC23" s="63">
        <f>SUM(B23:M23)+$K$39+$N$39-K23</f>
        <v>100</v>
      </c>
      <c r="AD23" s="42" t="str">
        <f t="shared" si="6"/>
        <v>ОК</v>
      </c>
      <c r="AE23" s="43"/>
      <c r="AF23" s="106"/>
      <c r="AG23" s="4"/>
    </row>
    <row r="24" spans="1:33" s="5" customFormat="1" x14ac:dyDescent="0.25">
      <c r="A24" s="11">
        <v>14</v>
      </c>
      <c r="B24" s="112">
        <v>95.267799999999994</v>
      </c>
      <c r="C24" s="112">
        <v>2.38</v>
      </c>
      <c r="D24" s="112">
        <v>0.66769999999999996</v>
      </c>
      <c r="E24" s="112">
        <v>9.11E-2</v>
      </c>
      <c r="F24" s="112">
        <v>9.8900000000000002E-2</v>
      </c>
      <c r="G24" s="112">
        <v>3.3E-3</v>
      </c>
      <c r="H24" s="112">
        <v>1.95E-2</v>
      </c>
      <c r="I24" s="112">
        <v>1.6E-2</v>
      </c>
      <c r="J24" s="112">
        <v>1.8200000000000001E-2</v>
      </c>
      <c r="K24" s="112"/>
      <c r="L24" s="112">
        <v>1.2</v>
      </c>
      <c r="M24" s="112">
        <v>0.23749999999999999</v>
      </c>
      <c r="N24" s="113">
        <v>0.70350000000000001</v>
      </c>
      <c r="O24" s="88">
        <f t="shared" si="3"/>
        <v>8151.8105670000004</v>
      </c>
      <c r="P24" s="80">
        <v>34.130000000000003</v>
      </c>
      <c r="Q24" s="81">
        <f t="shared" si="8"/>
        <v>9.4805555555555561</v>
      </c>
      <c r="R24" s="95">
        <f t="shared" si="4"/>
        <v>9040.3173150000002</v>
      </c>
      <c r="S24" s="79">
        <v>37.85</v>
      </c>
      <c r="T24" s="82">
        <f t="shared" si="9"/>
        <v>10.513888888888889</v>
      </c>
      <c r="U24" s="136">
        <v>11828</v>
      </c>
      <c r="V24" s="80">
        <v>49.52</v>
      </c>
      <c r="W24" s="115">
        <f t="shared" si="10"/>
        <v>13.755555555555556</v>
      </c>
      <c r="X24" s="114">
        <v>-19.8</v>
      </c>
      <c r="Y24" s="22"/>
      <c r="Z24" s="101"/>
      <c r="AA24" s="101"/>
      <c r="AB24" s="102"/>
      <c r="AC24" s="63">
        <f t="shared" ref="AC24:AC29" si="11">SUM(B24:M24)+$K$39+$N$39</f>
        <v>99.999999999999972</v>
      </c>
      <c r="AD24" s="42" t="str">
        <f t="shared" si="6"/>
        <v>ОК</v>
      </c>
      <c r="AE24" s="43"/>
      <c r="AF24" s="4"/>
      <c r="AG24" s="4"/>
    </row>
    <row r="25" spans="1:33" s="5" customFormat="1" x14ac:dyDescent="0.25">
      <c r="A25" s="10">
        <v>15</v>
      </c>
      <c r="B25" s="112">
        <v>95.862399999999994</v>
      </c>
      <c r="C25" s="112">
        <v>2.1318000000000001</v>
      </c>
      <c r="D25" s="112">
        <v>0.61870000000000003</v>
      </c>
      <c r="E25" s="112">
        <v>9.0999999999999998E-2</v>
      </c>
      <c r="F25" s="112">
        <v>9.2200000000000004E-2</v>
      </c>
      <c r="G25" s="112">
        <v>3.3999999999999998E-3</v>
      </c>
      <c r="H25" s="112">
        <v>1.77E-2</v>
      </c>
      <c r="I25" s="112">
        <v>1.41E-2</v>
      </c>
      <c r="J25" s="112">
        <v>1.32E-2</v>
      </c>
      <c r="K25" s="112"/>
      <c r="L25" s="112">
        <v>0.96240000000000003</v>
      </c>
      <c r="M25" s="112">
        <v>0.19309999999999999</v>
      </c>
      <c r="N25" s="113">
        <v>0.69940000000000002</v>
      </c>
      <c r="O25" s="88">
        <f t="shared" si="3"/>
        <v>8149.4221079999998</v>
      </c>
      <c r="P25" s="80">
        <v>34.119999999999997</v>
      </c>
      <c r="Q25" s="12">
        <f t="shared" si="8"/>
        <v>9.4777777777777761</v>
      </c>
      <c r="R25" s="95">
        <f t="shared" si="4"/>
        <v>9037.9288560000005</v>
      </c>
      <c r="S25" s="79">
        <v>37.840000000000003</v>
      </c>
      <c r="T25" s="9">
        <f t="shared" si="9"/>
        <v>10.511111111111111</v>
      </c>
      <c r="U25" s="136">
        <v>11859</v>
      </c>
      <c r="V25" s="79">
        <v>49.65</v>
      </c>
      <c r="W25" s="115">
        <f>V25/3.6</f>
        <v>13.791666666666666</v>
      </c>
      <c r="X25" s="114">
        <v>-19.100000000000001</v>
      </c>
      <c r="Y25" s="21"/>
      <c r="Z25" s="8"/>
      <c r="AA25" s="8"/>
      <c r="AB25" s="100"/>
      <c r="AC25" s="63">
        <f t="shared" si="11"/>
        <v>100</v>
      </c>
      <c r="AD25" s="42" t="str">
        <f t="shared" si="6"/>
        <v>ОК</v>
      </c>
      <c r="AE25" s="43"/>
      <c r="AF25" s="4"/>
      <c r="AG25" s="4"/>
    </row>
    <row r="26" spans="1:33" s="5" customFormat="1" x14ac:dyDescent="0.25">
      <c r="A26" s="10">
        <v>16</v>
      </c>
      <c r="B26" s="112">
        <v>96.048199999999994</v>
      </c>
      <c r="C26" s="112">
        <v>2.0400999999999998</v>
      </c>
      <c r="D26" s="112">
        <v>0.59509999999999996</v>
      </c>
      <c r="E26" s="112">
        <v>8.7300000000000003E-2</v>
      </c>
      <c r="F26" s="112">
        <v>8.8700000000000001E-2</v>
      </c>
      <c r="G26" s="112">
        <v>2.5000000000000001E-3</v>
      </c>
      <c r="H26" s="112">
        <v>1.55E-2</v>
      </c>
      <c r="I26" s="112">
        <v>1.37E-2</v>
      </c>
      <c r="J26" s="112">
        <v>9.5999999999999992E-3</v>
      </c>
      <c r="K26" s="112"/>
      <c r="L26" s="112">
        <v>0.9214</v>
      </c>
      <c r="M26" s="112">
        <v>0.1779</v>
      </c>
      <c r="N26" s="113">
        <v>0.69789999999999996</v>
      </c>
      <c r="O26" s="88">
        <f t="shared" si="3"/>
        <v>8142.2567310000004</v>
      </c>
      <c r="P26" s="79">
        <v>34.090000000000003</v>
      </c>
      <c r="Q26" s="12">
        <f t="shared" ref="Q26:Q32" si="12">P26/3.6</f>
        <v>9.469444444444445</v>
      </c>
      <c r="R26" s="95">
        <f t="shared" si="4"/>
        <v>9028.3750199999995</v>
      </c>
      <c r="S26" s="79">
        <v>37.799999999999997</v>
      </c>
      <c r="T26" s="9">
        <f t="shared" ref="T26:T32" si="13">S26/3.6</f>
        <v>10.499999999999998</v>
      </c>
      <c r="U26" s="136">
        <v>11861</v>
      </c>
      <c r="V26" s="80">
        <v>49.66</v>
      </c>
      <c r="W26" s="115">
        <f>V26/3.6</f>
        <v>13.794444444444443</v>
      </c>
      <c r="X26" s="117">
        <v>-19.3</v>
      </c>
      <c r="Y26" s="21"/>
      <c r="Z26" s="130" t="s">
        <v>98</v>
      </c>
      <c r="AA26" s="130" t="s">
        <v>99</v>
      </c>
      <c r="AB26" s="103"/>
      <c r="AC26" s="63">
        <f t="shared" si="11"/>
        <v>100</v>
      </c>
      <c r="AD26" s="42" t="str">
        <f t="shared" si="6"/>
        <v>ОК</v>
      </c>
      <c r="AE26" s="43"/>
      <c r="AF26" s="4"/>
      <c r="AG26" s="4"/>
    </row>
    <row r="27" spans="1:33" s="5" customFormat="1" x14ac:dyDescent="0.25">
      <c r="A27" s="10">
        <v>17</v>
      </c>
      <c r="B27" s="118">
        <v>95.896500000000003</v>
      </c>
      <c r="C27" s="119">
        <v>2.0964999999999998</v>
      </c>
      <c r="D27" s="119">
        <v>0.59860000000000002</v>
      </c>
      <c r="E27" s="119">
        <v>8.5500000000000007E-2</v>
      </c>
      <c r="F27" s="119">
        <v>8.7800000000000003E-2</v>
      </c>
      <c r="G27" s="119">
        <v>1.8E-3</v>
      </c>
      <c r="H27" s="119">
        <v>1.77E-2</v>
      </c>
      <c r="I27" s="119">
        <v>1.18E-2</v>
      </c>
      <c r="J27" s="119">
        <v>9.9000000000000008E-3</v>
      </c>
      <c r="K27" s="119"/>
      <c r="L27" s="119">
        <v>1.0031000000000001</v>
      </c>
      <c r="M27" s="120">
        <v>0.1908</v>
      </c>
      <c r="N27" s="121">
        <v>0.69879999999999998</v>
      </c>
      <c r="O27" s="88">
        <f t="shared" si="3"/>
        <v>8137.4798129999999</v>
      </c>
      <c r="P27" s="91">
        <v>34.07</v>
      </c>
      <c r="Q27" s="12">
        <f t="shared" si="12"/>
        <v>9.4638888888888886</v>
      </c>
      <c r="R27" s="95">
        <f t="shared" si="4"/>
        <v>9023.5981019999999</v>
      </c>
      <c r="S27" s="91">
        <v>37.78</v>
      </c>
      <c r="T27" s="9">
        <f t="shared" si="13"/>
        <v>10.494444444444445</v>
      </c>
      <c r="U27" s="122">
        <v>11849</v>
      </c>
      <c r="V27" s="91">
        <v>49.61</v>
      </c>
      <c r="W27" s="115">
        <f t="shared" ref="W27:W31" si="14">V27/3.6</f>
        <v>13.780555555555555</v>
      </c>
      <c r="X27" s="117">
        <v>-19.3</v>
      </c>
      <c r="Y27" s="21"/>
      <c r="Z27" s="131"/>
      <c r="AA27" s="131"/>
      <c r="AB27" s="100"/>
      <c r="AC27" s="63">
        <f t="shared" si="11"/>
        <v>100.00000000000001</v>
      </c>
      <c r="AD27" s="42" t="str">
        <f t="shared" si="6"/>
        <v>ОК</v>
      </c>
      <c r="AE27" s="43"/>
      <c r="AF27" s="4"/>
      <c r="AG27" s="4"/>
    </row>
    <row r="28" spans="1:33" s="5" customFormat="1" x14ac:dyDescent="0.25">
      <c r="A28" s="10">
        <v>18</v>
      </c>
      <c r="B28" s="118">
        <v>95.323499999999996</v>
      </c>
      <c r="C28" s="119">
        <v>2.5251999999999999</v>
      </c>
      <c r="D28" s="119">
        <v>0.71279999999999999</v>
      </c>
      <c r="E28" s="119">
        <v>9.4700000000000006E-2</v>
      </c>
      <c r="F28" s="119">
        <v>0.10050000000000001</v>
      </c>
      <c r="G28" s="119">
        <v>5.5999999999999999E-3</v>
      </c>
      <c r="H28" s="119">
        <v>1.8599999999999998E-2</v>
      </c>
      <c r="I28" s="119">
        <v>1.4500000000000001E-2</v>
      </c>
      <c r="J28" s="119">
        <v>1.55E-2</v>
      </c>
      <c r="K28" s="119"/>
      <c r="L28" s="119">
        <v>1.0102</v>
      </c>
      <c r="M28" s="120">
        <v>0.1789</v>
      </c>
      <c r="N28" s="121">
        <v>0.70330000000000004</v>
      </c>
      <c r="O28" s="88">
        <f t="shared" si="3"/>
        <v>8187.6374519999999</v>
      </c>
      <c r="P28" s="91">
        <v>34.28</v>
      </c>
      <c r="Q28" s="12">
        <f t="shared" si="12"/>
        <v>9.5222222222222221</v>
      </c>
      <c r="R28" s="95">
        <f t="shared" si="4"/>
        <v>9076.1442000000006</v>
      </c>
      <c r="S28" s="91">
        <v>38</v>
      </c>
      <c r="T28" s="9">
        <f t="shared" si="13"/>
        <v>10.555555555555555</v>
      </c>
      <c r="U28" s="122">
        <v>11878</v>
      </c>
      <c r="V28" s="91">
        <v>49.73</v>
      </c>
      <c r="W28" s="115">
        <f t="shared" si="14"/>
        <v>13.813888888888888</v>
      </c>
      <c r="X28" s="117">
        <v>-19</v>
      </c>
      <c r="Y28" s="21"/>
      <c r="Z28" s="131"/>
      <c r="AA28" s="131"/>
      <c r="AB28" s="100"/>
      <c r="AC28" s="63">
        <f t="shared" si="11"/>
        <v>100</v>
      </c>
      <c r="AD28" s="42" t="str">
        <f t="shared" si="6"/>
        <v>ОК</v>
      </c>
      <c r="AE28" s="43"/>
      <c r="AF28" s="4"/>
      <c r="AG28" s="4"/>
    </row>
    <row r="29" spans="1:33" s="5" customFormat="1" x14ac:dyDescent="0.25">
      <c r="A29" s="11">
        <v>19</v>
      </c>
      <c r="B29" s="123">
        <v>94.987200000000001</v>
      </c>
      <c r="C29" s="124">
        <v>2.7054999999999998</v>
      </c>
      <c r="D29" s="124">
        <v>0.77769999999999995</v>
      </c>
      <c r="E29" s="124">
        <v>0.1007</v>
      </c>
      <c r="F29" s="124">
        <v>0.113</v>
      </c>
      <c r="G29" s="124">
        <v>3.7000000000000002E-3</v>
      </c>
      <c r="H29" s="124">
        <v>2.3300000000000001E-2</v>
      </c>
      <c r="I29" s="124">
        <v>1.7399999999999999E-2</v>
      </c>
      <c r="J29" s="124">
        <v>2.1100000000000001E-2</v>
      </c>
      <c r="K29" s="124"/>
      <c r="L29" s="124">
        <v>1.0797000000000001</v>
      </c>
      <c r="M29" s="125">
        <v>0.17069999999999999</v>
      </c>
      <c r="N29" s="126">
        <v>0.70599999999999996</v>
      </c>
      <c r="O29" s="88">
        <f t="shared" si="3"/>
        <v>8206.7451239999991</v>
      </c>
      <c r="P29" s="92">
        <v>34.36</v>
      </c>
      <c r="Q29" s="81">
        <f t="shared" si="12"/>
        <v>9.5444444444444443</v>
      </c>
      <c r="R29" s="95">
        <f t="shared" si="4"/>
        <v>9100.0287900000003</v>
      </c>
      <c r="S29" s="92">
        <v>38.1</v>
      </c>
      <c r="T29" s="82">
        <f t="shared" si="13"/>
        <v>10.583333333333334</v>
      </c>
      <c r="U29" s="127">
        <v>11885</v>
      </c>
      <c r="V29" s="92">
        <v>49.76</v>
      </c>
      <c r="W29" s="115">
        <f t="shared" si="14"/>
        <v>13.822222222222221</v>
      </c>
      <c r="X29" s="128">
        <v>-18.8</v>
      </c>
      <c r="Y29" s="22"/>
      <c r="Z29" s="132"/>
      <c r="AA29" s="132"/>
      <c r="AB29" s="102"/>
      <c r="AC29" s="63">
        <f t="shared" si="11"/>
        <v>100</v>
      </c>
      <c r="AD29" s="42" t="str">
        <f t="shared" si="6"/>
        <v>ОК</v>
      </c>
      <c r="AE29" s="43"/>
      <c r="AF29" s="4"/>
      <c r="AG29" s="4"/>
    </row>
    <row r="30" spans="1:33" s="5" customFormat="1" x14ac:dyDescent="0.25">
      <c r="A30" s="10">
        <v>20</v>
      </c>
      <c r="B30" s="118">
        <v>95.150599999999997</v>
      </c>
      <c r="C30" s="119">
        <v>2.5943000000000001</v>
      </c>
      <c r="D30" s="119">
        <v>0.7359</v>
      </c>
      <c r="E30" s="119">
        <v>9.8599999999999993E-2</v>
      </c>
      <c r="F30" s="119">
        <v>0.1052</v>
      </c>
      <c r="G30" s="119">
        <v>2.7000000000000001E-3</v>
      </c>
      <c r="H30" s="119">
        <v>2.3E-2</v>
      </c>
      <c r="I30" s="119">
        <v>1.7500000000000002E-2</v>
      </c>
      <c r="J30" s="119">
        <v>2.12E-2</v>
      </c>
      <c r="K30" s="119">
        <v>7.7000000000000002E-3</v>
      </c>
      <c r="L30" s="119">
        <v>1.0743</v>
      </c>
      <c r="M30" s="120">
        <v>0.1767</v>
      </c>
      <c r="N30" s="121">
        <v>0.70469999999999999</v>
      </c>
      <c r="O30" s="88">
        <f t="shared" si="3"/>
        <v>8192.4143699999986</v>
      </c>
      <c r="P30" s="91">
        <v>34.299999999999997</v>
      </c>
      <c r="Q30" s="12">
        <f t="shared" si="12"/>
        <v>9.5277777777777768</v>
      </c>
      <c r="R30" s="95">
        <f t="shared" si="4"/>
        <v>9083.309577</v>
      </c>
      <c r="S30" s="91">
        <v>38.03</v>
      </c>
      <c r="T30" s="9">
        <f t="shared" si="13"/>
        <v>10.563888888888888</v>
      </c>
      <c r="U30" s="122">
        <v>11875</v>
      </c>
      <c r="V30" s="91">
        <v>49.72</v>
      </c>
      <c r="W30" s="115">
        <f t="shared" si="14"/>
        <v>13.81111111111111</v>
      </c>
      <c r="X30" s="117">
        <v>-18.600000000000001</v>
      </c>
      <c r="Y30" s="21"/>
      <c r="Z30" s="131"/>
      <c r="AA30" s="131"/>
      <c r="AB30" s="100"/>
      <c r="AC30" s="63">
        <f>SUM(B30:M30)+$K$39+$N$39-K30</f>
        <v>99.999999999999986</v>
      </c>
      <c r="AD30" s="42" t="str">
        <f>IF(AC30=100,"ОК"," ")</f>
        <v>ОК</v>
      </c>
      <c r="AE30" s="43"/>
      <c r="AF30" s="4"/>
      <c r="AG30" s="4"/>
    </row>
    <row r="31" spans="1:33" s="5" customFormat="1" x14ac:dyDescent="0.25">
      <c r="A31" s="11">
        <v>21</v>
      </c>
      <c r="B31" s="123">
        <v>95.170699999999997</v>
      </c>
      <c r="C31" s="124">
        <v>2.6356999999999999</v>
      </c>
      <c r="D31" s="124">
        <v>0.72799999999999998</v>
      </c>
      <c r="E31" s="124">
        <v>9.5100000000000004E-2</v>
      </c>
      <c r="F31" s="124">
        <v>9.9699999999999997E-2</v>
      </c>
      <c r="G31" s="124">
        <v>2.5000000000000001E-3</v>
      </c>
      <c r="H31" s="124">
        <v>2.0799999999999999E-2</v>
      </c>
      <c r="I31" s="124">
        <v>1.4500000000000001E-2</v>
      </c>
      <c r="J31" s="124">
        <v>1.7500000000000002E-2</v>
      </c>
      <c r="K31" s="124"/>
      <c r="L31" s="124">
        <v>1.0518000000000001</v>
      </c>
      <c r="M31" s="125">
        <v>0.16370000000000001</v>
      </c>
      <c r="N31" s="126">
        <v>0.70420000000000005</v>
      </c>
      <c r="O31" s="88">
        <f t="shared" si="3"/>
        <v>8194.8028290000002</v>
      </c>
      <c r="P31" s="92">
        <v>34.31</v>
      </c>
      <c r="Q31" s="81">
        <f t="shared" si="12"/>
        <v>9.5305555555555568</v>
      </c>
      <c r="R31" s="95">
        <f t="shared" si="4"/>
        <v>9085.6980359999998</v>
      </c>
      <c r="S31" s="92">
        <v>38.04</v>
      </c>
      <c r="T31" s="82">
        <f t="shared" si="13"/>
        <v>10.566666666666666</v>
      </c>
      <c r="U31" s="127">
        <v>11880</v>
      </c>
      <c r="V31" s="92">
        <v>49.74</v>
      </c>
      <c r="W31" s="115">
        <f t="shared" si="14"/>
        <v>13.816666666666666</v>
      </c>
      <c r="X31" s="128">
        <v>-18.3</v>
      </c>
      <c r="Y31" s="22"/>
      <c r="Z31" s="132"/>
      <c r="AA31" s="132"/>
      <c r="AB31" s="102"/>
      <c r="AC31" s="63">
        <f t="shared" ref="AC31:AC36" si="15">SUM(B31:M31)+$K$39+$N$39</f>
        <v>99.999999999999986</v>
      </c>
      <c r="AD31" s="42" t="str">
        <f t="shared" si="6"/>
        <v>ОК</v>
      </c>
      <c r="AE31" s="43"/>
      <c r="AF31" s="4"/>
      <c r="AG31" s="4"/>
    </row>
    <row r="32" spans="1:33" s="5" customFormat="1" x14ac:dyDescent="0.25">
      <c r="A32" s="10">
        <v>22</v>
      </c>
      <c r="B32" s="118">
        <v>95.444199999999995</v>
      </c>
      <c r="C32" s="119">
        <v>2.5063</v>
      </c>
      <c r="D32" s="119">
        <v>0.71009999999999995</v>
      </c>
      <c r="E32" s="119">
        <v>9.5299999999999996E-2</v>
      </c>
      <c r="F32" s="119">
        <v>9.7500000000000003E-2</v>
      </c>
      <c r="G32" s="119">
        <v>3.0000000000000001E-3</v>
      </c>
      <c r="H32" s="119">
        <v>1.6799999999999999E-2</v>
      </c>
      <c r="I32" s="119">
        <v>1.38E-2</v>
      </c>
      <c r="J32" s="119">
        <v>1.52E-2</v>
      </c>
      <c r="K32" s="119"/>
      <c r="L32" s="119">
        <v>0.93300000000000005</v>
      </c>
      <c r="M32" s="120">
        <v>0.1648</v>
      </c>
      <c r="N32" s="121">
        <v>0.70240000000000002</v>
      </c>
      <c r="O32" s="88">
        <f t="shared" si="3"/>
        <v>8190.0259109999997</v>
      </c>
      <c r="P32" s="91">
        <v>34.29</v>
      </c>
      <c r="Q32" s="12">
        <f t="shared" si="12"/>
        <v>9.5250000000000004</v>
      </c>
      <c r="R32" s="95">
        <f t="shared" si="4"/>
        <v>9080.9211180000002</v>
      </c>
      <c r="S32" s="91">
        <v>38.020000000000003</v>
      </c>
      <c r="T32" s="9">
        <f t="shared" si="13"/>
        <v>10.561111111111112</v>
      </c>
      <c r="U32" s="122">
        <v>11892</v>
      </c>
      <c r="V32" s="91">
        <v>49.79</v>
      </c>
      <c r="W32" s="115">
        <f>V32/3.6</f>
        <v>13.830555555555556</v>
      </c>
      <c r="X32" s="117">
        <v>-18.2</v>
      </c>
      <c r="Y32" s="21"/>
      <c r="Z32" s="133"/>
      <c r="AA32" s="133"/>
      <c r="AB32" s="19"/>
      <c r="AC32" s="63">
        <f t="shared" si="15"/>
        <v>99.999999999999986</v>
      </c>
      <c r="AD32" s="42" t="str">
        <f t="shared" si="6"/>
        <v>ОК</v>
      </c>
      <c r="AE32" s="43"/>
      <c r="AF32" s="4"/>
      <c r="AG32" s="4"/>
    </row>
    <row r="33" spans="1:33" s="5" customFormat="1" x14ac:dyDescent="0.25">
      <c r="A33" s="10">
        <v>23</v>
      </c>
      <c r="B33" s="118">
        <v>95.962299999999999</v>
      </c>
      <c r="C33" s="119">
        <v>2.1815000000000002</v>
      </c>
      <c r="D33" s="119">
        <v>0.65059999999999996</v>
      </c>
      <c r="E33" s="119">
        <v>9.6500000000000002E-2</v>
      </c>
      <c r="F33" s="119">
        <v>9.69E-2</v>
      </c>
      <c r="G33" s="119">
        <v>2.0999999999999999E-3</v>
      </c>
      <c r="H33" s="119">
        <v>1.6500000000000001E-2</v>
      </c>
      <c r="I33" s="119">
        <v>1.34E-2</v>
      </c>
      <c r="J33" s="119">
        <v>1.34E-2</v>
      </c>
      <c r="K33" s="119"/>
      <c r="L33" s="119">
        <v>0.80110000000000003</v>
      </c>
      <c r="M33" s="120">
        <v>0.16569999999999999</v>
      </c>
      <c r="N33" s="121">
        <v>0.69910000000000005</v>
      </c>
      <c r="O33" s="88">
        <f t="shared" si="3"/>
        <v>8173.3066979999994</v>
      </c>
      <c r="P33" s="91">
        <v>34.22</v>
      </c>
      <c r="Q33" s="12">
        <f t="shared" ref="Q33:Q38" si="16">P33/3.6</f>
        <v>9.5055555555555546</v>
      </c>
      <c r="R33" s="95">
        <f t="shared" si="4"/>
        <v>9061.8134460000001</v>
      </c>
      <c r="S33" s="91">
        <v>37.94</v>
      </c>
      <c r="T33" s="9">
        <f t="shared" ref="T33:T38" si="17">S33/3.6</f>
        <v>10.538888888888888</v>
      </c>
      <c r="U33" s="122">
        <v>11895</v>
      </c>
      <c r="V33" s="91">
        <v>49.8</v>
      </c>
      <c r="W33" s="115">
        <f t="shared" ref="W33:W38" si="18">V33/3.6</f>
        <v>13.833333333333332</v>
      </c>
      <c r="X33" s="117">
        <v>-18.3</v>
      </c>
      <c r="Y33" s="21"/>
      <c r="Z33" s="131"/>
      <c r="AA33" s="131"/>
      <c r="AB33" s="100"/>
      <c r="AC33" s="63">
        <f t="shared" si="15"/>
        <v>100.00000000000001</v>
      </c>
      <c r="AD33" s="42" t="str">
        <f>IF(AC33=100,"ОК"," ")</f>
        <v>ОК</v>
      </c>
      <c r="AE33" s="43"/>
      <c r="AF33" s="4"/>
      <c r="AG33" s="4"/>
    </row>
    <row r="34" spans="1:33" s="5" customFormat="1" x14ac:dyDescent="0.25">
      <c r="A34" s="10">
        <v>24</v>
      </c>
      <c r="B34" s="118">
        <v>96.140900000000002</v>
      </c>
      <c r="C34" s="119">
        <v>2.0636000000000001</v>
      </c>
      <c r="D34" s="119">
        <v>0.61150000000000004</v>
      </c>
      <c r="E34" s="119">
        <v>9.0200000000000002E-2</v>
      </c>
      <c r="F34" s="119">
        <v>9.2299999999999993E-2</v>
      </c>
      <c r="G34" s="119">
        <v>2.3E-3</v>
      </c>
      <c r="H34" s="119">
        <v>1.7000000000000001E-2</v>
      </c>
      <c r="I34" s="119">
        <v>1.44E-2</v>
      </c>
      <c r="J34" s="119">
        <v>1.0699999999999999E-2</v>
      </c>
      <c r="K34" s="119"/>
      <c r="L34" s="119">
        <v>0.80010000000000003</v>
      </c>
      <c r="M34" s="120">
        <v>0.157</v>
      </c>
      <c r="N34" s="121">
        <v>0.6976</v>
      </c>
      <c r="O34" s="88">
        <f t="shared" si="3"/>
        <v>8158.9759439999989</v>
      </c>
      <c r="P34" s="91">
        <v>34.159999999999997</v>
      </c>
      <c r="Q34" s="12">
        <f t="shared" si="16"/>
        <v>9.4888888888888872</v>
      </c>
      <c r="R34" s="95">
        <f t="shared" si="4"/>
        <v>9047.4826920000014</v>
      </c>
      <c r="S34" s="91">
        <v>37.880000000000003</v>
      </c>
      <c r="T34" s="9">
        <f t="shared" si="17"/>
        <v>10.522222222222222</v>
      </c>
      <c r="U34" s="122">
        <v>11890</v>
      </c>
      <c r="V34" s="91">
        <v>49.78</v>
      </c>
      <c r="W34" s="115">
        <f t="shared" si="18"/>
        <v>13.827777777777778</v>
      </c>
      <c r="X34" s="117">
        <v>-18.3</v>
      </c>
      <c r="Y34" s="21"/>
      <c r="Z34" s="131"/>
      <c r="AA34" s="131"/>
      <c r="AB34" s="105">
        <v>0</v>
      </c>
      <c r="AC34" s="63">
        <f t="shared" si="15"/>
        <v>99.999999999999986</v>
      </c>
      <c r="AD34" s="42" t="str">
        <f t="shared" si="6"/>
        <v>ОК</v>
      </c>
      <c r="AE34" s="43"/>
      <c r="AF34" s="4"/>
      <c r="AG34" s="4"/>
    </row>
    <row r="35" spans="1:33" s="5" customFormat="1" x14ac:dyDescent="0.25">
      <c r="A35" s="10">
        <v>25</v>
      </c>
      <c r="B35" s="118">
        <v>96.283199999999994</v>
      </c>
      <c r="C35" s="119">
        <v>1.9641999999999999</v>
      </c>
      <c r="D35" s="119">
        <v>0.58650000000000002</v>
      </c>
      <c r="E35" s="119">
        <v>8.7999999999999995E-2</v>
      </c>
      <c r="F35" s="119">
        <v>8.7400000000000005E-2</v>
      </c>
      <c r="G35" s="119">
        <v>2.5000000000000001E-3</v>
      </c>
      <c r="H35" s="119">
        <v>1.7899999999999999E-2</v>
      </c>
      <c r="I35" s="119">
        <v>1.3100000000000001E-2</v>
      </c>
      <c r="J35" s="119">
        <v>0.01</v>
      </c>
      <c r="K35" s="119"/>
      <c r="L35" s="119">
        <v>0.79790000000000005</v>
      </c>
      <c r="M35" s="120">
        <v>0.14929999999999999</v>
      </c>
      <c r="N35" s="121">
        <v>0.69650000000000001</v>
      </c>
      <c r="O35" s="88">
        <f t="shared" si="3"/>
        <v>8149.4221079999998</v>
      </c>
      <c r="P35" s="91">
        <v>34.119999999999997</v>
      </c>
      <c r="Q35" s="12">
        <f t="shared" si="16"/>
        <v>9.4777777777777761</v>
      </c>
      <c r="R35" s="95">
        <f t="shared" si="4"/>
        <v>9037.9288560000005</v>
      </c>
      <c r="S35" s="91">
        <v>37.840000000000003</v>
      </c>
      <c r="T35" s="9">
        <f t="shared" si="17"/>
        <v>10.511111111111111</v>
      </c>
      <c r="U35" s="122">
        <v>11885</v>
      </c>
      <c r="V35" s="91">
        <v>49.76</v>
      </c>
      <c r="W35" s="115">
        <f t="shared" si="18"/>
        <v>13.822222222222221</v>
      </c>
      <c r="X35" s="117">
        <v>-18.5</v>
      </c>
      <c r="Y35" s="21"/>
      <c r="Z35" s="133"/>
      <c r="AA35" s="133"/>
      <c r="AB35" s="19"/>
      <c r="AC35" s="63">
        <f t="shared" si="15"/>
        <v>99.999999999999986</v>
      </c>
      <c r="AD35" s="42" t="str">
        <f t="shared" si="6"/>
        <v>ОК</v>
      </c>
      <c r="AE35" s="43"/>
      <c r="AF35" s="4"/>
      <c r="AG35" s="4"/>
    </row>
    <row r="36" spans="1:33" s="5" customFormat="1" x14ac:dyDescent="0.25">
      <c r="A36" s="11">
        <v>26</v>
      </c>
      <c r="B36" s="123">
        <v>96.341800000000006</v>
      </c>
      <c r="C36" s="124">
        <v>1.9389000000000001</v>
      </c>
      <c r="D36" s="124">
        <v>0.57769999999999999</v>
      </c>
      <c r="E36" s="124">
        <v>8.6300000000000002E-2</v>
      </c>
      <c r="F36" s="124">
        <v>8.6400000000000005E-2</v>
      </c>
      <c r="G36" s="124">
        <v>3.0999999999999999E-3</v>
      </c>
      <c r="H36" s="124">
        <v>1.54E-2</v>
      </c>
      <c r="I36" s="124">
        <v>1.44E-2</v>
      </c>
      <c r="J36" s="124">
        <v>8.0000000000000002E-3</v>
      </c>
      <c r="K36" s="124"/>
      <c r="L36" s="124">
        <v>0.77600000000000002</v>
      </c>
      <c r="M36" s="125">
        <v>0.152</v>
      </c>
      <c r="N36" s="126">
        <v>0.69599999999999995</v>
      </c>
      <c r="O36" s="88">
        <f t="shared" si="3"/>
        <v>8147.033649</v>
      </c>
      <c r="P36" s="92">
        <v>34.11</v>
      </c>
      <c r="Q36" s="81">
        <f t="shared" si="16"/>
        <v>9.4749999999999996</v>
      </c>
      <c r="R36" s="95">
        <f t="shared" si="4"/>
        <v>9035.5403969999988</v>
      </c>
      <c r="S36" s="92">
        <v>37.83</v>
      </c>
      <c r="T36" s="82">
        <f>S36/3.6</f>
        <v>10.508333333333333</v>
      </c>
      <c r="U36" s="127">
        <v>11885</v>
      </c>
      <c r="V36" s="92">
        <v>49.76</v>
      </c>
      <c r="W36" s="115">
        <f t="shared" si="18"/>
        <v>13.822222222222221</v>
      </c>
      <c r="X36" s="128">
        <v>-18.7</v>
      </c>
      <c r="Y36" s="22"/>
      <c r="Z36" s="132"/>
      <c r="AA36" s="134"/>
      <c r="AB36" s="100"/>
      <c r="AC36" s="63">
        <f t="shared" si="15"/>
        <v>99.999999999999986</v>
      </c>
      <c r="AD36" s="42" t="str">
        <f t="shared" si="6"/>
        <v>ОК</v>
      </c>
      <c r="AE36" s="43"/>
      <c r="AF36" s="4"/>
      <c r="AG36" s="4"/>
    </row>
    <row r="37" spans="1:33" s="5" customFormat="1" x14ac:dyDescent="0.25">
      <c r="A37" s="10">
        <v>27</v>
      </c>
      <c r="B37" s="118">
        <v>96.322900000000004</v>
      </c>
      <c r="C37" s="119">
        <v>1.9441999999999999</v>
      </c>
      <c r="D37" s="119">
        <v>0.58379999999999999</v>
      </c>
      <c r="E37" s="119">
        <v>8.9300000000000004E-2</v>
      </c>
      <c r="F37" s="119">
        <v>8.8200000000000001E-2</v>
      </c>
      <c r="G37" s="119">
        <v>2.8999999999999998E-3</v>
      </c>
      <c r="H37" s="119">
        <v>1.5299999999999999E-2</v>
      </c>
      <c r="I37" s="119">
        <v>1.35E-2</v>
      </c>
      <c r="J37" s="119">
        <v>1.0200000000000001E-2</v>
      </c>
      <c r="K37" s="119">
        <v>8.0000000000000002E-3</v>
      </c>
      <c r="L37" s="119">
        <v>0.77410000000000001</v>
      </c>
      <c r="M37" s="120">
        <v>0.15559999999999999</v>
      </c>
      <c r="N37" s="121">
        <v>0.69630000000000003</v>
      </c>
      <c r="O37" s="88">
        <f t="shared" si="3"/>
        <v>8158.9759439999989</v>
      </c>
      <c r="P37" s="91">
        <v>34.159999999999997</v>
      </c>
      <c r="Q37" s="12">
        <f t="shared" si="16"/>
        <v>9.4888888888888872</v>
      </c>
      <c r="R37" s="95">
        <f t="shared" si="4"/>
        <v>9037.9288560000005</v>
      </c>
      <c r="S37" s="91">
        <v>37.840000000000003</v>
      </c>
      <c r="T37" s="9">
        <f t="shared" si="17"/>
        <v>10.511111111111111</v>
      </c>
      <c r="U37" s="122">
        <v>11885</v>
      </c>
      <c r="V37" s="91">
        <v>49.76</v>
      </c>
      <c r="W37" s="115">
        <f t="shared" si="18"/>
        <v>13.822222222222221</v>
      </c>
      <c r="X37" s="117">
        <v>-18.7</v>
      </c>
      <c r="Y37" s="21"/>
      <c r="Z37" s="131"/>
      <c r="AA37" s="131"/>
      <c r="AB37" s="100"/>
      <c r="AC37" s="63">
        <f>SUM(B37:M37)+$K$39+$N$39-K37</f>
        <v>99.999999999999986</v>
      </c>
      <c r="AD37" s="42" t="str">
        <f t="shared" si="6"/>
        <v>ОК</v>
      </c>
      <c r="AE37" s="43"/>
      <c r="AF37" s="4"/>
      <c r="AG37" s="4"/>
    </row>
    <row r="38" spans="1:33" s="5" customFormat="1" ht="15.75" thickBot="1" x14ac:dyDescent="0.3">
      <c r="A38" s="11">
        <v>28</v>
      </c>
      <c r="B38" s="123">
        <v>96.150899999999993</v>
      </c>
      <c r="C38" s="124">
        <v>2.0518000000000001</v>
      </c>
      <c r="D38" s="124">
        <v>0.61839999999999995</v>
      </c>
      <c r="E38" s="124">
        <v>9.7000000000000003E-2</v>
      </c>
      <c r="F38" s="124">
        <v>9.5799999999999996E-2</v>
      </c>
      <c r="G38" s="124">
        <v>2.7000000000000001E-3</v>
      </c>
      <c r="H38" s="124">
        <v>2.01E-2</v>
      </c>
      <c r="I38" s="124">
        <v>1.5100000000000001E-2</v>
      </c>
      <c r="J38" s="124">
        <v>1.3299999999999999E-2</v>
      </c>
      <c r="K38" s="124"/>
      <c r="L38" s="124">
        <v>0.77300000000000002</v>
      </c>
      <c r="M38" s="125">
        <v>0.16189999999999999</v>
      </c>
      <c r="N38" s="126">
        <v>0.69789999999999996</v>
      </c>
      <c r="O38" s="88">
        <f t="shared" si="3"/>
        <v>8163.7528620000003</v>
      </c>
      <c r="P38" s="93">
        <v>34.18</v>
      </c>
      <c r="Q38" s="81">
        <f t="shared" si="16"/>
        <v>9.4944444444444436</v>
      </c>
      <c r="R38" s="95">
        <f t="shared" si="4"/>
        <v>9054.6480689999989</v>
      </c>
      <c r="S38" s="93">
        <v>37.909999999999997</v>
      </c>
      <c r="T38" s="82">
        <f t="shared" si="17"/>
        <v>10.530555555555555</v>
      </c>
      <c r="U38" s="127">
        <v>11895</v>
      </c>
      <c r="V38" s="92">
        <v>49.8</v>
      </c>
      <c r="W38" s="115">
        <f t="shared" si="18"/>
        <v>13.833333333333332</v>
      </c>
      <c r="X38" s="129">
        <v>-18.7</v>
      </c>
      <c r="Y38" s="96"/>
      <c r="Z38" s="130" t="s">
        <v>98</v>
      </c>
      <c r="AA38" s="130" t="s">
        <v>99</v>
      </c>
      <c r="AB38" s="104"/>
      <c r="AC38" s="63">
        <f>SUM(B38:M38)+$K$39+$N$39</f>
        <v>99.999999999999986</v>
      </c>
      <c r="AD38" s="42" t="str">
        <f t="shared" si="6"/>
        <v>ОК</v>
      </c>
      <c r="AE38" s="43"/>
      <c r="AF38" s="4"/>
      <c r="AG38" s="4"/>
    </row>
    <row r="39" spans="1:33" ht="15" customHeight="1" thickBot="1" x14ac:dyDescent="0.3">
      <c r="A39" s="202" t="s">
        <v>48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/>
      <c r="O39" s="197">
        <v>8166.0104811224573</v>
      </c>
      <c r="P39" s="193">
        <v>34.189452199608432</v>
      </c>
      <c r="Q39" s="195">
        <v>9.4970700554467857</v>
      </c>
      <c r="R39" s="197">
        <v>9054.9752433474532</v>
      </c>
      <c r="S39" s="193">
        <v>37.911369813538577</v>
      </c>
      <c r="T39" s="195">
        <v>10.530936059316272</v>
      </c>
      <c r="U39" s="171"/>
      <c r="V39" s="172"/>
      <c r="W39" s="172"/>
      <c r="X39" s="172"/>
      <c r="Y39" s="172"/>
      <c r="Z39" s="172"/>
      <c r="AA39" s="172"/>
      <c r="AB39" s="173"/>
      <c r="AC39" s="44"/>
      <c r="AD39" s="45"/>
      <c r="AE39" s="46"/>
      <c r="AF39" s="3"/>
      <c r="AG39" s="3"/>
    </row>
    <row r="40" spans="1:33" ht="19.5" customHeight="1" thickBot="1" x14ac:dyDescent="0.3">
      <c r="A40" s="47"/>
      <c r="B40" s="2"/>
      <c r="C40" s="2"/>
      <c r="D40" s="2"/>
      <c r="E40" s="2"/>
      <c r="F40" s="2"/>
      <c r="G40" s="2"/>
      <c r="H40" s="199" t="s">
        <v>3</v>
      </c>
      <c r="I40" s="200"/>
      <c r="J40" s="200"/>
      <c r="K40" s="200"/>
      <c r="L40" s="200"/>
      <c r="M40" s="200"/>
      <c r="N40" s="201"/>
      <c r="O40" s="198"/>
      <c r="P40" s="194"/>
      <c r="Q40" s="196"/>
      <c r="R40" s="198"/>
      <c r="S40" s="194"/>
      <c r="T40" s="196"/>
      <c r="U40" s="168"/>
      <c r="V40" s="169"/>
      <c r="W40" s="169"/>
      <c r="X40" s="169"/>
      <c r="Y40" s="169"/>
      <c r="Z40" s="169"/>
      <c r="AA40" s="169"/>
      <c r="AB40" s="170"/>
      <c r="AC40" s="39"/>
      <c r="AD40" s="39"/>
      <c r="AE40" s="39"/>
    </row>
    <row r="41" spans="1:33" ht="22.5" customHeight="1" x14ac:dyDescent="0.25">
      <c r="A41" s="47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166"/>
      <c r="V41" s="166"/>
      <c r="W41" s="166"/>
      <c r="X41" s="166"/>
      <c r="Y41" s="166"/>
      <c r="Z41" s="166"/>
      <c r="AA41" s="166"/>
      <c r="AB41" s="167"/>
    </row>
    <row r="42" spans="1:33" ht="22.5" customHeight="1" x14ac:dyDescent="0.25">
      <c r="A42" s="47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30"/>
      <c r="V42" s="30"/>
      <c r="W42" s="30"/>
      <c r="X42" s="30"/>
      <c r="Y42" s="30"/>
      <c r="Z42" s="30"/>
      <c r="AA42" s="30"/>
      <c r="AB42" s="31"/>
    </row>
    <row r="43" spans="1:33" x14ac:dyDescent="0.25">
      <c r="A43" s="47"/>
      <c r="B43" s="165" t="s">
        <v>57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54"/>
    </row>
    <row r="44" spans="1:33" x14ac:dyDescent="0.25">
      <c r="A44" s="47"/>
      <c r="B44" s="53"/>
      <c r="C44" s="20" t="s">
        <v>4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0" t="s">
        <v>5</v>
      </c>
      <c r="P44" s="53"/>
      <c r="Q44" s="53"/>
      <c r="R44" s="20" t="s">
        <v>6</v>
      </c>
      <c r="S44" s="53"/>
      <c r="T44" s="53"/>
      <c r="U44" s="53"/>
      <c r="V44" s="20" t="s">
        <v>7</v>
      </c>
      <c r="W44" s="53"/>
      <c r="X44" s="53"/>
      <c r="Y44" s="53"/>
      <c r="Z44" s="53"/>
      <c r="AA44" s="53"/>
      <c r="AB44" s="54"/>
    </row>
    <row r="45" spans="1:33" x14ac:dyDescent="0.25">
      <c r="A45" s="47"/>
      <c r="B45" s="165" t="s">
        <v>58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54"/>
    </row>
    <row r="46" spans="1:33" x14ac:dyDescent="0.25">
      <c r="A46" s="47"/>
      <c r="B46" s="53"/>
      <c r="C46" s="20" t="s">
        <v>25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0" t="s">
        <v>5</v>
      </c>
      <c r="P46" s="53"/>
      <c r="Q46" s="53"/>
      <c r="R46" s="20" t="s">
        <v>6</v>
      </c>
      <c r="S46" s="53"/>
      <c r="T46" s="53"/>
      <c r="U46" s="53"/>
      <c r="V46" s="20" t="s">
        <v>7</v>
      </c>
      <c r="W46" s="53"/>
      <c r="X46" s="53"/>
      <c r="Y46" s="53"/>
      <c r="Z46" s="53"/>
      <c r="AA46" s="53"/>
      <c r="AB46" s="54"/>
    </row>
    <row r="47" spans="1:33" x14ac:dyDescent="0.25">
      <c r="A47" s="47"/>
      <c r="B47" s="192" t="s">
        <v>59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54"/>
    </row>
    <row r="48" spans="1:33" x14ac:dyDescent="0.25">
      <c r="A48" s="47"/>
      <c r="B48" s="53"/>
      <c r="C48" s="20" t="s">
        <v>42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20" t="s">
        <v>5</v>
      </c>
      <c r="P48" s="53"/>
      <c r="Q48" s="53"/>
      <c r="R48" s="20" t="s">
        <v>6</v>
      </c>
      <c r="S48" s="53"/>
      <c r="T48" s="53"/>
      <c r="U48" s="53"/>
      <c r="V48" s="20" t="s">
        <v>7</v>
      </c>
      <c r="W48" s="53"/>
      <c r="X48" s="53"/>
      <c r="Y48" s="53"/>
      <c r="Z48" s="53"/>
      <c r="AA48" s="53"/>
      <c r="AB48" s="54"/>
    </row>
    <row r="49" spans="1:28" ht="15.75" thickBot="1" x14ac:dyDescent="0.3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</row>
  </sheetData>
  <mergeCells count="47">
    <mergeCell ref="K5:U5"/>
    <mergeCell ref="A7:A10"/>
    <mergeCell ref="B47:AA47"/>
    <mergeCell ref="L9:L10"/>
    <mergeCell ref="S39:S40"/>
    <mergeCell ref="T39:T40"/>
    <mergeCell ref="O39:O40"/>
    <mergeCell ref="H40:N40"/>
    <mergeCell ref="P39:P40"/>
    <mergeCell ref="Q39:Q40"/>
    <mergeCell ref="R39:R40"/>
    <mergeCell ref="J9:J10"/>
    <mergeCell ref="K9:K10"/>
    <mergeCell ref="Z7:Z10"/>
    <mergeCell ref="B43:AA43"/>
    <mergeCell ref="A39:N39"/>
    <mergeCell ref="D9:D10"/>
    <mergeCell ref="B45:AA45"/>
    <mergeCell ref="U41:AB41"/>
    <mergeCell ref="U40:AB40"/>
    <mergeCell ref="U39:AB39"/>
    <mergeCell ref="AB7:AB10"/>
    <mergeCell ref="I9:I10"/>
    <mergeCell ref="AA7:AA10"/>
    <mergeCell ref="Y7:Y10"/>
    <mergeCell ref="X7:X10"/>
    <mergeCell ref="B9:B10"/>
    <mergeCell ref="C9:C10"/>
    <mergeCell ref="F9:F10"/>
    <mergeCell ref="G9:G10"/>
    <mergeCell ref="E9:E10"/>
    <mergeCell ref="G1:Y1"/>
    <mergeCell ref="G2:Y2"/>
    <mergeCell ref="Z1:AB1"/>
    <mergeCell ref="X5:Y5"/>
    <mergeCell ref="M9:M10"/>
    <mergeCell ref="V5:W5"/>
    <mergeCell ref="O9:Q9"/>
    <mergeCell ref="R9:T9"/>
    <mergeCell ref="U9:W9"/>
    <mergeCell ref="O8:W8"/>
    <mergeCell ref="G3:Y3"/>
    <mergeCell ref="AA5:AB5"/>
    <mergeCell ref="H9:H10"/>
    <mergeCell ref="B7:M8"/>
    <mergeCell ref="N8:N10"/>
    <mergeCell ref="N7:W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ignoredErrors>
    <ignoredError sqref="W13 T11:T36 Q11:Q38 T37:T38 R11:R38 O11:O38 W19 W26 W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"/>
  <sheetViews>
    <sheetView topLeftCell="A10" zoomScale="87" zoomScaleNormal="87" workbookViewId="0">
      <selection activeCell="C6" sqref="C6:E40"/>
    </sheetView>
  </sheetViews>
  <sheetFormatPr defaultRowHeight="14.25" x14ac:dyDescent="0.2"/>
  <cols>
    <col min="1" max="1" width="17.42578125" style="13" customWidth="1"/>
    <col min="2" max="2" width="31.42578125" style="13" customWidth="1"/>
    <col min="3" max="3" width="21.140625" style="13" customWidth="1"/>
    <col min="4" max="4" width="21.42578125" style="13" customWidth="1"/>
    <col min="5" max="5" width="22" style="13" customWidth="1"/>
    <col min="6" max="14" width="12.7109375" style="13" customWidth="1"/>
    <col min="15" max="15" width="20.140625" style="13" customWidth="1"/>
    <col min="16" max="16384" width="9.140625" style="13"/>
  </cols>
  <sheetData>
    <row r="1" spans="1:45" ht="15" x14ac:dyDescent="0.2">
      <c r="A1" s="205"/>
      <c r="B1" s="205"/>
    </row>
    <row r="2" spans="1:45" ht="15" x14ac:dyDescent="0.25">
      <c r="A2" s="216" t="s">
        <v>55</v>
      </c>
      <c r="B2" s="216"/>
      <c r="C2" s="216"/>
      <c r="D2" s="216"/>
      <c r="E2" s="216"/>
      <c r="F2" s="64"/>
      <c r="G2" s="23"/>
      <c r="H2" s="23"/>
      <c r="I2" s="23"/>
      <c r="J2" s="23"/>
      <c r="K2" s="23"/>
    </row>
    <row r="3" spans="1:45" ht="15.75" thickBot="1" x14ac:dyDescent="0.3">
      <c r="A3" s="65"/>
      <c r="B3" s="65"/>
      <c r="C3" s="65"/>
      <c r="D3" s="65"/>
      <c r="E3" s="65"/>
      <c r="F3" s="65"/>
    </row>
    <row r="4" spans="1:45" ht="34.5" customHeight="1" thickBot="1" x14ac:dyDescent="0.3">
      <c r="A4" s="211" t="s">
        <v>40</v>
      </c>
      <c r="B4" s="211" t="s">
        <v>41</v>
      </c>
      <c r="C4" s="208" t="s">
        <v>39</v>
      </c>
      <c r="D4" s="209"/>
      <c r="E4" s="210"/>
      <c r="F4" s="65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</row>
    <row r="5" spans="1:45" ht="24" customHeight="1" thickBot="1" x14ac:dyDescent="0.3">
      <c r="A5" s="212"/>
      <c r="B5" s="212"/>
      <c r="C5" s="66" t="s">
        <v>36</v>
      </c>
      <c r="D5" s="67" t="s">
        <v>37</v>
      </c>
      <c r="E5" s="66" t="s">
        <v>38</v>
      </c>
      <c r="F5" s="65"/>
    </row>
    <row r="6" spans="1:45" ht="20.100000000000001" customHeight="1" thickBot="1" x14ac:dyDescent="0.3">
      <c r="A6" s="213" t="s">
        <v>49</v>
      </c>
      <c r="B6" s="68" t="s">
        <v>63</v>
      </c>
      <c r="C6" s="69">
        <v>37.911188095372616</v>
      </c>
      <c r="D6" s="70">
        <v>9054.9318407085575</v>
      </c>
      <c r="E6" s="71">
        <v>10.530885582047949</v>
      </c>
      <c r="F6" s="65"/>
      <c r="G6" s="83"/>
    </row>
    <row r="7" spans="1:45" ht="20.100000000000001" customHeight="1" thickBot="1" x14ac:dyDescent="0.3">
      <c r="A7" s="214"/>
      <c r="B7" s="72" t="s">
        <v>64</v>
      </c>
      <c r="C7" s="73">
        <v>37.909772424811997</v>
      </c>
      <c r="D7" s="74">
        <v>9054.5937135994045</v>
      </c>
      <c r="E7" s="71">
        <v>10.530492340225555</v>
      </c>
      <c r="F7" s="65"/>
      <c r="G7" s="83"/>
    </row>
    <row r="8" spans="1:45" ht="20.100000000000001" customHeight="1" thickBot="1" x14ac:dyDescent="0.3">
      <c r="A8" s="214"/>
      <c r="B8" s="68" t="s">
        <v>65</v>
      </c>
      <c r="C8" s="69">
        <v>37.911695855272221</v>
      </c>
      <c r="D8" s="70">
        <v>9055.0531170787635</v>
      </c>
      <c r="E8" s="71">
        <v>10.531026626464506</v>
      </c>
      <c r="F8" s="65"/>
      <c r="G8" s="83"/>
    </row>
    <row r="9" spans="1:45" ht="20.100000000000001" customHeight="1" thickBot="1" x14ac:dyDescent="0.3">
      <c r="A9" s="214"/>
      <c r="B9" s="72" t="s">
        <v>66</v>
      </c>
      <c r="C9" s="73">
        <v>37.911897596351594</v>
      </c>
      <c r="D9" s="74">
        <v>9055.1013021084327</v>
      </c>
      <c r="E9" s="71">
        <v>10.531082665653221</v>
      </c>
      <c r="F9" s="65"/>
      <c r="G9" s="83"/>
    </row>
    <row r="10" spans="1:45" ht="20.100000000000001" customHeight="1" thickBot="1" x14ac:dyDescent="0.3">
      <c r="A10" s="214"/>
      <c r="B10" s="68" t="s">
        <v>67</v>
      </c>
      <c r="C10" s="69">
        <v>37.911406516659689</v>
      </c>
      <c r="D10" s="70">
        <v>9054.984009737449</v>
      </c>
      <c r="E10" s="71">
        <v>10.530946254627692</v>
      </c>
      <c r="F10" s="65"/>
      <c r="G10" s="83"/>
    </row>
    <row r="11" spans="1:45" ht="20.100000000000001" customHeight="1" thickBot="1" x14ac:dyDescent="0.3">
      <c r="A11" s="214"/>
      <c r="B11" s="72" t="s">
        <v>94</v>
      </c>
      <c r="C11" s="73">
        <v>37.906441072442604</v>
      </c>
      <c r="D11" s="74">
        <v>9053.7980337445188</v>
      </c>
      <c r="E11" s="71">
        <v>10.52956696456739</v>
      </c>
      <c r="F11" s="65"/>
      <c r="G11" s="83"/>
    </row>
    <row r="12" spans="1:45" ht="20.100000000000001" customHeight="1" thickBot="1" x14ac:dyDescent="0.3">
      <c r="A12" s="214"/>
      <c r="B12" s="68" t="s">
        <v>96</v>
      </c>
      <c r="C12" s="69">
        <v>37.906855768177373</v>
      </c>
      <c r="D12" s="70">
        <v>9053.8970821205166</v>
      </c>
      <c r="E12" s="71">
        <v>10.529682157827049</v>
      </c>
      <c r="F12" s="65"/>
      <c r="G12" s="83"/>
    </row>
    <row r="13" spans="1:45" ht="20.100000000000001" customHeight="1" thickBot="1" x14ac:dyDescent="0.3">
      <c r="A13" s="214"/>
      <c r="B13" s="72" t="s">
        <v>68</v>
      </c>
      <c r="C13" s="73">
        <v>37.911336477525424</v>
      </c>
      <c r="D13" s="74">
        <v>9054.9672811773889</v>
      </c>
      <c r="E13" s="71">
        <v>10.530926799312617</v>
      </c>
      <c r="F13" s="65"/>
      <c r="G13" s="83"/>
    </row>
    <row r="14" spans="1:45" ht="20.100000000000001" customHeight="1" thickBot="1" x14ac:dyDescent="0.3">
      <c r="A14" s="214"/>
      <c r="B14" s="68" t="s">
        <v>69</v>
      </c>
      <c r="C14" s="69">
        <v>37.911718170451316</v>
      </c>
      <c r="D14" s="70">
        <v>9055.0584469677979</v>
      </c>
      <c r="E14" s="71">
        <v>10.531032825125365</v>
      </c>
      <c r="F14" s="65"/>
      <c r="G14" s="83"/>
    </row>
    <row r="15" spans="1:45" ht="20.100000000000001" customHeight="1" thickBot="1" x14ac:dyDescent="0.3">
      <c r="A15" s="214"/>
      <c r="B15" s="72" t="s">
        <v>70</v>
      </c>
      <c r="C15" s="75">
        <v>37.91215495829033</v>
      </c>
      <c r="D15" s="74">
        <v>9055.1627719523167</v>
      </c>
      <c r="E15" s="71">
        <v>10.531154155080648</v>
      </c>
      <c r="F15" s="65"/>
      <c r="G15" s="83"/>
    </row>
    <row r="16" spans="1:45" ht="20.100000000000001" customHeight="1" thickBot="1" x14ac:dyDescent="0.3">
      <c r="A16" s="214"/>
      <c r="B16" s="72" t="s">
        <v>71</v>
      </c>
      <c r="C16" s="75">
        <v>37.91218768118798</v>
      </c>
      <c r="D16" s="74">
        <v>9055.1705876822562</v>
      </c>
      <c r="E16" s="71">
        <v>10.531163244774438</v>
      </c>
      <c r="F16" s="65"/>
      <c r="G16" s="83"/>
    </row>
    <row r="17" spans="1:7" ht="20.100000000000001" customHeight="1" thickBot="1" x14ac:dyDescent="0.3">
      <c r="A17" s="214"/>
      <c r="B17" s="72" t="s">
        <v>72</v>
      </c>
      <c r="C17" s="75">
        <v>37.9102385527503</v>
      </c>
      <c r="D17" s="74">
        <v>9054.7050463463438</v>
      </c>
      <c r="E17" s="71">
        <v>10.530621820208417</v>
      </c>
      <c r="F17" s="65"/>
      <c r="G17" s="83"/>
    </row>
    <row r="18" spans="1:7" ht="20.100000000000001" customHeight="1" thickBot="1" x14ac:dyDescent="0.3">
      <c r="A18" s="214"/>
      <c r="B18" s="72" t="s">
        <v>73</v>
      </c>
      <c r="C18" s="75">
        <v>37.911404921986929</v>
      </c>
      <c r="D18" s="74">
        <v>9054.9836288563984</v>
      </c>
      <c r="E18" s="71">
        <v>10.530945811663036</v>
      </c>
      <c r="F18" s="65"/>
      <c r="G18" s="83"/>
    </row>
    <row r="19" spans="1:7" ht="20.100000000000001" customHeight="1" thickBot="1" x14ac:dyDescent="0.3">
      <c r="A19" s="214"/>
      <c r="B19" s="72" t="s">
        <v>74</v>
      </c>
      <c r="C19" s="75">
        <v>37.911592140336694</v>
      </c>
      <c r="D19" s="74">
        <v>9055.0283451916439</v>
      </c>
      <c r="E19" s="71">
        <v>10.530997816760193</v>
      </c>
      <c r="F19" s="65"/>
      <c r="G19" s="83"/>
    </row>
    <row r="20" spans="1:7" ht="20.100000000000001" customHeight="1" thickBot="1" x14ac:dyDescent="0.3">
      <c r="A20" s="214"/>
      <c r="B20" s="72" t="s">
        <v>75</v>
      </c>
      <c r="C20" s="75">
        <v>37.91165359098617</v>
      </c>
      <c r="D20" s="74">
        <v>9055.0430224273241</v>
      </c>
      <c r="E20" s="71">
        <v>10.531014886385046</v>
      </c>
      <c r="F20" s="65"/>
      <c r="G20" s="83"/>
    </row>
    <row r="21" spans="1:7" ht="20.100000000000001" customHeight="1" thickBot="1" x14ac:dyDescent="0.3">
      <c r="A21" s="214"/>
      <c r="B21" s="72" t="s">
        <v>76</v>
      </c>
      <c r="C21" s="75">
        <v>37.911555932303898</v>
      </c>
      <c r="D21" s="74">
        <v>9055.0196970514644</v>
      </c>
      <c r="E21" s="71">
        <v>10.530987758973305</v>
      </c>
      <c r="F21" s="65"/>
      <c r="G21" s="83"/>
    </row>
    <row r="22" spans="1:7" ht="20.100000000000001" customHeight="1" thickBot="1" x14ac:dyDescent="0.3">
      <c r="A22" s="214"/>
      <c r="B22" s="72" t="s">
        <v>77</v>
      </c>
      <c r="C22" s="75">
        <v>37.911471026690911</v>
      </c>
      <c r="D22" s="74">
        <v>9054.9994176939144</v>
      </c>
      <c r="E22" s="71">
        <v>10.530964174080809</v>
      </c>
      <c r="F22" s="65"/>
      <c r="G22" s="83"/>
    </row>
    <row r="23" spans="1:7" ht="20.100000000000001" customHeight="1" thickBot="1" x14ac:dyDescent="0.3">
      <c r="A23" s="214"/>
      <c r="B23" s="72" t="s">
        <v>78</v>
      </c>
      <c r="C23" s="75">
        <v>0</v>
      </c>
      <c r="D23" s="74">
        <v>0</v>
      </c>
      <c r="E23" s="71">
        <v>0</v>
      </c>
      <c r="F23" s="65"/>
      <c r="G23" s="83"/>
    </row>
    <row r="24" spans="1:7" ht="20.100000000000001" customHeight="1" thickBot="1" x14ac:dyDescent="0.3">
      <c r="A24" s="214"/>
      <c r="B24" s="72" t="s">
        <v>97</v>
      </c>
      <c r="C24" s="75">
        <v>37.9122949172205</v>
      </c>
      <c r="D24" s="74">
        <v>9055.1962005689566</v>
      </c>
      <c r="E24" s="71">
        <v>10.53119303256125</v>
      </c>
      <c r="F24" s="65"/>
      <c r="G24" s="83"/>
    </row>
    <row r="25" spans="1:7" ht="20.100000000000001" customHeight="1" thickBot="1" x14ac:dyDescent="0.3">
      <c r="A25" s="214"/>
      <c r="B25" s="72" t="s">
        <v>79</v>
      </c>
      <c r="C25" s="75">
        <v>37.911516712645216</v>
      </c>
      <c r="D25" s="74">
        <v>9055.0103295967874</v>
      </c>
      <c r="E25" s="71">
        <v>10.530976864623671</v>
      </c>
      <c r="F25" s="65"/>
      <c r="G25" s="83"/>
    </row>
    <row r="26" spans="1:7" ht="20.100000000000001" customHeight="1" thickBot="1" x14ac:dyDescent="0.3">
      <c r="A26" s="214"/>
      <c r="B26" s="72" t="s">
        <v>80</v>
      </c>
      <c r="C26" s="75">
        <v>37.911433086996666</v>
      </c>
      <c r="D26" s="74">
        <v>9054.9903559534978</v>
      </c>
      <c r="E26" s="71">
        <v>10.530953635276852</v>
      </c>
      <c r="F26" s="65"/>
      <c r="G26" s="83"/>
    </row>
    <row r="27" spans="1:7" ht="20.100000000000001" customHeight="1" thickBot="1" x14ac:dyDescent="0.3">
      <c r="A27" s="214"/>
      <c r="B27" s="72" t="s">
        <v>81</v>
      </c>
      <c r="C27" s="75">
        <v>37.911372498379691</v>
      </c>
      <c r="D27" s="74">
        <v>9054.9758846107452</v>
      </c>
      <c r="E27" s="71">
        <v>10.530936805105469</v>
      </c>
      <c r="F27" s="65"/>
      <c r="G27" s="83"/>
    </row>
    <row r="28" spans="1:7" ht="20.100000000000001" customHeight="1" thickBot="1" x14ac:dyDescent="0.3">
      <c r="A28" s="214"/>
      <c r="B28" s="72" t="s">
        <v>82</v>
      </c>
      <c r="C28" s="75">
        <v>37.911675339161363</v>
      </c>
      <c r="D28" s="74">
        <v>9055.0482168898016</v>
      </c>
      <c r="E28" s="71">
        <v>10.531020927544823</v>
      </c>
      <c r="F28" s="65"/>
      <c r="G28" s="83"/>
    </row>
    <row r="29" spans="1:7" ht="20.100000000000001" customHeight="1" thickBot="1" x14ac:dyDescent="0.3">
      <c r="A29" s="214"/>
      <c r="B29" s="72" t="s">
        <v>83</v>
      </c>
      <c r="C29" s="75">
        <v>37.912154528250213</v>
      </c>
      <c r="D29" s="74">
        <v>9055.1626692389982</v>
      </c>
      <c r="E29" s="71">
        <v>10.531154035625059</v>
      </c>
      <c r="F29" s="65"/>
      <c r="G29" s="83"/>
    </row>
    <row r="30" spans="1:7" ht="20.100000000000001" customHeight="1" thickBot="1" x14ac:dyDescent="0.3">
      <c r="A30" s="214"/>
      <c r="B30" s="72" t="s">
        <v>84</v>
      </c>
      <c r="C30" s="75">
        <v>37.911872147545786</v>
      </c>
      <c r="D30" s="74">
        <v>9055.0952237655056</v>
      </c>
      <c r="E30" s="71">
        <v>10.531075596540497</v>
      </c>
      <c r="F30" s="65"/>
      <c r="G30" s="83"/>
    </row>
    <row r="31" spans="1:7" ht="20.100000000000001" customHeight="1" thickBot="1" x14ac:dyDescent="0.3">
      <c r="A31" s="214"/>
      <c r="B31" s="72" t="s">
        <v>85</v>
      </c>
      <c r="C31" s="75">
        <v>37.912306251874817</v>
      </c>
      <c r="D31" s="74">
        <v>9055.1989078046681</v>
      </c>
      <c r="E31" s="71">
        <v>10.531196181076337</v>
      </c>
      <c r="F31" s="65"/>
      <c r="G31" s="83"/>
    </row>
    <row r="32" spans="1:7" ht="20.100000000000001" customHeight="1" thickBot="1" x14ac:dyDescent="0.3">
      <c r="A32" s="214"/>
      <c r="B32" s="72" t="s">
        <v>86</v>
      </c>
      <c r="C32" s="75">
        <v>37.912024859761537</v>
      </c>
      <c r="D32" s="74">
        <v>9055.1316984521181</v>
      </c>
      <c r="E32" s="71">
        <v>10.531118016600427</v>
      </c>
      <c r="F32" s="65"/>
      <c r="G32" s="83"/>
    </row>
    <row r="33" spans="1:27" ht="20.100000000000001" customHeight="1" thickBot="1" x14ac:dyDescent="0.3">
      <c r="A33" s="214"/>
      <c r="B33" s="72" t="s">
        <v>87</v>
      </c>
      <c r="C33" s="75">
        <v>37.911881312856146</v>
      </c>
      <c r="D33" s="74">
        <v>9055.0974128623075</v>
      </c>
      <c r="E33" s="71">
        <v>10.531078142460041</v>
      </c>
      <c r="F33" s="65"/>
      <c r="G33" s="83"/>
    </row>
    <row r="34" spans="1:27" ht="20.100000000000001" customHeight="1" thickBot="1" x14ac:dyDescent="0.3">
      <c r="A34" s="214"/>
      <c r="B34" s="72" t="s">
        <v>88</v>
      </c>
      <c r="C34" s="75">
        <v>37.911593366673443</v>
      </c>
      <c r="D34" s="74">
        <v>9055.0286380971484</v>
      </c>
      <c r="E34" s="71">
        <v>10.530998157409289</v>
      </c>
      <c r="F34" s="65"/>
      <c r="G34" s="83"/>
    </row>
    <row r="35" spans="1:27" ht="20.100000000000001" customHeight="1" thickBot="1" x14ac:dyDescent="0.3">
      <c r="A35" s="214"/>
      <c r="B35" s="72" t="s">
        <v>89</v>
      </c>
      <c r="C35" s="75">
        <v>37.909891270560841</v>
      </c>
      <c r="D35" s="74">
        <v>9054.6220994192481</v>
      </c>
      <c r="E35" s="71">
        <v>10.530525352933568</v>
      </c>
      <c r="F35" s="65"/>
      <c r="G35" s="83"/>
    </row>
    <row r="36" spans="1:27" ht="20.100000000000001" customHeight="1" thickBot="1" x14ac:dyDescent="0.3">
      <c r="A36" s="214"/>
      <c r="B36" s="72" t="s">
        <v>90</v>
      </c>
      <c r="C36" s="75">
        <v>37.911952507255918</v>
      </c>
      <c r="D36" s="74">
        <v>9055.1144173527955</v>
      </c>
      <c r="E36" s="71">
        <v>10.5310979186822</v>
      </c>
      <c r="F36" s="65"/>
      <c r="G36" s="83"/>
    </row>
    <row r="37" spans="1:27" ht="20.100000000000001" customHeight="1" thickBot="1" x14ac:dyDescent="0.3">
      <c r="A37" s="214"/>
      <c r="B37" s="72" t="s">
        <v>91</v>
      </c>
      <c r="C37" s="75">
        <v>37.910147631723504</v>
      </c>
      <c r="D37" s="74">
        <v>9054.6833302318682</v>
      </c>
      <c r="E37" s="71">
        <v>10.53059656436764</v>
      </c>
      <c r="F37" s="65"/>
      <c r="G37" s="83"/>
    </row>
    <row r="38" spans="1:27" ht="20.100000000000001" customHeight="1" thickBot="1" x14ac:dyDescent="0.3">
      <c r="A38" s="214"/>
      <c r="B38" s="72" t="s">
        <v>92</v>
      </c>
      <c r="C38" s="75">
        <v>37.911426397069455</v>
      </c>
      <c r="D38" s="74">
        <v>9054.9887580918112</v>
      </c>
      <c r="E38" s="71">
        <v>10.530951776963738</v>
      </c>
      <c r="F38" s="65"/>
      <c r="G38" s="83"/>
    </row>
    <row r="39" spans="1:27" ht="20.100000000000001" customHeight="1" thickBot="1" x14ac:dyDescent="0.3">
      <c r="A39" s="215"/>
      <c r="B39" s="72" t="s">
        <v>93</v>
      </c>
      <c r="C39" s="75">
        <v>37.904339929140761</v>
      </c>
      <c r="D39" s="74">
        <v>9053.2961842815621</v>
      </c>
      <c r="E39" s="71">
        <v>10.528983313650212</v>
      </c>
      <c r="F39" s="65"/>
      <c r="G39" s="83"/>
    </row>
    <row r="40" spans="1:27" ht="33" customHeight="1" thickBot="1" x14ac:dyDescent="0.3">
      <c r="A40" s="206" t="s">
        <v>50</v>
      </c>
      <c r="B40" s="207"/>
      <c r="C40" s="76">
        <v>37.911369813538577</v>
      </c>
      <c r="D40" s="77">
        <v>9054.9752433474532</v>
      </c>
      <c r="E40" s="78">
        <v>10.530936059316272</v>
      </c>
      <c r="F40" s="65"/>
      <c r="G40" s="83"/>
    </row>
    <row r="41" spans="1:27" ht="15" x14ac:dyDescent="0.25">
      <c r="A41" s="65"/>
      <c r="B41" s="65"/>
      <c r="C41" s="65"/>
      <c r="D41" s="65"/>
      <c r="E41" s="65"/>
      <c r="F41" s="65"/>
    </row>
    <row r="42" spans="1:27" ht="15" x14ac:dyDescent="0.25">
      <c r="A42" s="65"/>
      <c r="B42" s="65"/>
      <c r="C42" s="65"/>
      <c r="D42" s="65"/>
      <c r="E42" s="65"/>
      <c r="F42" s="65"/>
    </row>
    <row r="43" spans="1:27" ht="15" x14ac:dyDescent="0.25">
      <c r="A43" s="65"/>
      <c r="B43" s="65"/>
      <c r="C43" s="65"/>
      <c r="D43" s="65"/>
      <c r="E43" s="65"/>
      <c r="F43" s="65"/>
    </row>
    <row r="44" spans="1:27" ht="15.75" x14ac:dyDescent="0.2">
      <c r="A44" s="28" t="s">
        <v>60</v>
      </c>
      <c r="B44" s="28"/>
      <c r="C44" s="28"/>
      <c r="D44" s="28"/>
      <c r="E44" s="24"/>
      <c r="F44" s="2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6"/>
    </row>
    <row r="45" spans="1:27" ht="15" x14ac:dyDescent="0.25">
      <c r="A45" s="20" t="s">
        <v>4</v>
      </c>
      <c r="B45" s="65"/>
      <c r="C45" s="53"/>
      <c r="D45" s="20" t="s">
        <v>5</v>
      </c>
      <c r="E45" s="20" t="s">
        <v>6</v>
      </c>
      <c r="F45" s="20" t="s">
        <v>7</v>
      </c>
      <c r="G45" s="15"/>
      <c r="H45" s="15"/>
      <c r="I45" s="26"/>
      <c r="J45" s="15"/>
      <c r="K45" s="15"/>
      <c r="L45" s="15"/>
      <c r="M45" s="15"/>
      <c r="N45" s="26"/>
      <c r="O45" s="15"/>
      <c r="P45" s="15"/>
      <c r="Q45" s="26"/>
      <c r="R45" s="26"/>
      <c r="S45" s="26"/>
      <c r="T45" s="26"/>
      <c r="U45" s="26"/>
      <c r="V45" s="15"/>
      <c r="W45" s="15"/>
      <c r="X45" s="15"/>
      <c r="Y45" s="15"/>
      <c r="Z45" s="15"/>
      <c r="AA45" s="26"/>
    </row>
    <row r="46" spans="1:27" ht="25.5" customHeight="1" x14ac:dyDescent="0.2">
      <c r="A46" s="28" t="s">
        <v>61</v>
      </c>
      <c r="B46" s="28"/>
      <c r="C46" s="28"/>
      <c r="D46" s="24"/>
      <c r="E46" s="24"/>
      <c r="F46" s="2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6"/>
    </row>
    <row r="47" spans="1:27" ht="15" x14ac:dyDescent="0.25">
      <c r="A47" s="20" t="s">
        <v>25</v>
      </c>
      <c r="B47" s="65"/>
      <c r="C47" s="53"/>
      <c r="D47" s="20" t="s">
        <v>5</v>
      </c>
      <c r="E47" s="20" t="s">
        <v>6</v>
      </c>
      <c r="F47" s="20" t="s">
        <v>7</v>
      </c>
      <c r="G47" s="15"/>
      <c r="H47" s="15"/>
      <c r="I47" s="15"/>
      <c r="J47" s="15"/>
      <c r="K47" s="15"/>
      <c r="L47" s="15"/>
      <c r="M47" s="15"/>
      <c r="N47" s="26"/>
      <c r="O47" s="15"/>
      <c r="P47" s="15"/>
      <c r="Q47" s="20"/>
      <c r="R47" s="15"/>
      <c r="S47" s="15"/>
      <c r="T47" s="15"/>
      <c r="U47" s="20"/>
      <c r="V47" s="15"/>
      <c r="W47" s="15"/>
      <c r="X47" s="15"/>
      <c r="Y47" s="15"/>
      <c r="Z47" s="15"/>
      <c r="AA47" s="26"/>
    </row>
    <row r="48" spans="1:27" ht="26.25" customHeight="1" x14ac:dyDescent="0.2">
      <c r="A48" s="29" t="s">
        <v>62</v>
      </c>
      <c r="B48" s="29"/>
      <c r="C48" s="29"/>
      <c r="D48" s="29"/>
      <c r="E48" s="25"/>
      <c r="F48" s="25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6"/>
    </row>
    <row r="49" spans="1:27" ht="15" x14ac:dyDescent="0.25">
      <c r="A49" s="20" t="s">
        <v>42</v>
      </c>
      <c r="B49" s="65"/>
      <c r="C49" s="53"/>
      <c r="D49" s="20" t="s">
        <v>5</v>
      </c>
      <c r="E49" s="20" t="s">
        <v>6</v>
      </c>
      <c r="F49" s="20" t="s">
        <v>7</v>
      </c>
      <c r="G49" s="15"/>
      <c r="H49" s="15"/>
      <c r="I49" s="15"/>
      <c r="J49" s="15"/>
      <c r="K49" s="15"/>
      <c r="L49" s="15"/>
      <c r="M49" s="15"/>
      <c r="N49" s="26"/>
      <c r="O49" s="15"/>
      <c r="P49" s="15"/>
      <c r="Q49" s="20"/>
      <c r="R49" s="15"/>
      <c r="S49" s="15"/>
      <c r="T49" s="15"/>
      <c r="U49" s="20"/>
      <c r="V49" s="15"/>
      <c r="W49" s="15"/>
      <c r="X49" s="15"/>
      <c r="Y49" s="15"/>
      <c r="Z49" s="15"/>
      <c r="AA49" s="26"/>
    </row>
    <row r="50" spans="1:27" ht="15.75" thickBot="1" x14ac:dyDescent="0.3">
      <c r="A50" s="61"/>
      <c r="B50" s="61"/>
      <c r="C50" s="61"/>
      <c r="D50" s="61"/>
      <c r="E50" s="61"/>
      <c r="F50" s="6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26"/>
    </row>
  </sheetData>
  <mergeCells count="7">
    <mergeCell ref="A1:B1"/>
    <mergeCell ref="A40:B40"/>
    <mergeCell ref="C4:E4"/>
    <mergeCell ref="B4:B5"/>
    <mergeCell ref="A4:A5"/>
    <mergeCell ref="A6:A39"/>
    <mergeCell ref="A2:E2"/>
  </mergeCells>
  <printOptions horizontalCentered="1" vertic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26</v>
      </c>
      <c r="C1" t="s">
        <v>27</v>
      </c>
      <c r="D1" t="s">
        <v>28</v>
      </c>
    </row>
    <row r="2" spans="1:4" x14ac:dyDescent="0.25">
      <c r="B2" t="s">
        <v>29</v>
      </c>
    </row>
    <row r="3" spans="1:4" x14ac:dyDescent="0.25">
      <c r="B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Журавлев Aлексей Евгеньевич</cp:lastModifiedBy>
  <cp:lastPrinted>2017-02-28T14:19:06Z</cp:lastPrinted>
  <dcterms:created xsi:type="dcterms:W3CDTF">2016-10-07T07:24:19Z</dcterms:created>
  <dcterms:modified xsi:type="dcterms:W3CDTF">2017-03-02T09:13:04Z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