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320" windowHeight="11400" tabRatio="472" activeTab="0"/>
  </bookViews>
  <sheets>
    <sheet name="паспорт" sheetId="1" r:id="rId1"/>
    <sheet name="додаток" sheetId="2" r:id="rId2"/>
    <sheet name="variablesList" sheetId="3" state="veryHidden" r:id="rId3"/>
  </sheets>
  <definedNames>
    <definedName name="_xlnm.Print_Area" localSheetId="0">'паспорт'!$A$1:$AB$54</definedName>
  </definedNames>
  <calcPr fullCalcOnLoad="1"/>
</workbook>
</file>

<file path=xl/sharedStrings.xml><?xml version="1.0" encoding="utf-8"?>
<sst xmlns="http://schemas.openxmlformats.org/spreadsheetml/2006/main" count="126" uniqueCount="97">
  <si>
    <t>Число місяця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</si>
  <si>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</si>
  <si>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</si>
  <si>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</si>
  <si>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</si>
  <si>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</si>
  <si>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</si>
  <si>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</si>
  <si>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</si>
  <si>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</si>
  <si>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</si>
  <si>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</si>
  <si>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</si>
  <si>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</si>
  <si>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</si>
  <si>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</si>
  <si>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</si>
  <si>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</si>
  <si>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</si>
  <si>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</si>
  <si>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</si>
  <si>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</si>
  <si>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</si>
  <si>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</si>
  <si>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</si>
  <si>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</si>
  <si>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</si>
  <si>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</si>
  <si>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</si>
  <si>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</si>
  <si>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</si>
  <si>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</si>
  <si>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</si>
  <si>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indexed="8"/>
        <rFont val="Calibri"/>
        <family val="2"/>
      </rPr>
      <t>°</t>
    </r>
    <r>
      <rPr>
        <b/>
        <sz val="9.9"/>
        <color indexed="8"/>
        <rFont val="Times New Roman"/>
        <family val="1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</si>
  <si>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</si>
  <si>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</si>
  <si>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</si>
  <si>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</si>
  <si>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</si>
  <si>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</si>
  <si>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</si>
  <si>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r>
      <t xml:space="preserve"> ккал/м</t>
    </r>
    <r>
      <rPr>
        <b/>
        <sz val="11"/>
        <color indexed="8"/>
        <rFont val="Calibri"/>
        <family val="2"/>
      </rPr>
      <t>³</t>
    </r>
  </si>
  <si>
    <r>
      <t xml:space="preserve"> МДж/м</t>
    </r>
    <r>
      <rPr>
        <b/>
        <sz val="11"/>
        <color indexed="8"/>
        <rFont val="Calibri"/>
        <family val="2"/>
      </rPr>
      <t>³</t>
    </r>
  </si>
  <si>
    <r>
      <t>кВт⋅год/м</t>
    </r>
    <r>
      <rPr>
        <b/>
        <sz val="11"/>
        <color indexed="8"/>
        <rFont val="Calibri"/>
        <family val="2"/>
      </rPr>
      <t>³</t>
    </r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</si>
  <si>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,при 20 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Times New Roman"/>
        <family val="1"/>
      </rPr>
      <t>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</si>
  <si>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t xml:space="preserve">Компонентний склад, мол. % </t>
  </si>
  <si>
    <r>
      <t>Вміст сірководню, 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</si>
  <si>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 меркаптанової сірки, 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</si>
  <si>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 механічних домішок, г/м</t>
    </r>
    <r>
      <rPr>
        <b/>
        <vertAlign val="superscript"/>
        <sz val="11"/>
        <color indexed="8"/>
        <rFont val="Times New Roman"/>
        <family val="1"/>
      </rPr>
      <t>3</t>
    </r>
  </si>
  <si>
    <t>ПАСПОРТ ФІЗИКО-ХІМІЧНИХ ПОКАЗНИКІВ ПРИРОДНОГО ГАЗУ  № 614</t>
  </si>
  <si>
    <t>Філія "УМГ "ХАРКІВТРАНСГАЗ"</t>
  </si>
  <si>
    <t>переданого Криворізьким  ЛВУМГ  та прийнятого  ПАТ "Криворіжгаз", ПАТ "Дніпропетровськгаз"ТОВ"ІНТЕРПАЙП НІКОТЬЮБ"</t>
  </si>
  <si>
    <t>Криворізьке ЛВУМГ</t>
  </si>
  <si>
    <t>Маршрут № 614</t>
  </si>
  <si>
    <t>Свідоцтво № ПЄ 0048/2013  чинне до  16.05.2018р.</t>
  </si>
  <si>
    <t xml:space="preserve">по газопроводу ШДО, ШДКРІ </t>
  </si>
  <si>
    <r>
      <t xml:space="preserve">Температура точки роси за вологою (Р = 3.92 МПа), </t>
    </r>
    <r>
      <rPr>
        <b/>
        <sz val="11"/>
        <rFont val="Calibri"/>
        <family val="2"/>
      </rPr>
      <t>°</t>
    </r>
    <r>
      <rPr>
        <b/>
        <sz val="11"/>
        <rFont val="Times New Roman"/>
        <family val="1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</si>
  <si>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</rPr>
      <t>°</t>
    </r>
    <r>
      <rPr>
        <b/>
        <sz val="11"/>
        <rFont val="Times New Roman"/>
        <family val="1"/>
      </rPr>
      <t>С</t>
    </r>
  </si>
  <si>
    <t>&lt;0,0001</t>
  </si>
  <si>
    <t>відсутні</t>
  </si>
  <si>
    <t>ГРС Зеленодольськ</t>
  </si>
  <si>
    <t>ГРС Апостолово</t>
  </si>
  <si>
    <t>ГРС Гуляй Поле</t>
  </si>
  <si>
    <t>ГРС Марганець</t>
  </si>
  <si>
    <t>ГРС Кірово</t>
  </si>
  <si>
    <t>ГРС Нікополь</t>
  </si>
  <si>
    <t>ТОВ"ІНТЕРПАЙП НІКОТЬЮБ"</t>
  </si>
  <si>
    <t>ГРС Орджонікідзе</t>
  </si>
  <si>
    <t>ГРС Червоноармійське</t>
  </si>
  <si>
    <t>ГРС Софіївка</t>
  </si>
  <si>
    <t>ГРС Новоюлівка</t>
  </si>
  <si>
    <t>ГРС Олександрівка</t>
  </si>
  <si>
    <t>Дніпропетровська область</t>
  </si>
  <si>
    <t>Середньозважене значення вищої теплоти згоряння по маршруту № 614</t>
  </si>
  <si>
    <t xml:space="preserve">Начальник Криворізького  ЛВУМГ                                      </t>
  </si>
  <si>
    <t xml:space="preserve">Завідувач лабораторії                                                                                                                                                                              </t>
  </si>
  <si>
    <t xml:space="preserve">В.о.начальника  служби ГВ та М               </t>
  </si>
  <si>
    <t xml:space="preserve">       </t>
  </si>
  <si>
    <t>Степанова О.Г.</t>
  </si>
  <si>
    <t>Охримчук А.О</t>
  </si>
  <si>
    <t xml:space="preserve">Начальник   Криворізького ЛВУМГ                                                                                                                                                Охримчук  А.О.                                                                </t>
  </si>
  <si>
    <t xml:space="preserve">Завідувач лабораторії                                                                                                                                                                          Степанова  О.Г.                                                                                                     </t>
  </si>
  <si>
    <t>В.о.начальника служби ГВ та М                                                                                                                                                       Потабашній Є.В.</t>
  </si>
  <si>
    <t>Потабашній Є.В.</t>
  </si>
  <si>
    <t>ГРС с.Лошкарівка</t>
  </si>
  <si>
    <t>ГРС Сергіївка</t>
  </si>
  <si>
    <t>ГРС Кам'яне Поле</t>
  </si>
  <si>
    <t>Додаток до Паспорту фізико-хімічних показників природного газу  № 614</t>
  </si>
  <si>
    <t>Рівень одоризації відповідає чинним нормативним документам</t>
  </si>
  <si>
    <t>ГРС с.Широке</t>
  </si>
  <si>
    <t>ГРС 2 м.Кривий Ріг</t>
  </si>
  <si>
    <t>ГРС 1 м.Кривий Ріг</t>
  </si>
  <si>
    <t>ГРС 1 А м.Кривий Ріг</t>
  </si>
  <si>
    <t>ГРС Лозоватка</t>
  </si>
  <si>
    <t>ГРС Дмитрівка</t>
  </si>
  <si>
    <t>ГРС Олександропіль</t>
  </si>
  <si>
    <t>ГРС Південне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</si>
</sst>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dd/mm/yyyy\ \р/"/>
    <numFmt numFmtId="168" formatCode="#,##0.000"/>
    <numFmt numFmtId="169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sz val="11"/>
      <name val="Times New Roman"/>
      <family val="1"/>
    </font>
    <font>
      <b/>
      <i/>
      <sz val="10"/>
      <color indexed="57"/>
      <name val="Arial Cyr"/>
      <family val="0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9.9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/>
    </xf>
    <xf numFmtId="165" fontId="60" fillId="33" borderId="0" xfId="0" applyNumberFormat="1" applyFont="1" applyFill="1" applyAlignment="1">
      <alignment/>
    </xf>
    <xf numFmtId="2" fontId="60" fillId="33" borderId="0" xfId="0" applyNumberFormat="1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 locked="0"/>
    </xf>
    <xf numFmtId="164" fontId="59" fillId="33" borderId="10" xfId="0" applyNumberFormat="1" applyFont="1" applyFill="1" applyBorder="1" applyAlignment="1">
      <alignment horizontal="center"/>
    </xf>
    <xf numFmtId="2" fontId="61" fillId="33" borderId="10" xfId="0" applyNumberFormat="1" applyFont="1" applyFill="1" applyBorder="1" applyAlignment="1">
      <alignment horizontal="center"/>
    </xf>
    <xf numFmtId="164" fontId="61" fillId="33" borderId="10" xfId="0" applyNumberFormat="1" applyFont="1" applyFill="1" applyBorder="1" applyAlignment="1">
      <alignment horizontal="center"/>
    </xf>
    <xf numFmtId="164" fontId="59" fillId="33" borderId="11" xfId="0" applyNumberFormat="1" applyFont="1" applyFill="1" applyBorder="1" applyAlignment="1">
      <alignment horizontal="center"/>
    </xf>
    <xf numFmtId="0" fontId="59" fillId="33" borderId="11" xfId="0" applyFont="1" applyFill="1" applyBorder="1" applyAlignment="1" applyProtection="1">
      <alignment horizontal="center" vertical="center" wrapText="1"/>
      <protection locked="0"/>
    </xf>
    <xf numFmtId="164" fontId="59" fillId="33" borderId="12" xfId="0" applyNumberFormat="1" applyFont="1" applyFill="1" applyBorder="1" applyAlignment="1">
      <alignment horizontal="center"/>
    </xf>
    <xf numFmtId="2" fontId="59" fillId="33" borderId="12" xfId="0" applyNumberFormat="1" applyFont="1" applyFill="1" applyBorder="1" applyAlignment="1">
      <alignment horizontal="center"/>
    </xf>
    <xf numFmtId="0" fontId="59" fillId="33" borderId="12" xfId="0" applyFont="1" applyFill="1" applyBorder="1" applyAlignment="1" applyProtection="1">
      <alignment horizontal="center" vertical="center" wrapText="1"/>
      <protection locked="0"/>
    </xf>
    <xf numFmtId="0" fontId="59" fillId="33" borderId="13" xfId="0" applyFont="1" applyFill="1" applyBorder="1" applyAlignment="1" applyProtection="1">
      <alignment horizontal="center" vertical="center" wrapText="1"/>
      <protection locked="0"/>
    </xf>
    <xf numFmtId="164" fontId="61" fillId="33" borderId="14" xfId="0" applyNumberFormat="1" applyFont="1" applyFill="1" applyBorder="1" applyAlignment="1">
      <alignment horizontal="center"/>
    </xf>
    <xf numFmtId="164" fontId="59" fillId="33" borderId="15" xfId="0" applyNumberFormat="1" applyFont="1" applyFill="1" applyBorder="1" applyAlignment="1">
      <alignment horizontal="center"/>
    </xf>
    <xf numFmtId="164" fontId="59" fillId="33" borderId="16" xfId="0" applyNumberFormat="1" applyFont="1" applyFill="1" applyBorder="1" applyAlignment="1">
      <alignment horizontal="center"/>
    </xf>
    <xf numFmtId="164" fontId="59" fillId="33" borderId="14" xfId="0" applyNumberFormat="1" applyFont="1" applyFill="1" applyBorder="1" applyAlignment="1">
      <alignment horizontal="center"/>
    </xf>
    <xf numFmtId="4" fontId="59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61" fillId="33" borderId="18" xfId="0" applyNumberFormat="1" applyFont="1" applyFill="1" applyBorder="1" applyAlignment="1">
      <alignment horizontal="center"/>
    </xf>
    <xf numFmtId="4" fontId="61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19" xfId="0" applyNumberFormat="1" applyFont="1" applyFill="1" applyBorder="1" applyAlignment="1">
      <alignment horizontal="center"/>
    </xf>
    <xf numFmtId="4" fontId="59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59" fillId="33" borderId="21" xfId="0" applyNumberFormat="1" applyFont="1" applyFill="1" applyBorder="1" applyAlignment="1" applyProtection="1">
      <alignment horizontal="center" vertical="center" wrapText="1"/>
      <protection locked="0"/>
    </xf>
    <xf numFmtId="164" fontId="59" fillId="33" borderId="22" xfId="0" applyNumberFormat="1" applyFont="1" applyFill="1" applyBorder="1" applyAlignment="1">
      <alignment horizontal="center"/>
    </xf>
    <xf numFmtId="164" fontId="61" fillId="33" borderId="23" xfId="0" applyNumberFormat="1" applyFont="1" applyFill="1" applyBorder="1" applyAlignment="1">
      <alignment horizontal="center"/>
    </xf>
    <xf numFmtId="0" fontId="61" fillId="33" borderId="24" xfId="0" applyFont="1" applyFill="1" applyBorder="1" applyAlignment="1" applyProtection="1">
      <alignment horizontal="center" vertical="center" wrapText="1"/>
      <protection locked="0"/>
    </xf>
    <xf numFmtId="0" fontId="61" fillId="33" borderId="25" xfId="0" applyFont="1" applyFill="1" applyBorder="1" applyAlignment="1" applyProtection="1">
      <alignment horizontal="center" vertical="center" wrapText="1"/>
      <protection locked="0"/>
    </xf>
    <xf numFmtId="0" fontId="61" fillId="33" borderId="26" xfId="0" applyFont="1" applyFill="1" applyBorder="1" applyAlignment="1" applyProtection="1">
      <alignment horizontal="center" vertical="center" wrapText="1"/>
      <protection locked="0"/>
    </xf>
    <xf numFmtId="0" fontId="61" fillId="33" borderId="27" xfId="0" applyFont="1" applyFill="1" applyBorder="1" applyAlignment="1" applyProtection="1">
      <alignment horizontal="center" vertical="center" wrapText="1"/>
      <protection locked="0"/>
    </xf>
    <xf numFmtId="0" fontId="61" fillId="33" borderId="28" xfId="0" applyFont="1" applyFill="1" applyBorder="1" applyAlignment="1" applyProtection="1">
      <alignment horizontal="center" vertical="center" wrapText="1"/>
      <protection locked="0"/>
    </xf>
    <xf numFmtId="164" fontId="61" fillId="33" borderId="29" xfId="0" applyNumberFormat="1" applyFont="1" applyFill="1" applyBorder="1" applyAlignment="1">
      <alignment horizontal="center"/>
    </xf>
    <xf numFmtId="164" fontId="61" fillId="33" borderId="13" xfId="0" applyNumberFormat="1" applyFont="1" applyFill="1" applyBorder="1" applyAlignment="1">
      <alignment horizontal="center"/>
    </xf>
    <xf numFmtId="164" fontId="61" fillId="33" borderId="30" xfId="0" applyNumberFormat="1" applyFont="1" applyFill="1" applyBorder="1" applyAlignment="1">
      <alignment horizontal="center"/>
    </xf>
    <xf numFmtId="2" fontId="61" fillId="33" borderId="13" xfId="0" applyNumberFormat="1" applyFont="1" applyFill="1" applyBorder="1" applyAlignment="1">
      <alignment horizontal="center"/>
    </xf>
    <xf numFmtId="0" fontId="59" fillId="33" borderId="17" xfId="0" applyFont="1" applyFill="1" applyBorder="1" applyAlignment="1" applyProtection="1">
      <alignment horizontal="center" vertical="center" wrapText="1"/>
      <protection locked="0"/>
    </xf>
    <xf numFmtId="164" fontId="59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30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15" xfId="0" applyNumberFormat="1" applyFont="1" applyFill="1" applyBorder="1" applyAlignment="1" applyProtection="1">
      <alignment horizontal="center" vertical="center" wrapText="1"/>
      <protection locked="0"/>
    </xf>
    <xf numFmtId="166" fontId="61" fillId="33" borderId="23" xfId="0" applyNumberFormat="1" applyFont="1" applyFill="1" applyBorder="1" applyAlignment="1">
      <alignment horizontal="center"/>
    </xf>
    <xf numFmtId="166" fontId="59" fillId="33" borderId="23" xfId="0" applyNumberFormat="1" applyFont="1" applyFill="1" applyBorder="1" applyAlignment="1">
      <alignment horizontal="center"/>
    </xf>
    <xf numFmtId="166" fontId="59" fillId="33" borderId="31" xfId="0" applyNumberFormat="1" applyFont="1" applyFill="1" applyBorder="1" applyAlignment="1">
      <alignment horizontal="center"/>
    </xf>
    <xf numFmtId="166" fontId="61" fillId="33" borderId="29" xfId="0" applyNumberFormat="1" applyFont="1" applyFill="1" applyBorder="1" applyAlignment="1">
      <alignment horizontal="center"/>
    </xf>
    <xf numFmtId="166" fontId="59" fillId="33" borderId="22" xfId="0" applyNumberFormat="1" applyFont="1" applyFill="1" applyBorder="1" applyAlignment="1">
      <alignment horizontal="center"/>
    </xf>
    <xf numFmtId="2" fontId="61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61" fillId="33" borderId="32" xfId="0" applyNumberFormat="1" applyFont="1" applyFill="1" applyBorder="1" applyAlignment="1">
      <alignment horizontal="center"/>
    </xf>
    <xf numFmtId="2" fontId="6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6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33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4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5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6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7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8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9" xfId="0" applyFont="1" applyFill="1" applyBorder="1" applyAlignment="1" applyProtection="1">
      <alignment horizontal="center" vertical="center" textRotation="90" wrapText="1"/>
      <protection locked="0"/>
    </xf>
    <xf numFmtId="2" fontId="61" fillId="33" borderId="23" xfId="0" applyNumberFormat="1" applyFont="1" applyFill="1" applyBorder="1" applyAlignment="1">
      <alignment horizontal="center"/>
    </xf>
    <xf numFmtId="2" fontId="59" fillId="33" borderId="29" xfId="0" applyNumberFormat="1" applyFont="1" applyFill="1" applyBorder="1" applyAlignment="1">
      <alignment horizontal="center"/>
    </xf>
    <xf numFmtId="2" fontId="59" fillId="33" borderId="22" xfId="0" applyNumberFormat="1" applyFont="1" applyFill="1" applyBorder="1" applyAlignment="1">
      <alignment horizontal="center"/>
    </xf>
    <xf numFmtId="3" fontId="59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5" xfId="0" applyNumberFormat="1" applyFont="1" applyFill="1" applyBorder="1" applyAlignment="1" applyProtection="1">
      <alignment horizontal="center"/>
      <protection locked="0"/>
    </xf>
    <xf numFmtId="3" fontId="59" fillId="33" borderId="2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4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" fillId="0" borderId="41" xfId="0" applyFont="1" applyBorder="1" applyAlignment="1">
      <alignment/>
    </xf>
    <xf numFmtId="0" fontId="63" fillId="0" borderId="0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59" fillId="33" borderId="43" xfId="0" applyFont="1" applyFill="1" applyBorder="1" applyAlignment="1" applyProtection="1">
      <alignment horizontal="center" vertical="center" wrapText="1"/>
      <protection locked="0"/>
    </xf>
    <xf numFmtId="0" fontId="59" fillId="33" borderId="21" xfId="0" applyFont="1" applyFill="1" applyBorder="1" applyAlignment="1" applyProtection="1">
      <alignment horizontal="center" vertical="center" wrapText="1"/>
      <protection locked="0"/>
    </xf>
    <xf numFmtId="0" fontId="59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 horizontal="right" vertical="center" wrapText="1"/>
      <protection locked="0"/>
    </xf>
    <xf numFmtId="0" fontId="61" fillId="33" borderId="42" xfId="0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164" fontId="61" fillId="33" borderId="25" xfId="0" applyNumberFormat="1" applyFont="1" applyFill="1" applyBorder="1" applyAlignment="1">
      <alignment horizontal="center"/>
    </xf>
    <xf numFmtId="164" fontId="59" fillId="33" borderId="25" xfId="0" applyNumberFormat="1" applyFont="1" applyFill="1" applyBorder="1" applyAlignment="1">
      <alignment horizontal="center"/>
    </xf>
    <xf numFmtId="164" fontId="61" fillId="33" borderId="28" xfId="0" applyNumberFormat="1" applyFont="1" applyFill="1" applyBorder="1" applyAlignment="1">
      <alignment horizontal="center"/>
    </xf>
    <xf numFmtId="164" fontId="59" fillId="33" borderId="26" xfId="0" applyNumberFormat="1" applyFont="1" applyFill="1" applyBorder="1" applyAlignment="1">
      <alignment horizontal="center"/>
    </xf>
    <xf numFmtId="166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61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61" fillId="33" borderId="13" xfId="0" applyNumberFormat="1" applyFont="1" applyFill="1" applyBorder="1" applyAlignment="1" applyProtection="1">
      <alignment horizontal="center" vertical="center" wrapText="1"/>
      <protection locked="0"/>
    </xf>
    <xf numFmtId="166" fontId="5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59" fillId="0" borderId="47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/>
    </xf>
    <xf numFmtId="0" fontId="7" fillId="33" borderId="0" xfId="0" applyFont="1" applyFill="1" applyBorder="1" applyAlignment="1" applyProtection="1">
      <alignment vertical="center"/>
      <protection locked="0"/>
    </xf>
    <xf numFmtId="167" fontId="63" fillId="0" borderId="0" xfId="0" applyNumberFormat="1" applyFont="1" applyBorder="1" applyAlignment="1" applyProtection="1">
      <alignment horizontal="center"/>
      <protection/>
    </xf>
    <xf numFmtId="167" fontId="63" fillId="0" borderId="42" xfId="0" applyNumberFormat="1" applyFont="1" applyBorder="1" applyAlignment="1" applyProtection="1">
      <alignment horizontal="center"/>
      <protection/>
    </xf>
    <xf numFmtId="0" fontId="66" fillId="0" borderId="48" xfId="0" applyFont="1" applyBorder="1" applyAlignment="1" applyProtection="1">
      <alignment/>
      <protection locked="0"/>
    </xf>
    <xf numFmtId="0" fontId="67" fillId="0" borderId="48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9" fillId="0" borderId="42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horizontal="center"/>
      <protection locked="0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164" fontId="59" fillId="0" borderId="50" xfId="0" applyNumberFormat="1" applyFont="1" applyBorder="1" applyAlignment="1" applyProtection="1">
      <alignment horizontal="center" vertical="center" wrapText="1"/>
      <protection locked="0"/>
    </xf>
    <xf numFmtId="164" fontId="7" fillId="0" borderId="51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3" fontId="59" fillId="33" borderId="24" xfId="0" applyNumberFormat="1" applyFont="1" applyFill="1" applyBorder="1" applyAlignment="1" applyProtection="1">
      <alignment horizontal="center" vertical="center"/>
      <protection locked="0"/>
    </xf>
    <xf numFmtId="2" fontId="7" fillId="33" borderId="50" xfId="0" applyNumberFormat="1" applyFont="1" applyFill="1" applyBorder="1" applyAlignment="1">
      <alignment horizontal="center" vertical="center" wrapText="1"/>
    </xf>
    <xf numFmtId="4" fontId="59" fillId="0" borderId="52" xfId="0" applyNumberFormat="1" applyFont="1" applyBorder="1" applyAlignment="1" applyProtection="1">
      <alignment horizontal="center" vertical="center" wrapText="1"/>
      <protection locked="0"/>
    </xf>
    <xf numFmtId="2" fontId="59" fillId="0" borderId="52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2" fontId="7" fillId="33" borderId="5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3" fontId="59" fillId="33" borderId="25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Border="1" applyAlignment="1" applyProtection="1">
      <alignment horizontal="center" vertical="center" wrapText="1"/>
      <protection locked="0"/>
    </xf>
    <xf numFmtId="2" fontId="59" fillId="0" borderId="17" xfId="0" applyNumberFormat="1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2" fontId="7" fillId="33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vertical="center"/>
    </xf>
    <xf numFmtId="164" fontId="7" fillId="33" borderId="18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center" vertical="center" wrapText="1"/>
    </xf>
    <xf numFmtId="164" fontId="7" fillId="33" borderId="25" xfId="0" applyNumberFormat="1" applyFont="1" applyFill="1" applyBorder="1" applyAlignment="1">
      <alignment horizontal="center" vertical="center" wrapText="1"/>
    </xf>
    <xf numFmtId="2" fontId="59" fillId="33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3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59" fillId="33" borderId="18" xfId="0" applyNumberFormat="1" applyFont="1" applyFill="1" applyBorder="1" applyAlignment="1">
      <alignment horizontal="center" vertical="center"/>
    </xf>
    <xf numFmtId="164" fontId="59" fillId="33" borderId="10" xfId="0" applyNumberFormat="1" applyFont="1" applyFill="1" applyBorder="1" applyAlignment="1">
      <alignment horizontal="center" vertical="center"/>
    </xf>
    <xf numFmtId="164" fontId="59" fillId="33" borderId="14" xfId="0" applyNumberFormat="1" applyFont="1" applyFill="1" applyBorder="1" applyAlignment="1">
      <alignment horizontal="center" vertical="center"/>
    </xf>
    <xf numFmtId="164" fontId="59" fillId="33" borderId="28" xfId="0" applyNumberFormat="1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59" fillId="33" borderId="18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 horizontal="center"/>
    </xf>
    <xf numFmtId="164" fontId="59" fillId="33" borderId="54" xfId="0" applyNumberFormat="1" applyFont="1" applyFill="1" applyBorder="1" applyAlignment="1">
      <alignment horizontal="center"/>
    </xf>
    <xf numFmtId="164" fontId="59" fillId="33" borderId="55" xfId="0" applyNumberFormat="1" applyFont="1" applyFill="1" applyBorder="1" applyAlignment="1">
      <alignment horizontal="center"/>
    </xf>
    <xf numFmtId="2" fontId="7" fillId="33" borderId="31" xfId="0" applyNumberFormat="1" applyFont="1" applyFill="1" applyBorder="1" applyAlignment="1">
      <alignment horizontal="center"/>
    </xf>
    <xf numFmtId="164" fontId="59" fillId="33" borderId="32" xfId="0" applyNumberFormat="1" applyFont="1" applyFill="1" applyBorder="1" applyAlignment="1">
      <alignment horizontal="center"/>
    </xf>
    <xf numFmtId="164" fontId="59" fillId="33" borderId="13" xfId="0" applyNumberFormat="1" applyFont="1" applyFill="1" applyBorder="1" applyAlignment="1">
      <alignment horizontal="center"/>
    </xf>
    <xf numFmtId="164" fontId="59" fillId="33" borderId="30" xfId="0" applyNumberFormat="1" applyFont="1" applyFill="1" applyBorder="1" applyAlignment="1">
      <alignment horizontal="center"/>
    </xf>
    <xf numFmtId="164" fontId="59" fillId="33" borderId="28" xfId="0" applyNumberFormat="1" applyFont="1" applyFill="1" applyBorder="1" applyAlignment="1">
      <alignment horizontal="center"/>
    </xf>
    <xf numFmtId="3" fontId="59" fillId="33" borderId="28" xfId="0" applyNumberFormat="1" applyFont="1" applyFill="1" applyBorder="1" applyAlignment="1" applyProtection="1">
      <alignment horizontal="center"/>
      <protection locked="0"/>
    </xf>
    <xf numFmtId="2" fontId="7" fillId="33" borderId="29" xfId="0" applyNumberFormat="1" applyFont="1" applyFill="1" applyBorder="1" applyAlignment="1">
      <alignment horizontal="center"/>
    </xf>
    <xf numFmtId="3" fontId="59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0" applyNumberFormat="1" applyFont="1" applyBorder="1" applyAlignment="1" applyProtection="1">
      <alignment horizontal="center" vertical="center" wrapText="1"/>
      <protection locked="0"/>
    </xf>
    <xf numFmtId="164" fontId="59" fillId="33" borderId="19" xfId="0" applyNumberFormat="1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Border="1" applyAlignment="1" applyProtection="1">
      <alignment horizontal="center" vertical="center" wrapText="1"/>
      <protection locked="0"/>
    </xf>
    <xf numFmtId="166" fontId="59" fillId="33" borderId="56" xfId="0" applyNumberFormat="1" applyFont="1" applyFill="1" applyBorder="1" applyAlignment="1">
      <alignment horizontal="center"/>
    </xf>
    <xf numFmtId="166" fontId="59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59" fillId="33" borderId="57" xfId="0" applyFont="1" applyFill="1" applyBorder="1" applyAlignment="1" applyProtection="1">
      <alignment horizontal="center" vertical="center" wrapText="1"/>
      <protection locked="0"/>
    </xf>
    <xf numFmtId="0" fontId="59" fillId="33" borderId="5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9" fillId="0" borderId="0" xfId="0" applyFont="1" applyBorder="1" applyAlignment="1" applyProtection="1">
      <alignment/>
      <protection locked="0"/>
    </xf>
    <xf numFmtId="0" fontId="7" fillId="0" borderId="47" xfId="0" applyFont="1" applyBorder="1" applyAlignment="1">
      <alignment/>
    </xf>
    <xf numFmtId="0" fontId="59" fillId="0" borderId="47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4" fontId="13" fillId="34" borderId="59" xfId="0" applyNumberFormat="1" applyFont="1" applyFill="1" applyBorder="1" applyAlignment="1">
      <alignment horizontal="center" vertical="center" wrapText="1"/>
    </xf>
    <xf numFmtId="4" fontId="13" fillId="34" borderId="48" xfId="0" applyNumberFormat="1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left" vertical="center" wrapText="1"/>
    </xf>
    <xf numFmtId="4" fontId="13" fillId="0" borderId="59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vertical="center"/>
    </xf>
    <xf numFmtId="4" fontId="13" fillId="0" borderId="59" xfId="0" applyNumberFormat="1" applyFont="1" applyBorder="1" applyAlignment="1">
      <alignment horizontal="center" vertical="center"/>
    </xf>
    <xf numFmtId="0" fontId="13" fillId="33" borderId="61" xfId="0" applyFont="1" applyFill="1" applyBorder="1" applyAlignment="1">
      <alignment horizontal="left" vertical="center" wrapText="1"/>
    </xf>
    <xf numFmtId="4" fontId="13" fillId="0" borderId="60" xfId="0" applyNumberFormat="1" applyFont="1" applyBorder="1" applyAlignment="1">
      <alignment horizontal="center" vertical="center" wrapText="1"/>
    </xf>
    <xf numFmtId="3" fontId="13" fillId="0" borderId="59" xfId="0" applyNumberFormat="1" applyFont="1" applyBorder="1" applyAlignment="1">
      <alignment horizontal="center" vertical="center"/>
    </xf>
    <xf numFmtId="3" fontId="13" fillId="0" borderId="59" xfId="0" applyNumberFormat="1" applyFont="1" applyBorder="1" applyAlignment="1">
      <alignment horizontal="center" vertical="center" wrapText="1"/>
    </xf>
    <xf numFmtId="4" fontId="13" fillId="3" borderId="59" xfId="0" applyNumberFormat="1" applyFont="1" applyFill="1" applyBorder="1" applyAlignment="1">
      <alignment horizontal="center" vertical="center"/>
    </xf>
    <xf numFmtId="3" fontId="13" fillId="3" borderId="59" xfId="0" applyNumberFormat="1" applyFont="1" applyFill="1" applyBorder="1" applyAlignment="1">
      <alignment horizontal="center" vertical="center"/>
    </xf>
    <xf numFmtId="0" fontId="61" fillId="0" borderId="24" xfId="0" applyFont="1" applyBorder="1" applyAlignment="1" applyProtection="1">
      <alignment horizontal="center" vertical="center" textRotation="90" wrapText="1"/>
      <protection locked="0"/>
    </xf>
    <xf numFmtId="0" fontId="61" fillId="0" borderId="25" xfId="0" applyFont="1" applyBorder="1" applyAlignment="1" applyProtection="1">
      <alignment horizontal="center" vertical="center" textRotation="90" wrapText="1"/>
      <protection locked="0"/>
    </xf>
    <xf numFmtId="0" fontId="61" fillId="0" borderId="28" xfId="0" applyFont="1" applyBorder="1" applyAlignment="1" applyProtection="1">
      <alignment horizontal="center" vertical="center" textRotation="90" wrapText="1"/>
      <protection locked="0"/>
    </xf>
    <xf numFmtId="0" fontId="61" fillId="0" borderId="62" xfId="0" applyFont="1" applyBorder="1" applyAlignment="1" applyProtection="1">
      <alignment horizontal="center" vertical="center" textRotation="90" wrapText="1"/>
      <protection locked="0"/>
    </xf>
    <xf numFmtId="0" fontId="61" fillId="0" borderId="36" xfId="0" applyFont="1" applyBorder="1" applyAlignment="1" applyProtection="1">
      <alignment horizontal="center" vertical="center" textRotation="90" wrapText="1"/>
      <protection locked="0"/>
    </xf>
    <xf numFmtId="0" fontId="61" fillId="0" borderId="63" xfId="0" applyFont="1" applyBorder="1" applyAlignment="1" applyProtection="1">
      <alignment horizontal="center" vertical="center" textRotation="90" wrapText="1"/>
      <protection locked="0"/>
    </xf>
    <xf numFmtId="0" fontId="61" fillId="0" borderId="37" xfId="0" applyFont="1" applyBorder="1" applyAlignment="1" applyProtection="1">
      <alignment horizontal="center" vertical="center" textRotation="90" wrapText="1"/>
      <protection locked="0"/>
    </xf>
    <xf numFmtId="2" fontId="61" fillId="3" borderId="63" xfId="0" applyNumberFormat="1" applyFont="1" applyFill="1" applyBorder="1" applyAlignment="1" applyProtection="1">
      <alignment horizontal="center" vertical="center" wrapText="1"/>
      <protection locked="0"/>
    </xf>
    <xf numFmtId="2" fontId="61" fillId="3" borderId="57" xfId="0" applyNumberFormat="1" applyFont="1" applyFill="1" applyBorder="1" applyAlignment="1" applyProtection="1">
      <alignment horizontal="center" vertical="center" wrapText="1"/>
      <protection locked="0"/>
    </xf>
    <xf numFmtId="2" fontId="61" fillId="3" borderId="64" xfId="0" applyNumberFormat="1" applyFont="1" applyFill="1" applyBorder="1" applyAlignment="1" applyProtection="1">
      <alignment horizontal="center" vertical="center" wrapText="1"/>
      <protection locked="0"/>
    </xf>
    <xf numFmtId="2" fontId="61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61" fillId="3" borderId="39" xfId="0" applyFont="1" applyFill="1" applyBorder="1" applyAlignment="1" applyProtection="1">
      <alignment horizontal="center" vertical="center" wrapText="1"/>
      <protection locked="0"/>
    </xf>
    <xf numFmtId="0" fontId="61" fillId="3" borderId="65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right"/>
      <protection locked="0"/>
    </xf>
    <xf numFmtId="167" fontId="65" fillId="0" borderId="0" xfId="0" applyNumberFormat="1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59" fillId="0" borderId="47" xfId="0" applyFont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 applyProtection="1">
      <alignment horizontal="left" vertical="center"/>
      <protection locked="0"/>
    </xf>
    <xf numFmtId="0" fontId="59" fillId="0" borderId="65" xfId="0" applyFont="1" applyBorder="1" applyAlignment="1" applyProtection="1">
      <alignment horizontal="right" vertical="center" wrapText="1"/>
      <protection locked="0"/>
    </xf>
    <xf numFmtId="0" fontId="59" fillId="0" borderId="34" xfId="0" applyFont="1" applyBorder="1" applyAlignment="1" applyProtection="1">
      <alignment horizontal="right" vertical="center" wrapText="1"/>
      <protection locked="0"/>
    </xf>
    <xf numFmtId="0" fontId="59" fillId="0" borderId="35" xfId="0" applyFont="1" applyBorder="1" applyAlignment="1" applyProtection="1">
      <alignment horizontal="right" vertical="center" wrapText="1"/>
      <protection locked="0"/>
    </xf>
    <xf numFmtId="0" fontId="61" fillId="33" borderId="0" xfId="0" applyFont="1" applyFill="1" applyBorder="1" applyAlignment="1" applyProtection="1">
      <alignment horizontal="right" vertical="center" wrapText="1"/>
      <protection locked="0"/>
    </xf>
    <xf numFmtId="0" fontId="61" fillId="33" borderId="42" xfId="0" applyFont="1" applyFill="1" applyBorder="1" applyAlignment="1" applyProtection="1">
      <alignment horizontal="right" vertical="center" wrapText="1"/>
      <protection locked="0"/>
    </xf>
    <xf numFmtId="0" fontId="59" fillId="0" borderId="41" xfId="0" applyFont="1" applyBorder="1" applyAlignment="1" applyProtection="1">
      <alignment horizontal="right" wrapText="1"/>
      <protection/>
    </xf>
    <xf numFmtId="0" fontId="59" fillId="0" borderId="0" xfId="0" applyFont="1" applyBorder="1" applyAlignment="1" applyProtection="1">
      <alignment horizontal="right" wrapText="1"/>
      <protection/>
    </xf>
    <xf numFmtId="0" fontId="59" fillId="0" borderId="42" xfId="0" applyFont="1" applyBorder="1" applyAlignment="1" applyProtection="1">
      <alignment horizontal="right" wrapText="1"/>
      <protection/>
    </xf>
    <xf numFmtId="0" fontId="0" fillId="0" borderId="4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61" fillId="0" borderId="52" xfId="0" applyFont="1" applyBorder="1" applyAlignment="1" applyProtection="1">
      <alignment horizontal="center" vertical="center" textRotation="90" wrapText="1"/>
      <protection locked="0"/>
    </xf>
    <xf numFmtId="0" fontId="61" fillId="0" borderId="17" xfId="0" applyFont="1" applyBorder="1" applyAlignment="1" applyProtection="1">
      <alignment horizontal="center" vertical="center" textRotation="90" wrapText="1"/>
      <protection locked="0"/>
    </xf>
    <xf numFmtId="0" fontId="61" fillId="0" borderId="20" xfId="0" applyFont="1" applyBorder="1" applyAlignment="1" applyProtection="1">
      <alignment horizontal="center" vertical="center" textRotation="90" wrapText="1"/>
      <protection locked="0"/>
    </xf>
    <xf numFmtId="0" fontId="61" fillId="0" borderId="50" xfId="0" applyFont="1" applyBorder="1" applyAlignment="1" applyProtection="1">
      <alignment horizontal="left" vertical="center" textRotation="90" wrapText="1"/>
      <protection locked="0"/>
    </xf>
    <xf numFmtId="0" fontId="61" fillId="0" borderId="10" xfId="0" applyFont="1" applyBorder="1" applyAlignment="1" applyProtection="1">
      <alignment horizontal="left" vertical="center" textRotation="90" wrapText="1"/>
      <protection locked="0"/>
    </xf>
    <xf numFmtId="0" fontId="61" fillId="0" borderId="12" xfId="0" applyFont="1" applyBorder="1" applyAlignment="1" applyProtection="1">
      <alignment horizontal="left" vertical="center" textRotation="90" wrapText="1"/>
      <protection locked="0"/>
    </xf>
    <xf numFmtId="0" fontId="13" fillId="0" borderId="50" xfId="0" applyFont="1" applyBorder="1" applyAlignment="1" applyProtection="1">
      <alignment horizontal="right" vertical="center" textRotation="90" wrapText="1"/>
      <protection locked="0"/>
    </xf>
    <xf numFmtId="0" fontId="13" fillId="0" borderId="10" xfId="0" applyFont="1" applyBorder="1" applyAlignment="1" applyProtection="1">
      <alignment horizontal="right" vertical="center" textRotation="90" wrapText="1"/>
      <protection locked="0"/>
    </xf>
    <xf numFmtId="0" fontId="13" fillId="0" borderId="12" xfId="0" applyFont="1" applyBorder="1" applyAlignment="1" applyProtection="1">
      <alignment horizontal="right" vertical="center" textRotation="90" wrapText="1"/>
      <protection locked="0"/>
    </xf>
    <xf numFmtId="0" fontId="13" fillId="0" borderId="49" xfId="0" applyFont="1" applyBorder="1" applyAlignment="1" applyProtection="1">
      <alignment horizontal="center" vertical="center" textRotation="90" wrapText="1"/>
      <protection locked="0"/>
    </xf>
    <xf numFmtId="0" fontId="13" fillId="0" borderId="18" xfId="0" applyFont="1" applyBorder="1" applyAlignment="1" applyProtection="1">
      <alignment horizontal="center" vertical="center" textRotation="90" wrapText="1"/>
      <protection locked="0"/>
    </xf>
    <xf numFmtId="0" fontId="13" fillId="0" borderId="19" xfId="0" applyFont="1" applyBorder="1" applyAlignment="1" applyProtection="1">
      <alignment horizontal="center" vertical="center" textRotation="90" wrapText="1"/>
      <protection locked="0"/>
    </xf>
    <xf numFmtId="167" fontId="65" fillId="0" borderId="0" xfId="0" applyNumberFormat="1" applyFont="1" applyBorder="1" applyAlignment="1" applyProtection="1">
      <alignment horizontal="center"/>
      <protection/>
    </xf>
    <xf numFmtId="167" fontId="65" fillId="0" borderId="42" xfId="0" applyNumberFormat="1" applyFont="1" applyBorder="1" applyAlignment="1" applyProtection="1">
      <alignment horizontal="center"/>
      <protection/>
    </xf>
    <xf numFmtId="0" fontId="65" fillId="0" borderId="48" xfId="0" applyFont="1" applyBorder="1" applyAlignment="1" applyProtection="1">
      <alignment horizontal="center"/>
      <protection locked="0"/>
    </xf>
    <xf numFmtId="0" fontId="72" fillId="33" borderId="48" xfId="0" applyFont="1" applyFill="1" applyBorder="1" applyAlignment="1" applyProtection="1">
      <alignment horizontal="center" vertical="center"/>
      <protection locked="0"/>
    </xf>
    <xf numFmtId="0" fontId="72" fillId="33" borderId="67" xfId="0" applyFont="1" applyFill="1" applyBorder="1" applyAlignment="1" applyProtection="1">
      <alignment horizontal="center" vertical="center"/>
      <protection locked="0"/>
    </xf>
    <xf numFmtId="167" fontId="63" fillId="0" borderId="0" xfId="0" applyNumberFormat="1" applyFont="1" applyBorder="1" applyAlignment="1" applyProtection="1">
      <alignment horizontal="center"/>
      <protection locked="0"/>
    </xf>
    <xf numFmtId="0" fontId="61" fillId="0" borderId="68" xfId="0" applyFont="1" applyBorder="1" applyAlignment="1" applyProtection="1">
      <alignment horizontal="center" vertical="center" textRotation="90" wrapText="1"/>
      <protection locked="0"/>
    </xf>
    <xf numFmtId="0" fontId="61" fillId="0" borderId="38" xfId="0" applyFont="1" applyBorder="1" applyAlignment="1" applyProtection="1">
      <alignment horizontal="center" vertical="center" textRotation="90" wrapText="1"/>
      <protection locked="0"/>
    </xf>
    <xf numFmtId="0" fontId="63" fillId="0" borderId="0" xfId="0" applyFont="1" applyBorder="1" applyAlignment="1" applyProtection="1">
      <alignment horizontal="right"/>
      <protection locked="0"/>
    </xf>
    <xf numFmtId="0" fontId="61" fillId="33" borderId="66" xfId="0" applyFont="1" applyFill="1" applyBorder="1" applyAlignment="1" applyProtection="1">
      <alignment horizontal="center" vertical="center" wrapText="1"/>
      <protection locked="0"/>
    </xf>
    <xf numFmtId="0" fontId="61" fillId="33" borderId="60" xfId="0" applyFont="1" applyFill="1" applyBorder="1" applyAlignment="1" applyProtection="1">
      <alignment horizontal="center" vertical="center" wrapText="1"/>
      <protection locked="0"/>
    </xf>
    <xf numFmtId="0" fontId="61" fillId="33" borderId="61" xfId="0" applyFont="1" applyFill="1" applyBorder="1" applyAlignment="1" applyProtection="1">
      <alignment horizontal="center" vertical="center" wrapText="1"/>
      <protection locked="0"/>
    </xf>
    <xf numFmtId="0" fontId="61" fillId="33" borderId="40" xfId="0" applyFont="1" applyFill="1" applyBorder="1" applyAlignment="1" applyProtection="1">
      <alignment horizontal="center" vertical="center" wrapText="1"/>
      <protection locked="0"/>
    </xf>
    <xf numFmtId="0" fontId="61" fillId="33" borderId="48" xfId="0" applyFont="1" applyFill="1" applyBorder="1" applyAlignment="1" applyProtection="1">
      <alignment horizontal="center" vertical="center" wrapText="1"/>
      <protection locked="0"/>
    </xf>
    <xf numFmtId="0" fontId="61" fillId="33" borderId="67" xfId="0" applyFont="1" applyFill="1" applyBorder="1" applyAlignment="1" applyProtection="1">
      <alignment horizontal="center" vertical="center" wrapText="1"/>
      <protection locked="0"/>
    </xf>
    <xf numFmtId="0" fontId="61" fillId="0" borderId="66" xfId="0" applyFont="1" applyBorder="1" applyAlignment="1" applyProtection="1">
      <alignment horizontal="center" vertical="center"/>
      <protection locked="0"/>
    </xf>
    <xf numFmtId="0" fontId="61" fillId="0" borderId="60" xfId="0" applyFont="1" applyBorder="1" applyAlignment="1" applyProtection="1">
      <alignment horizontal="center" vertical="center"/>
      <protection locked="0"/>
    </xf>
    <xf numFmtId="0" fontId="61" fillId="0" borderId="61" xfId="0" applyFont="1" applyBorder="1" applyAlignment="1" applyProtection="1">
      <alignment horizontal="center" vertical="center"/>
      <protection locked="0"/>
    </xf>
    <xf numFmtId="167" fontId="63" fillId="0" borderId="0" xfId="0" applyNumberFormat="1" applyFont="1" applyBorder="1" applyAlignment="1" applyProtection="1">
      <alignment horizontal="center"/>
      <protection/>
    </xf>
    <xf numFmtId="167" fontId="63" fillId="0" borderId="42" xfId="0" applyNumberFormat="1" applyFont="1" applyBorder="1" applyAlignment="1" applyProtection="1">
      <alignment horizontal="center"/>
      <protection/>
    </xf>
    <xf numFmtId="0" fontId="61" fillId="0" borderId="40" xfId="0" applyFont="1" applyBorder="1" applyAlignment="1" applyProtection="1">
      <alignment horizontal="center" vertical="center" wrapText="1"/>
      <protection locked="0"/>
    </xf>
    <xf numFmtId="0" fontId="61" fillId="0" borderId="48" xfId="0" applyFont="1" applyBorder="1" applyAlignment="1" applyProtection="1">
      <alignment horizontal="center" vertical="center" wrapText="1"/>
      <protection locked="0"/>
    </xf>
    <xf numFmtId="0" fontId="61" fillId="0" borderId="67" xfId="0" applyFont="1" applyBorder="1" applyAlignment="1" applyProtection="1">
      <alignment horizontal="center" vertical="center" wrapText="1"/>
      <protection locked="0"/>
    </xf>
    <xf numFmtId="0" fontId="61" fillId="0" borderId="44" xfId="0" applyFont="1" applyBorder="1" applyAlignment="1" applyProtection="1">
      <alignment horizontal="center" vertical="center" wrapText="1"/>
      <protection locked="0"/>
    </xf>
    <xf numFmtId="0" fontId="61" fillId="0" borderId="45" xfId="0" applyFont="1" applyBorder="1" applyAlignment="1" applyProtection="1">
      <alignment horizontal="center" vertical="center" wrapText="1"/>
      <protection locked="0"/>
    </xf>
    <xf numFmtId="0" fontId="61" fillId="0" borderId="46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3" fillId="3" borderId="66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4" fontId="13" fillId="34" borderId="66" xfId="0" applyNumberFormat="1" applyFont="1" applyFill="1" applyBorder="1" applyAlignment="1">
      <alignment horizontal="center" vertical="center" wrapText="1"/>
    </xf>
    <xf numFmtId="4" fontId="13" fillId="34" borderId="60" xfId="0" applyNumberFormat="1" applyFont="1" applyFill="1" applyBorder="1" applyAlignment="1">
      <alignment horizontal="center" vertical="center" wrapText="1"/>
    </xf>
    <xf numFmtId="4" fontId="13" fillId="34" borderId="61" xfId="0" applyNumberFormat="1" applyFont="1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4"/>
  <sheetViews>
    <sheetView tabSelected="1" view="pageBreakPreview" zoomScale="90" zoomScaleNormal="70" zoomScaleSheetLayoutView="90" zoomScalePageLayoutView="0" workbookViewId="0" topLeftCell="A17">
      <selection activeCell="X47" sqref="X47"/>
    </sheetView>
  </sheetViews>
  <sheetFormatPr defaultColWidth="9.140625" defaultRowHeight="15"/>
  <cols>
    <col min="1" max="1" width="4.8515625" style="1" customWidth="1"/>
    <col min="2" max="2" width="8.421875" style="1" customWidth="1"/>
    <col min="3" max="4" width="8.28125" style="1" customWidth="1"/>
    <col min="5" max="5" width="7.8515625" style="1" customWidth="1"/>
    <col min="6" max="6" width="7.140625" style="1" customWidth="1"/>
    <col min="7" max="7" width="7.421875" style="1" customWidth="1"/>
    <col min="8" max="8" width="7.140625" style="1" customWidth="1"/>
    <col min="9" max="9" width="7.281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15625" style="1" customWidth="1"/>
    <col min="14" max="14" width="8.00390625" style="1" customWidth="1"/>
    <col min="15" max="20" width="6.7109375" style="1" customWidth="1"/>
    <col min="21" max="21" width="7.57421875" style="1" customWidth="1"/>
    <col min="22" max="23" width="6.7109375" style="1" customWidth="1"/>
    <col min="24" max="24" width="7.57421875" style="1" customWidth="1"/>
    <col min="25" max="26" width="7.421875" style="1" customWidth="1"/>
    <col min="27" max="27" width="7.28125" style="1" customWidth="1"/>
    <col min="28" max="28" width="7.7109375" style="1" customWidth="1"/>
    <col min="29" max="29" width="9.140625" style="1" customWidth="1"/>
    <col min="30" max="30" width="7.57421875" style="1" bestFit="1" customWidth="1"/>
    <col min="31" max="31" width="9.57421875" style="1" bestFit="1" customWidth="1"/>
    <col min="32" max="32" width="7.57421875" style="1" bestFit="1" customWidth="1"/>
    <col min="33" max="33" width="10.28125" style="1" bestFit="1" customWidth="1"/>
    <col min="34" max="16384" width="9.140625" style="1" customWidth="1"/>
  </cols>
  <sheetData>
    <row r="1" spans="1:28" ht="21">
      <c r="A1" s="76" t="s">
        <v>6</v>
      </c>
      <c r="B1" s="113"/>
      <c r="C1" s="113"/>
      <c r="D1" s="113"/>
      <c r="E1" s="114"/>
      <c r="F1" s="114"/>
      <c r="G1" s="264" t="s">
        <v>49</v>
      </c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5"/>
      <c r="AA1" s="265"/>
      <c r="AB1" s="266"/>
    </row>
    <row r="2" spans="1:28" ht="21" customHeight="1">
      <c r="A2" s="77" t="s">
        <v>50</v>
      </c>
      <c r="B2" s="115"/>
      <c r="C2" s="116"/>
      <c r="D2" s="115"/>
      <c r="E2" s="117"/>
      <c r="F2" s="115"/>
      <c r="G2" s="118" t="s">
        <v>51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80"/>
      <c r="AA2" s="80"/>
      <c r="AB2" s="119"/>
    </row>
    <row r="3" spans="1:28" ht="21" customHeight="1">
      <c r="A3" s="77" t="s">
        <v>52</v>
      </c>
      <c r="B3" s="117"/>
      <c r="C3" s="120"/>
      <c r="D3" s="117"/>
      <c r="E3" s="117"/>
      <c r="F3" s="115"/>
      <c r="G3" s="229" t="s">
        <v>53</v>
      </c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97"/>
      <c r="AA3" s="97"/>
      <c r="AB3" s="81"/>
    </row>
    <row r="4" spans="1:28" ht="19.5" customHeight="1">
      <c r="A4" s="83" t="s">
        <v>7</v>
      </c>
      <c r="B4" s="117"/>
      <c r="C4" s="117"/>
      <c r="D4" s="117"/>
      <c r="E4" s="117"/>
      <c r="F4" s="11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81"/>
    </row>
    <row r="5" spans="1:28" ht="15" customHeight="1">
      <c r="A5" s="83" t="s">
        <v>54</v>
      </c>
      <c r="B5" s="117"/>
      <c r="C5" s="117"/>
      <c r="D5" s="117"/>
      <c r="E5" s="117"/>
      <c r="F5" s="115"/>
      <c r="G5" s="78"/>
      <c r="H5" s="78"/>
      <c r="I5" s="121"/>
      <c r="J5" s="121"/>
      <c r="K5" s="230" t="s">
        <v>55</v>
      </c>
      <c r="L5" s="230"/>
      <c r="M5" s="230"/>
      <c r="N5" s="230"/>
      <c r="O5" s="230"/>
      <c r="P5" s="230"/>
      <c r="Q5" s="230"/>
      <c r="R5" s="230"/>
      <c r="S5" s="230"/>
      <c r="T5" s="230"/>
      <c r="U5" s="121"/>
      <c r="V5" s="231" t="s">
        <v>28</v>
      </c>
      <c r="W5" s="231"/>
      <c r="X5" s="232">
        <v>42767</v>
      </c>
      <c r="Y5" s="232"/>
      <c r="Z5" s="122" t="s">
        <v>29</v>
      </c>
      <c r="AA5" s="262">
        <v>42794</v>
      </c>
      <c r="AB5" s="263"/>
    </row>
    <row r="6" spans="1:28" ht="15.75" customHeight="1" thickBot="1">
      <c r="A6" s="83"/>
      <c r="B6" s="79"/>
      <c r="C6" s="79"/>
      <c r="D6" s="79"/>
      <c r="E6" s="79"/>
      <c r="F6" s="78"/>
      <c r="G6" s="7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70"/>
      <c r="W6" s="270"/>
      <c r="X6" s="267"/>
      <c r="Y6" s="267"/>
      <c r="Z6" s="84"/>
      <c r="AA6" s="280"/>
      <c r="AB6" s="281"/>
    </row>
    <row r="7" spans="1:28" ht="16.5" hidden="1" thickBot="1">
      <c r="A7" s="83"/>
      <c r="B7" s="79"/>
      <c r="C7" s="79"/>
      <c r="D7" s="79"/>
      <c r="E7" s="79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84"/>
      <c r="AA7" s="111"/>
      <c r="AB7" s="112"/>
    </row>
    <row r="8" spans="1:28" ht="6.75" customHeight="1" hidden="1" thickBot="1">
      <c r="A8" s="85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6"/>
    </row>
    <row r="9" spans="1:28" ht="29.25" customHeight="1" thickBot="1">
      <c r="A9" s="216" t="s">
        <v>0</v>
      </c>
      <c r="B9" s="282" t="s">
        <v>45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4"/>
      <c r="N9" s="282" t="s">
        <v>8</v>
      </c>
      <c r="O9" s="283"/>
      <c r="P9" s="283"/>
      <c r="Q9" s="283"/>
      <c r="R9" s="283"/>
      <c r="S9" s="283"/>
      <c r="T9" s="283"/>
      <c r="U9" s="283"/>
      <c r="V9" s="283"/>
      <c r="W9" s="283"/>
      <c r="X9" s="259" t="s">
        <v>56</v>
      </c>
      <c r="Y9" s="256" t="s">
        <v>57</v>
      </c>
      <c r="Z9" s="253" t="s">
        <v>46</v>
      </c>
      <c r="AA9" s="253" t="s">
        <v>47</v>
      </c>
      <c r="AB9" s="250" t="s">
        <v>48</v>
      </c>
    </row>
    <row r="10" spans="1:28" ht="16.5" customHeight="1" thickBot="1">
      <c r="A10" s="217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7"/>
      <c r="N10" s="216" t="s">
        <v>44</v>
      </c>
      <c r="O10" s="277" t="s">
        <v>33</v>
      </c>
      <c r="P10" s="278"/>
      <c r="Q10" s="278"/>
      <c r="R10" s="278"/>
      <c r="S10" s="278"/>
      <c r="T10" s="278"/>
      <c r="U10" s="278"/>
      <c r="V10" s="278"/>
      <c r="W10" s="279"/>
      <c r="X10" s="260"/>
      <c r="Y10" s="257"/>
      <c r="Z10" s="254"/>
      <c r="AA10" s="254"/>
      <c r="AB10" s="251"/>
    </row>
    <row r="11" spans="1:28" ht="32.25" customHeight="1" thickBot="1">
      <c r="A11" s="217"/>
      <c r="B11" s="219" t="s">
        <v>9</v>
      </c>
      <c r="C11" s="221" t="s">
        <v>10</v>
      </c>
      <c r="D11" s="221" t="s">
        <v>11</v>
      </c>
      <c r="E11" s="221" t="s">
        <v>16</v>
      </c>
      <c r="F11" s="221" t="s">
        <v>17</v>
      </c>
      <c r="G11" s="221" t="s">
        <v>14</v>
      </c>
      <c r="H11" s="221" t="s">
        <v>18</v>
      </c>
      <c r="I11" s="221" t="s">
        <v>15</v>
      </c>
      <c r="J11" s="221" t="s">
        <v>13</v>
      </c>
      <c r="K11" s="221" t="s">
        <v>12</v>
      </c>
      <c r="L11" s="221" t="s">
        <v>19</v>
      </c>
      <c r="M11" s="268" t="s">
        <v>20</v>
      </c>
      <c r="N11" s="217"/>
      <c r="O11" s="271" t="s">
        <v>30</v>
      </c>
      <c r="P11" s="272"/>
      <c r="Q11" s="273"/>
      <c r="R11" s="274" t="s">
        <v>31</v>
      </c>
      <c r="S11" s="275"/>
      <c r="T11" s="276"/>
      <c r="U11" s="271" t="s">
        <v>32</v>
      </c>
      <c r="V11" s="272"/>
      <c r="W11" s="273"/>
      <c r="X11" s="260"/>
      <c r="Y11" s="257"/>
      <c r="Z11" s="254"/>
      <c r="AA11" s="254"/>
      <c r="AB11" s="251"/>
    </row>
    <row r="12" spans="1:31" ht="92.25" customHeight="1" thickBot="1">
      <c r="A12" s="218"/>
      <c r="B12" s="22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69"/>
      <c r="N12" s="218"/>
      <c r="O12" s="63" t="s">
        <v>41</v>
      </c>
      <c r="P12" s="64" t="s">
        <v>42</v>
      </c>
      <c r="Q12" s="65" t="s">
        <v>43</v>
      </c>
      <c r="R12" s="66" t="s">
        <v>41</v>
      </c>
      <c r="S12" s="61" t="s">
        <v>42</v>
      </c>
      <c r="T12" s="62" t="s">
        <v>43</v>
      </c>
      <c r="U12" s="60" t="s">
        <v>41</v>
      </c>
      <c r="V12" s="61" t="s">
        <v>42</v>
      </c>
      <c r="W12" s="62" t="s">
        <v>43</v>
      </c>
      <c r="X12" s="261"/>
      <c r="Y12" s="258"/>
      <c r="Z12" s="255"/>
      <c r="AA12" s="255"/>
      <c r="AB12" s="252"/>
      <c r="AE12" s="1" t="s">
        <v>21</v>
      </c>
    </row>
    <row r="13" spans="1:33" s="15" customFormat="1" ht="16.5" customHeight="1">
      <c r="A13" s="37">
        <v>1</v>
      </c>
      <c r="B13" s="123">
        <v>95.84</v>
      </c>
      <c r="C13" s="124">
        <v>2.186</v>
      </c>
      <c r="D13" s="124">
        <v>0.687</v>
      </c>
      <c r="E13" s="124">
        <v>0.102</v>
      </c>
      <c r="F13" s="124">
        <v>0.113</v>
      </c>
      <c r="G13" s="124">
        <v>0.003</v>
      </c>
      <c r="H13" s="124">
        <v>0.024</v>
      </c>
      <c r="I13" s="124">
        <v>0.017</v>
      </c>
      <c r="J13" s="124">
        <v>0.025</v>
      </c>
      <c r="K13" s="125"/>
      <c r="L13" s="124">
        <v>0.832</v>
      </c>
      <c r="M13" s="126">
        <v>0.171</v>
      </c>
      <c r="N13" s="127">
        <v>0.701</v>
      </c>
      <c r="O13" s="128">
        <f aca="true" t="shared" si="0" ref="O13:O40">P13*238.8459</f>
        <v>8185.248993000001</v>
      </c>
      <c r="P13" s="129">
        <v>34.27</v>
      </c>
      <c r="Q13" s="130">
        <f aca="true" t="shared" si="1" ref="Q13:Q32">P13/3.6</f>
        <v>9.519444444444446</v>
      </c>
      <c r="R13" s="70">
        <f aca="true" t="shared" si="2" ref="R13:R40">S13*238.8459</f>
        <v>9076.1442</v>
      </c>
      <c r="S13" s="129">
        <v>38</v>
      </c>
      <c r="T13" s="131">
        <f aca="true" t="shared" si="3" ref="T13:T32">S13/3.6</f>
        <v>10.555555555555555</v>
      </c>
      <c r="U13" s="132">
        <f aca="true" t="shared" si="4" ref="U13:U40">V13/0.0041868</f>
        <v>11899.302569981848</v>
      </c>
      <c r="V13" s="133">
        <v>49.82</v>
      </c>
      <c r="W13" s="131">
        <f aca="true" t="shared" si="5" ref="W13:W32">V13/3.6</f>
        <v>13.838888888888889</v>
      </c>
      <c r="X13" s="134"/>
      <c r="Y13" s="135"/>
      <c r="Z13" s="135" t="s">
        <v>58</v>
      </c>
      <c r="AA13" s="136">
        <v>0.0034</v>
      </c>
      <c r="AB13" s="137"/>
      <c r="AC13" s="13">
        <f aca="true" t="shared" si="6" ref="AC13:AC43">SUM(B13:M13)+$K$44+$N$44</f>
        <v>100.00000000000001</v>
      </c>
      <c r="AD13" s="12"/>
      <c r="AE13" s="14"/>
      <c r="AF13" s="14"/>
      <c r="AG13" s="14"/>
    </row>
    <row r="14" spans="1:33" s="15" customFormat="1" ht="15">
      <c r="A14" s="38">
        <v>2</v>
      </c>
      <c r="B14" s="138">
        <v>95.899</v>
      </c>
      <c r="C14" s="139">
        <v>2.148</v>
      </c>
      <c r="D14" s="139">
        <v>0.674</v>
      </c>
      <c r="E14" s="139">
        <v>0.098</v>
      </c>
      <c r="F14" s="139">
        <v>0.109</v>
      </c>
      <c r="G14" s="139">
        <v>0.003</v>
      </c>
      <c r="H14" s="139">
        <v>0.022</v>
      </c>
      <c r="I14" s="139">
        <v>0.016</v>
      </c>
      <c r="J14" s="139">
        <v>0.024</v>
      </c>
      <c r="K14" s="140"/>
      <c r="L14" s="139">
        <v>0.838</v>
      </c>
      <c r="M14" s="141">
        <v>0.169</v>
      </c>
      <c r="N14" s="142">
        <v>0.7</v>
      </c>
      <c r="O14" s="143">
        <f t="shared" si="0"/>
        <v>8178.083616000001</v>
      </c>
      <c r="P14" s="144">
        <v>34.24</v>
      </c>
      <c r="Q14" s="145">
        <f t="shared" si="1"/>
        <v>9.511111111111111</v>
      </c>
      <c r="R14" s="71">
        <f t="shared" si="2"/>
        <v>9068.978823</v>
      </c>
      <c r="S14" s="144">
        <v>37.97</v>
      </c>
      <c r="T14" s="146">
        <f t="shared" si="3"/>
        <v>10.547222222222222</v>
      </c>
      <c r="U14" s="147">
        <f t="shared" si="4"/>
        <v>11894.525652049297</v>
      </c>
      <c r="V14" s="148">
        <v>49.8</v>
      </c>
      <c r="W14" s="146">
        <f t="shared" si="5"/>
        <v>13.833333333333332</v>
      </c>
      <c r="X14" s="149"/>
      <c r="Y14" s="150"/>
      <c r="Z14" s="150"/>
      <c r="AA14" s="150"/>
      <c r="AB14" s="151"/>
      <c r="AC14" s="13">
        <f t="shared" si="6"/>
        <v>100</v>
      </c>
      <c r="AD14" s="12"/>
      <c r="AE14" s="14"/>
      <c r="AF14" s="14"/>
      <c r="AG14" s="14"/>
    </row>
    <row r="15" spans="1:33" s="10" customFormat="1" ht="15">
      <c r="A15" s="38">
        <v>3</v>
      </c>
      <c r="B15" s="138">
        <v>96.098</v>
      </c>
      <c r="C15" s="139">
        <v>2.035</v>
      </c>
      <c r="D15" s="139">
        <v>0.637</v>
      </c>
      <c r="E15" s="139">
        <v>0.094</v>
      </c>
      <c r="F15" s="139">
        <v>0.101</v>
      </c>
      <c r="G15" s="139">
        <v>0.003</v>
      </c>
      <c r="H15" s="139">
        <v>0.021</v>
      </c>
      <c r="I15" s="139">
        <v>0.015</v>
      </c>
      <c r="J15" s="139">
        <v>0.021</v>
      </c>
      <c r="K15" s="152"/>
      <c r="L15" s="139">
        <v>0.811</v>
      </c>
      <c r="M15" s="141">
        <v>0.164</v>
      </c>
      <c r="N15" s="142">
        <v>0.699</v>
      </c>
      <c r="O15" s="143">
        <f t="shared" si="0"/>
        <v>8166.141320999999</v>
      </c>
      <c r="P15" s="144">
        <v>34.19</v>
      </c>
      <c r="Q15" s="145">
        <f t="shared" si="1"/>
        <v>9.497222222222222</v>
      </c>
      <c r="R15" s="71">
        <f t="shared" si="2"/>
        <v>9054.648068999999</v>
      </c>
      <c r="S15" s="144">
        <v>37.91</v>
      </c>
      <c r="T15" s="146">
        <f t="shared" si="3"/>
        <v>10.530555555555555</v>
      </c>
      <c r="U15" s="147">
        <f t="shared" si="4"/>
        <v>11889.748734116747</v>
      </c>
      <c r="V15" s="148">
        <v>49.78</v>
      </c>
      <c r="W15" s="146">
        <f t="shared" si="5"/>
        <v>13.827777777777778</v>
      </c>
      <c r="X15" s="153">
        <v>-22.7</v>
      </c>
      <c r="Y15" s="150">
        <v>-18.8</v>
      </c>
      <c r="Z15" s="150"/>
      <c r="AA15" s="154"/>
      <c r="AB15" s="155"/>
      <c r="AC15" s="7">
        <f t="shared" si="6"/>
        <v>100</v>
      </c>
      <c r="AD15" s="8" t="str">
        <f>IF(AC15=100,"ОК"," ")</f>
        <v>ОК</v>
      </c>
      <c r="AE15" s="9"/>
      <c r="AF15" s="9"/>
      <c r="AG15" s="9"/>
    </row>
    <row r="16" spans="1:33" s="15" customFormat="1" ht="15">
      <c r="A16" s="38">
        <v>4</v>
      </c>
      <c r="B16" s="138">
        <v>96.188</v>
      </c>
      <c r="C16" s="139">
        <v>1.972</v>
      </c>
      <c r="D16" s="139">
        <v>0.616</v>
      </c>
      <c r="E16" s="139">
        <v>0.094</v>
      </c>
      <c r="F16" s="139">
        <v>0.1</v>
      </c>
      <c r="G16" s="139">
        <v>0.003</v>
      </c>
      <c r="H16" s="139">
        <v>0.02</v>
      </c>
      <c r="I16" s="139">
        <v>0.015</v>
      </c>
      <c r="J16" s="139">
        <v>0.017</v>
      </c>
      <c r="K16" s="152"/>
      <c r="L16" s="139">
        <v>0.817</v>
      </c>
      <c r="M16" s="141">
        <v>0.158</v>
      </c>
      <c r="N16" s="142">
        <v>0.698</v>
      </c>
      <c r="O16" s="143">
        <f t="shared" si="0"/>
        <v>8156.587485</v>
      </c>
      <c r="P16" s="144">
        <v>34.15</v>
      </c>
      <c r="Q16" s="145">
        <f t="shared" si="1"/>
        <v>9.48611111111111</v>
      </c>
      <c r="R16" s="71">
        <f t="shared" si="2"/>
        <v>9045.094233</v>
      </c>
      <c r="S16" s="144">
        <v>37.87</v>
      </c>
      <c r="T16" s="146">
        <f t="shared" si="3"/>
        <v>10.519444444444444</v>
      </c>
      <c r="U16" s="147">
        <f t="shared" si="4"/>
        <v>11884.971816184197</v>
      </c>
      <c r="V16" s="148">
        <v>49.76</v>
      </c>
      <c r="W16" s="146">
        <f t="shared" si="5"/>
        <v>13.822222222222221</v>
      </c>
      <c r="X16" s="156"/>
      <c r="Y16" s="154"/>
      <c r="Z16" s="154"/>
      <c r="AA16" s="154"/>
      <c r="AB16" s="155"/>
      <c r="AC16" s="13">
        <f t="shared" si="6"/>
        <v>99.99999999999997</v>
      </c>
      <c r="AD16" s="12" t="str">
        <f aca="true" t="shared" si="7" ref="AD16:AD43">IF(AC16=100,"ОК"," ")</f>
        <v>ОК</v>
      </c>
      <c r="AE16" s="14"/>
      <c r="AF16" s="14"/>
      <c r="AG16" s="14"/>
    </row>
    <row r="17" spans="1:33" s="15" customFormat="1" ht="15">
      <c r="A17" s="40">
        <v>5</v>
      </c>
      <c r="B17" s="138">
        <v>96.279</v>
      </c>
      <c r="C17" s="139">
        <v>1.927</v>
      </c>
      <c r="D17" s="139">
        <v>0.6</v>
      </c>
      <c r="E17" s="139">
        <v>0.091</v>
      </c>
      <c r="F17" s="139">
        <v>0.096</v>
      </c>
      <c r="G17" s="139">
        <v>0.003</v>
      </c>
      <c r="H17" s="139">
        <v>0.02</v>
      </c>
      <c r="I17" s="139">
        <v>0.013</v>
      </c>
      <c r="J17" s="139">
        <v>0.015</v>
      </c>
      <c r="K17" s="152"/>
      <c r="L17" s="139">
        <v>0.803</v>
      </c>
      <c r="M17" s="141">
        <v>0.153</v>
      </c>
      <c r="N17" s="142">
        <v>0.697</v>
      </c>
      <c r="O17" s="143">
        <f t="shared" si="0"/>
        <v>8151.810567</v>
      </c>
      <c r="P17" s="144">
        <v>34.13</v>
      </c>
      <c r="Q17" s="145">
        <f t="shared" si="1"/>
        <v>9.480555555555556</v>
      </c>
      <c r="R17" s="71">
        <f t="shared" si="2"/>
        <v>9040.317315</v>
      </c>
      <c r="S17" s="144">
        <v>37.85</v>
      </c>
      <c r="T17" s="146">
        <f t="shared" si="3"/>
        <v>10.51388888888889</v>
      </c>
      <c r="U17" s="147">
        <f t="shared" si="4"/>
        <v>11884.971816184197</v>
      </c>
      <c r="V17" s="148">
        <v>49.76</v>
      </c>
      <c r="W17" s="146">
        <f t="shared" si="5"/>
        <v>13.822222222222221</v>
      </c>
      <c r="X17" s="149"/>
      <c r="Y17" s="154"/>
      <c r="Z17" s="154"/>
      <c r="AA17" s="154"/>
      <c r="AB17" s="157"/>
      <c r="AC17" s="13">
        <f t="shared" si="6"/>
        <v>100</v>
      </c>
      <c r="AD17" s="12" t="str">
        <f t="shared" si="7"/>
        <v>ОК</v>
      </c>
      <c r="AE17" s="14"/>
      <c r="AF17" s="14"/>
      <c r="AG17" s="14"/>
    </row>
    <row r="18" spans="1:33" s="15" customFormat="1" ht="15">
      <c r="A18" s="38">
        <v>6</v>
      </c>
      <c r="B18" s="158">
        <v>96.298</v>
      </c>
      <c r="C18" s="159">
        <v>1.937</v>
      </c>
      <c r="D18" s="159">
        <v>0.599</v>
      </c>
      <c r="E18" s="159">
        <v>0.09</v>
      </c>
      <c r="F18" s="159">
        <v>0.094</v>
      </c>
      <c r="G18" s="159">
        <v>0.003</v>
      </c>
      <c r="H18" s="159">
        <v>0.019</v>
      </c>
      <c r="I18" s="159">
        <v>0.012</v>
      </c>
      <c r="J18" s="159">
        <v>0.014</v>
      </c>
      <c r="K18" s="159"/>
      <c r="L18" s="159">
        <v>0.781</v>
      </c>
      <c r="M18" s="160">
        <v>0.153</v>
      </c>
      <c r="N18" s="161">
        <v>0.697</v>
      </c>
      <c r="O18" s="143">
        <f t="shared" si="0"/>
        <v>8151.810567</v>
      </c>
      <c r="P18" s="144">
        <v>34.13</v>
      </c>
      <c r="Q18" s="29">
        <f t="shared" si="1"/>
        <v>9.480555555555556</v>
      </c>
      <c r="R18" s="71">
        <f t="shared" si="2"/>
        <v>9040.317315</v>
      </c>
      <c r="S18" s="144">
        <v>37.85</v>
      </c>
      <c r="T18" s="162">
        <f t="shared" si="3"/>
        <v>10.51388888888889</v>
      </c>
      <c r="U18" s="147">
        <f t="shared" si="4"/>
        <v>11887.360275150473</v>
      </c>
      <c r="V18" s="148">
        <v>49.77</v>
      </c>
      <c r="W18" s="162">
        <f t="shared" si="5"/>
        <v>13.825000000000001</v>
      </c>
      <c r="X18" s="149"/>
      <c r="Y18" s="150"/>
      <c r="Z18" s="163"/>
      <c r="AA18" s="154"/>
      <c r="AB18" s="157" t="s">
        <v>59</v>
      </c>
      <c r="AC18" s="13">
        <f t="shared" si="6"/>
        <v>100.00000000000001</v>
      </c>
      <c r="AD18" s="12" t="str">
        <f t="shared" si="7"/>
        <v>ОК</v>
      </c>
      <c r="AE18" s="14"/>
      <c r="AF18" s="14"/>
      <c r="AG18" s="14"/>
    </row>
    <row r="19" spans="1:33" s="15" customFormat="1" ht="15.75" customHeight="1">
      <c r="A19" s="40">
        <v>7</v>
      </c>
      <c r="B19" s="138">
        <v>96.367</v>
      </c>
      <c r="C19" s="139">
        <v>1.89</v>
      </c>
      <c r="D19" s="139">
        <v>0.582</v>
      </c>
      <c r="E19" s="139">
        <v>0.088</v>
      </c>
      <c r="F19" s="139">
        <v>0.09</v>
      </c>
      <c r="G19" s="139">
        <v>0.003</v>
      </c>
      <c r="H19" s="139">
        <v>0.017</v>
      </c>
      <c r="I19" s="139">
        <v>0.012</v>
      </c>
      <c r="J19" s="139">
        <v>0.012</v>
      </c>
      <c r="K19" s="152"/>
      <c r="L19" s="139">
        <v>0.797</v>
      </c>
      <c r="M19" s="141">
        <v>0.142</v>
      </c>
      <c r="N19" s="142">
        <v>0.696</v>
      </c>
      <c r="O19" s="143">
        <f t="shared" si="0"/>
        <v>8144.64519</v>
      </c>
      <c r="P19" s="144">
        <v>34.1</v>
      </c>
      <c r="Q19" s="145">
        <f t="shared" si="1"/>
        <v>9.472222222222223</v>
      </c>
      <c r="R19" s="71">
        <f t="shared" si="2"/>
        <v>9033.151938</v>
      </c>
      <c r="S19" s="144">
        <v>37.82</v>
      </c>
      <c r="T19" s="146">
        <f t="shared" si="3"/>
        <v>10.505555555555555</v>
      </c>
      <c r="U19" s="147">
        <f t="shared" si="4"/>
        <v>11882.583357217924</v>
      </c>
      <c r="V19" s="148">
        <v>49.75</v>
      </c>
      <c r="W19" s="146">
        <f t="shared" si="5"/>
        <v>13.819444444444445</v>
      </c>
      <c r="X19" s="149">
        <v>-21.1</v>
      </c>
      <c r="Y19" s="154">
        <v>-20.9</v>
      </c>
      <c r="Z19" s="150" t="s">
        <v>58</v>
      </c>
      <c r="AA19" s="139">
        <v>0.0024</v>
      </c>
      <c r="AB19" s="157"/>
      <c r="AC19" s="13">
        <f t="shared" si="6"/>
        <v>99.99999999999999</v>
      </c>
      <c r="AD19" s="12" t="str">
        <f t="shared" si="7"/>
        <v>ОК</v>
      </c>
      <c r="AE19" s="14"/>
      <c r="AF19" s="14"/>
      <c r="AG19" s="14"/>
    </row>
    <row r="20" spans="1:33" s="15" customFormat="1" ht="15">
      <c r="A20" s="38">
        <v>8</v>
      </c>
      <c r="B20" s="138">
        <v>96.373</v>
      </c>
      <c r="C20" s="139">
        <v>1.885</v>
      </c>
      <c r="D20" s="139">
        <v>0.581</v>
      </c>
      <c r="E20" s="139">
        <v>0.09</v>
      </c>
      <c r="F20" s="139">
        <v>0.092</v>
      </c>
      <c r="G20" s="139">
        <v>0.003</v>
      </c>
      <c r="H20" s="139">
        <v>0.017</v>
      </c>
      <c r="I20" s="139">
        <v>0.013</v>
      </c>
      <c r="J20" s="139">
        <v>0.012</v>
      </c>
      <c r="K20" s="152"/>
      <c r="L20" s="139">
        <v>0.792</v>
      </c>
      <c r="M20" s="141">
        <v>0.142</v>
      </c>
      <c r="N20" s="142">
        <v>0.696</v>
      </c>
      <c r="O20" s="143">
        <f t="shared" si="0"/>
        <v>8147.033649</v>
      </c>
      <c r="P20" s="144">
        <v>34.11</v>
      </c>
      <c r="Q20" s="145">
        <f t="shared" si="1"/>
        <v>9.475</v>
      </c>
      <c r="R20" s="71">
        <f t="shared" si="2"/>
        <v>9035.540396999999</v>
      </c>
      <c r="S20" s="144">
        <v>37.83</v>
      </c>
      <c r="T20" s="146">
        <f t="shared" si="3"/>
        <v>10.508333333333333</v>
      </c>
      <c r="U20" s="147">
        <f t="shared" si="4"/>
        <v>11884.971816184197</v>
      </c>
      <c r="V20" s="148">
        <v>49.76</v>
      </c>
      <c r="W20" s="146">
        <f t="shared" si="5"/>
        <v>13.822222222222221</v>
      </c>
      <c r="X20" s="156"/>
      <c r="Y20" s="154"/>
      <c r="Z20" s="154"/>
      <c r="AA20" s="154"/>
      <c r="AB20" s="157"/>
      <c r="AC20" s="13">
        <f t="shared" si="6"/>
        <v>100.00000000000001</v>
      </c>
      <c r="AD20" s="12" t="str">
        <f t="shared" si="7"/>
        <v>ОК</v>
      </c>
      <c r="AE20" s="14"/>
      <c r="AF20" s="14"/>
      <c r="AG20" s="14"/>
    </row>
    <row r="21" spans="1:33" s="10" customFormat="1" ht="15">
      <c r="A21" s="38">
        <v>9</v>
      </c>
      <c r="B21" s="138">
        <v>94.822</v>
      </c>
      <c r="C21" s="139">
        <v>2.733</v>
      </c>
      <c r="D21" s="139">
        <v>0.816</v>
      </c>
      <c r="E21" s="139">
        <v>0.108</v>
      </c>
      <c r="F21" s="139">
        <v>0.135</v>
      </c>
      <c r="G21" s="139">
        <v>0.003</v>
      </c>
      <c r="H21" s="139">
        <v>0.029</v>
      </c>
      <c r="I21" s="139">
        <v>0.021</v>
      </c>
      <c r="J21" s="139">
        <v>0.024</v>
      </c>
      <c r="K21" s="152"/>
      <c r="L21" s="139">
        <v>1.132</v>
      </c>
      <c r="M21" s="141">
        <v>0.177</v>
      </c>
      <c r="N21" s="142">
        <v>0.708</v>
      </c>
      <c r="O21" s="143">
        <f t="shared" si="0"/>
        <v>8218.687419</v>
      </c>
      <c r="P21" s="144">
        <v>34.41</v>
      </c>
      <c r="Q21" s="145">
        <f t="shared" si="1"/>
        <v>9.558333333333332</v>
      </c>
      <c r="R21" s="71">
        <f t="shared" si="2"/>
        <v>9109.582626</v>
      </c>
      <c r="S21" s="144">
        <v>38.14</v>
      </c>
      <c r="T21" s="146">
        <f t="shared" si="3"/>
        <v>10.594444444444445</v>
      </c>
      <c r="U21" s="147">
        <f t="shared" si="4"/>
        <v>11884.971816184197</v>
      </c>
      <c r="V21" s="148">
        <v>49.76</v>
      </c>
      <c r="W21" s="146">
        <f t="shared" si="5"/>
        <v>13.822222222222221</v>
      </c>
      <c r="X21" s="156"/>
      <c r="Y21" s="150"/>
      <c r="Z21" s="154"/>
      <c r="AA21" s="154"/>
      <c r="AB21" s="155"/>
      <c r="AC21" s="7">
        <f t="shared" si="6"/>
        <v>100.00000000000003</v>
      </c>
      <c r="AD21" s="8" t="str">
        <f t="shared" si="7"/>
        <v>ОК</v>
      </c>
      <c r="AE21" s="9"/>
      <c r="AF21" s="9"/>
      <c r="AG21" s="9"/>
    </row>
    <row r="22" spans="1:33" s="10" customFormat="1" ht="15">
      <c r="A22" s="38">
        <v>10</v>
      </c>
      <c r="B22" s="138">
        <v>94.069</v>
      </c>
      <c r="C22" s="139">
        <v>3.345</v>
      </c>
      <c r="D22" s="139">
        <v>0.723</v>
      </c>
      <c r="E22" s="139">
        <v>0.095</v>
      </c>
      <c r="F22" s="139">
        <v>0.116</v>
      </c>
      <c r="G22" s="139">
        <v>0.003</v>
      </c>
      <c r="H22" s="139">
        <v>0.027</v>
      </c>
      <c r="I22" s="139">
        <v>0.022</v>
      </c>
      <c r="J22" s="139">
        <v>0.061</v>
      </c>
      <c r="K22" s="152"/>
      <c r="L22" s="139">
        <v>1.339</v>
      </c>
      <c r="M22" s="141">
        <v>0.2</v>
      </c>
      <c r="N22" s="142">
        <v>0.712</v>
      </c>
      <c r="O22" s="143">
        <f t="shared" si="0"/>
        <v>8230.629714</v>
      </c>
      <c r="P22" s="144">
        <v>34.46</v>
      </c>
      <c r="Q22" s="145">
        <f t="shared" si="1"/>
        <v>9.572222222222223</v>
      </c>
      <c r="R22" s="71">
        <f t="shared" si="2"/>
        <v>9123.91338</v>
      </c>
      <c r="S22" s="144">
        <v>38.2</v>
      </c>
      <c r="T22" s="146">
        <f t="shared" si="3"/>
        <v>10.611111111111112</v>
      </c>
      <c r="U22" s="147">
        <f t="shared" si="4"/>
        <v>11865.864144453997</v>
      </c>
      <c r="V22" s="148">
        <v>49.68</v>
      </c>
      <c r="W22" s="146">
        <f t="shared" si="5"/>
        <v>13.799999999999999</v>
      </c>
      <c r="X22" s="156"/>
      <c r="Y22" s="154"/>
      <c r="Z22" s="150"/>
      <c r="AA22" s="154"/>
      <c r="AB22" s="157"/>
      <c r="AC22" s="7">
        <f t="shared" si="6"/>
        <v>100.00000000000001</v>
      </c>
      <c r="AD22" s="8" t="str">
        <f t="shared" si="7"/>
        <v>ОК</v>
      </c>
      <c r="AE22" s="9"/>
      <c r="AF22" s="9"/>
      <c r="AG22" s="9"/>
    </row>
    <row r="23" spans="1:33" s="10" customFormat="1" ht="15">
      <c r="A23" s="38">
        <v>11</v>
      </c>
      <c r="B23" s="138"/>
      <c r="C23" s="139"/>
      <c r="D23" s="139"/>
      <c r="E23" s="139"/>
      <c r="F23" s="139"/>
      <c r="G23" s="139"/>
      <c r="H23" s="139"/>
      <c r="I23" s="139"/>
      <c r="J23" s="139"/>
      <c r="K23" s="152"/>
      <c r="L23" s="139"/>
      <c r="M23" s="141"/>
      <c r="N23" s="142"/>
      <c r="O23" s="143">
        <f t="shared" si="0"/>
        <v>8230.629714</v>
      </c>
      <c r="P23" s="144">
        <v>34.46</v>
      </c>
      <c r="Q23" s="164">
        <f>P23/3.6</f>
        <v>9.572222222222223</v>
      </c>
      <c r="R23" s="71">
        <f t="shared" si="2"/>
        <v>9123.91338</v>
      </c>
      <c r="S23" s="144">
        <v>38.2</v>
      </c>
      <c r="T23" s="165">
        <f>S23/3.6</f>
        <v>10.611111111111112</v>
      </c>
      <c r="U23" s="147">
        <f t="shared" si="4"/>
        <v>11865.864144453997</v>
      </c>
      <c r="V23" s="148">
        <v>49.68</v>
      </c>
      <c r="W23" s="165">
        <f>V23/3.6</f>
        <v>13.799999999999999</v>
      </c>
      <c r="X23" s="156"/>
      <c r="Y23" s="150"/>
      <c r="Z23" s="154"/>
      <c r="AA23" s="154"/>
      <c r="AB23" s="155"/>
      <c r="AC23" s="7">
        <f t="shared" si="6"/>
        <v>0</v>
      </c>
      <c r="AD23" s="8" t="str">
        <f t="shared" si="7"/>
        <v> </v>
      </c>
      <c r="AE23" s="9"/>
      <c r="AF23" s="9"/>
      <c r="AG23" s="9"/>
    </row>
    <row r="24" spans="1:33" s="10" customFormat="1" ht="15">
      <c r="A24" s="40">
        <v>12</v>
      </c>
      <c r="B24" s="138">
        <v>94.5635</v>
      </c>
      <c r="C24" s="139">
        <v>2.6402</v>
      </c>
      <c r="D24" s="139">
        <v>0.7307</v>
      </c>
      <c r="E24" s="139">
        <v>0.0891</v>
      </c>
      <c r="F24" s="139">
        <v>0.1091</v>
      </c>
      <c r="G24" s="139">
        <v>0.0012</v>
      </c>
      <c r="H24" s="139">
        <v>0.0238</v>
      </c>
      <c r="I24" s="139">
        <v>0.0189</v>
      </c>
      <c r="J24" s="139">
        <v>0.031</v>
      </c>
      <c r="K24" s="152">
        <v>0.0057</v>
      </c>
      <c r="L24" s="139">
        <v>1.5109</v>
      </c>
      <c r="M24" s="141">
        <v>0.2759</v>
      </c>
      <c r="N24" s="142">
        <v>0.7085</v>
      </c>
      <c r="O24" s="143">
        <f t="shared" si="0"/>
        <v>8154.199026</v>
      </c>
      <c r="P24" s="144">
        <v>34.14</v>
      </c>
      <c r="Q24" s="145">
        <f t="shared" si="1"/>
        <v>9.483333333333333</v>
      </c>
      <c r="R24" s="71">
        <f t="shared" si="2"/>
        <v>9035.540396999999</v>
      </c>
      <c r="S24" s="144">
        <v>37.83</v>
      </c>
      <c r="T24" s="146">
        <f t="shared" si="3"/>
        <v>10.508333333333333</v>
      </c>
      <c r="U24" s="147">
        <f t="shared" si="4"/>
        <v>11782.268080634374</v>
      </c>
      <c r="V24" s="148">
        <v>49.33</v>
      </c>
      <c r="W24" s="146">
        <f t="shared" si="5"/>
        <v>13.702777777777778</v>
      </c>
      <c r="X24" s="156"/>
      <c r="Y24" s="150"/>
      <c r="Z24" s="154"/>
      <c r="AA24" s="154"/>
      <c r="AB24" s="157"/>
      <c r="AC24" s="7">
        <f t="shared" si="6"/>
        <v>100</v>
      </c>
      <c r="AD24" s="8" t="str">
        <f t="shared" si="7"/>
        <v>ОК</v>
      </c>
      <c r="AE24" s="9"/>
      <c r="AF24" s="9"/>
      <c r="AG24" s="9"/>
    </row>
    <row r="25" spans="1:33" s="10" customFormat="1" ht="15">
      <c r="A25" s="38">
        <v>13</v>
      </c>
      <c r="B25" s="138">
        <v>95.212</v>
      </c>
      <c r="C25" s="139">
        <v>2.3727</v>
      </c>
      <c r="D25" s="139">
        <v>0.6797</v>
      </c>
      <c r="E25" s="139">
        <v>0.09</v>
      </c>
      <c r="F25" s="139">
        <v>0.1034</v>
      </c>
      <c r="G25" s="139">
        <v>0.0012</v>
      </c>
      <c r="H25" s="139">
        <v>0.0219</v>
      </c>
      <c r="I25" s="139">
        <v>0.0169</v>
      </c>
      <c r="J25" s="139">
        <v>0.0264</v>
      </c>
      <c r="K25" s="152">
        <v>0.0049</v>
      </c>
      <c r="L25" s="139">
        <v>1.2377</v>
      </c>
      <c r="M25" s="141">
        <v>0.2331</v>
      </c>
      <c r="N25" s="142">
        <v>0.7041</v>
      </c>
      <c r="O25" s="143">
        <f t="shared" si="0"/>
        <v>8151.810567</v>
      </c>
      <c r="P25" s="144">
        <v>34.13</v>
      </c>
      <c r="Q25" s="145">
        <f t="shared" si="1"/>
        <v>9.480555555555556</v>
      </c>
      <c r="R25" s="71">
        <f t="shared" si="2"/>
        <v>9035.540396999999</v>
      </c>
      <c r="S25" s="144">
        <v>37.83</v>
      </c>
      <c r="T25" s="146">
        <f t="shared" si="3"/>
        <v>10.508333333333333</v>
      </c>
      <c r="U25" s="147">
        <f t="shared" si="4"/>
        <v>11818.094965128497</v>
      </c>
      <c r="V25" s="148">
        <v>49.48</v>
      </c>
      <c r="W25" s="146">
        <f t="shared" si="5"/>
        <v>13.744444444444444</v>
      </c>
      <c r="X25" s="166">
        <v>-20.8</v>
      </c>
      <c r="Y25" s="154">
        <v>-18</v>
      </c>
      <c r="Z25" s="163"/>
      <c r="AA25" s="154"/>
      <c r="AB25" s="155"/>
      <c r="AC25" s="7">
        <f t="shared" si="6"/>
        <v>99.9999</v>
      </c>
      <c r="AD25" s="8" t="str">
        <f t="shared" si="7"/>
        <v> </v>
      </c>
      <c r="AE25" s="9"/>
      <c r="AF25" s="9"/>
      <c r="AG25" s="9"/>
    </row>
    <row r="26" spans="1:33" s="10" customFormat="1" ht="15" customHeight="1">
      <c r="A26" s="40">
        <v>14</v>
      </c>
      <c r="B26" s="138">
        <v>95.838</v>
      </c>
      <c r="C26" s="139">
        <v>2.106</v>
      </c>
      <c r="D26" s="139">
        <v>0.614</v>
      </c>
      <c r="E26" s="139">
        <v>0.084</v>
      </c>
      <c r="F26" s="139">
        <v>0.092</v>
      </c>
      <c r="G26" s="139">
        <v>0.003</v>
      </c>
      <c r="H26" s="139">
        <v>0.018</v>
      </c>
      <c r="I26" s="139">
        <v>0.013</v>
      </c>
      <c r="J26" s="139">
        <v>0.023</v>
      </c>
      <c r="K26" s="152"/>
      <c r="L26" s="139">
        <v>1.023</v>
      </c>
      <c r="M26" s="141">
        <v>0.186</v>
      </c>
      <c r="N26" s="142">
        <v>0.7</v>
      </c>
      <c r="O26" s="143">
        <f t="shared" si="0"/>
        <v>8144.64519</v>
      </c>
      <c r="P26" s="144">
        <v>34.1</v>
      </c>
      <c r="Q26" s="164">
        <f>P26/3.6</f>
        <v>9.472222222222223</v>
      </c>
      <c r="R26" s="71">
        <f t="shared" si="2"/>
        <v>9030.763479000001</v>
      </c>
      <c r="S26" s="144">
        <v>37.81</v>
      </c>
      <c r="T26" s="165">
        <f>S26/3.6</f>
        <v>10.502777777777778</v>
      </c>
      <c r="U26" s="147">
        <f t="shared" si="4"/>
        <v>11851.533390656348</v>
      </c>
      <c r="V26" s="148">
        <v>49.62</v>
      </c>
      <c r="W26" s="165">
        <f>V26/3.6</f>
        <v>13.783333333333331</v>
      </c>
      <c r="X26" s="156"/>
      <c r="Y26" s="150"/>
      <c r="Z26" s="150" t="s">
        <v>58</v>
      </c>
      <c r="AA26" s="139">
        <v>0.0016</v>
      </c>
      <c r="AB26" s="157"/>
      <c r="AC26" s="7">
        <f t="shared" si="6"/>
        <v>100</v>
      </c>
      <c r="AD26" s="8" t="str">
        <f t="shared" si="7"/>
        <v>ОК</v>
      </c>
      <c r="AE26" s="9"/>
      <c r="AF26" s="9"/>
      <c r="AG26" s="9"/>
    </row>
    <row r="27" spans="1:33" s="10" customFormat="1" ht="15">
      <c r="A27" s="38">
        <v>15</v>
      </c>
      <c r="B27" s="138">
        <v>95.818</v>
      </c>
      <c r="C27" s="139">
        <v>2.115</v>
      </c>
      <c r="D27" s="139">
        <v>0.611</v>
      </c>
      <c r="E27" s="139">
        <v>0.083</v>
      </c>
      <c r="F27" s="139">
        <v>0.091</v>
      </c>
      <c r="G27" s="139">
        <v>0.003</v>
      </c>
      <c r="H27" s="139">
        <v>0.018</v>
      </c>
      <c r="I27" s="139">
        <v>0.013</v>
      </c>
      <c r="J27" s="139">
        <v>0.019</v>
      </c>
      <c r="K27" s="152"/>
      <c r="L27" s="139">
        <v>1.043</v>
      </c>
      <c r="M27" s="141">
        <v>0.186</v>
      </c>
      <c r="N27" s="142">
        <v>0.7</v>
      </c>
      <c r="O27" s="143">
        <f t="shared" si="0"/>
        <v>8142.256731</v>
      </c>
      <c r="P27" s="144">
        <v>34.09</v>
      </c>
      <c r="Q27" s="164">
        <f>P27/3.6</f>
        <v>9.469444444444445</v>
      </c>
      <c r="R27" s="71">
        <f t="shared" si="2"/>
        <v>9028.37502</v>
      </c>
      <c r="S27" s="144">
        <v>37.8</v>
      </c>
      <c r="T27" s="165">
        <f>S27/3.6</f>
        <v>10.499999999999998</v>
      </c>
      <c r="U27" s="147">
        <f t="shared" si="4"/>
        <v>11846.756472723799</v>
      </c>
      <c r="V27" s="148">
        <v>49.6</v>
      </c>
      <c r="W27" s="165">
        <f>V27/3.6</f>
        <v>13.777777777777779</v>
      </c>
      <c r="X27" s="156"/>
      <c r="Y27" s="150"/>
      <c r="Z27" s="154"/>
      <c r="AA27" s="154"/>
      <c r="AB27" s="157"/>
      <c r="AC27" s="7">
        <f t="shared" si="6"/>
        <v>100.00000000000001</v>
      </c>
      <c r="AD27" s="8" t="str">
        <f t="shared" si="7"/>
        <v>ОК</v>
      </c>
      <c r="AE27" s="9"/>
      <c r="AF27" s="9"/>
      <c r="AG27" s="9"/>
    </row>
    <row r="28" spans="1:33" s="10" customFormat="1" ht="15">
      <c r="A28" s="38">
        <v>16</v>
      </c>
      <c r="B28" s="138">
        <v>95.28</v>
      </c>
      <c r="C28" s="139">
        <v>2.488</v>
      </c>
      <c r="D28" s="139">
        <v>0.702</v>
      </c>
      <c r="E28" s="139">
        <v>0.09</v>
      </c>
      <c r="F28" s="139">
        <v>0.101</v>
      </c>
      <c r="G28" s="139">
        <v>0.003</v>
      </c>
      <c r="H28" s="139">
        <v>0.019</v>
      </c>
      <c r="I28" s="139">
        <v>0.014</v>
      </c>
      <c r="J28" s="139">
        <v>0.02</v>
      </c>
      <c r="K28" s="152"/>
      <c r="L28" s="139">
        <v>1.097</v>
      </c>
      <c r="M28" s="141">
        <v>0.186</v>
      </c>
      <c r="N28" s="142">
        <v>0.703</v>
      </c>
      <c r="O28" s="143">
        <f t="shared" si="0"/>
        <v>8175.695156999999</v>
      </c>
      <c r="P28" s="144">
        <v>34.23</v>
      </c>
      <c r="Q28" s="145">
        <f t="shared" si="1"/>
        <v>9.508333333333333</v>
      </c>
      <c r="R28" s="71">
        <f t="shared" si="2"/>
        <v>9064.201905</v>
      </c>
      <c r="S28" s="144">
        <v>37.95</v>
      </c>
      <c r="T28" s="146">
        <f t="shared" si="3"/>
        <v>10.541666666666668</v>
      </c>
      <c r="U28" s="147">
        <f t="shared" si="4"/>
        <v>11861.087226521448</v>
      </c>
      <c r="V28" s="148">
        <v>49.66</v>
      </c>
      <c r="W28" s="146">
        <f t="shared" si="5"/>
        <v>13.794444444444443</v>
      </c>
      <c r="X28" s="156"/>
      <c r="Y28" s="150"/>
      <c r="Z28" s="154"/>
      <c r="AA28" s="154"/>
      <c r="AB28" s="167"/>
      <c r="AC28" s="7">
        <f t="shared" si="6"/>
        <v>100</v>
      </c>
      <c r="AD28" s="8" t="str">
        <f t="shared" si="7"/>
        <v>ОК</v>
      </c>
      <c r="AE28" s="9"/>
      <c r="AF28" s="9"/>
      <c r="AG28" s="9"/>
    </row>
    <row r="29" spans="1:33" s="10" customFormat="1" ht="15">
      <c r="A29" s="38">
        <v>17</v>
      </c>
      <c r="B29" s="138">
        <v>94.776</v>
      </c>
      <c r="C29" s="139">
        <v>2.806</v>
      </c>
      <c r="D29" s="139">
        <v>0.817</v>
      </c>
      <c r="E29" s="139">
        <v>0.103</v>
      </c>
      <c r="F29" s="139">
        <v>0.123</v>
      </c>
      <c r="G29" s="139">
        <v>0.003</v>
      </c>
      <c r="H29" s="139">
        <v>0.024</v>
      </c>
      <c r="I29" s="139">
        <v>0.019</v>
      </c>
      <c r="J29" s="139">
        <v>0.026</v>
      </c>
      <c r="K29" s="152"/>
      <c r="L29" s="139">
        <v>1.116</v>
      </c>
      <c r="M29" s="141">
        <v>0.187</v>
      </c>
      <c r="N29" s="142">
        <v>0.708</v>
      </c>
      <c r="O29" s="143">
        <f t="shared" si="0"/>
        <v>8218.687419</v>
      </c>
      <c r="P29" s="144">
        <v>34.41</v>
      </c>
      <c r="Q29" s="145">
        <f t="shared" si="1"/>
        <v>9.558333333333332</v>
      </c>
      <c r="R29" s="71">
        <f t="shared" si="2"/>
        <v>9111.971085</v>
      </c>
      <c r="S29" s="144">
        <v>38.15</v>
      </c>
      <c r="T29" s="146">
        <f t="shared" si="3"/>
        <v>10.597222222222221</v>
      </c>
      <c r="U29" s="147">
        <f t="shared" si="4"/>
        <v>11884.971816184197</v>
      </c>
      <c r="V29" s="148">
        <v>49.76</v>
      </c>
      <c r="W29" s="146">
        <f t="shared" si="5"/>
        <v>13.822222222222221</v>
      </c>
      <c r="X29" s="156"/>
      <c r="Y29" s="150"/>
      <c r="Z29" s="154"/>
      <c r="AA29" s="154"/>
      <c r="AB29" s="167"/>
      <c r="AC29" s="7">
        <f t="shared" si="6"/>
        <v>99.99999999999999</v>
      </c>
      <c r="AD29" s="8" t="str">
        <f t="shared" si="7"/>
        <v>ОК</v>
      </c>
      <c r="AE29" s="9"/>
      <c r="AF29" s="9"/>
      <c r="AG29" s="9"/>
    </row>
    <row r="30" spans="1:33" s="10" customFormat="1" ht="15">
      <c r="A30" s="38">
        <v>18</v>
      </c>
      <c r="B30" s="138">
        <v>95.056</v>
      </c>
      <c r="C30" s="139">
        <v>2.634</v>
      </c>
      <c r="D30" s="139">
        <v>0.756</v>
      </c>
      <c r="E30" s="139">
        <v>0.098</v>
      </c>
      <c r="F30" s="139">
        <v>0.113</v>
      </c>
      <c r="G30" s="139">
        <v>0.003</v>
      </c>
      <c r="H30" s="139">
        <v>0.022</v>
      </c>
      <c r="I30" s="139">
        <v>0.016</v>
      </c>
      <c r="J30" s="139">
        <v>0.026</v>
      </c>
      <c r="K30" s="152"/>
      <c r="L30" s="139">
        <v>1.099</v>
      </c>
      <c r="M30" s="141">
        <v>0.177</v>
      </c>
      <c r="N30" s="142">
        <v>0.706</v>
      </c>
      <c r="O30" s="143">
        <f t="shared" si="0"/>
        <v>8199.579747</v>
      </c>
      <c r="P30" s="144">
        <v>34.33</v>
      </c>
      <c r="Q30" s="145">
        <f t="shared" si="1"/>
        <v>9.53611111111111</v>
      </c>
      <c r="R30" s="71">
        <f t="shared" si="2"/>
        <v>9090.474954000001</v>
      </c>
      <c r="S30" s="144">
        <v>38.06</v>
      </c>
      <c r="T30" s="146">
        <f t="shared" si="3"/>
        <v>10.572222222222223</v>
      </c>
      <c r="U30" s="147">
        <f t="shared" si="4"/>
        <v>11877.806439285372</v>
      </c>
      <c r="V30" s="148">
        <v>49.73</v>
      </c>
      <c r="W30" s="146">
        <f t="shared" si="5"/>
        <v>13.813888888888888</v>
      </c>
      <c r="X30" s="149"/>
      <c r="Y30" s="150"/>
      <c r="Z30" s="154"/>
      <c r="AA30" s="154"/>
      <c r="AB30" s="167"/>
      <c r="AC30" s="7">
        <f t="shared" si="6"/>
        <v>100.00000000000001</v>
      </c>
      <c r="AD30" s="8" t="str">
        <f t="shared" si="7"/>
        <v>ОК</v>
      </c>
      <c r="AE30" s="9"/>
      <c r="AF30" s="9"/>
      <c r="AG30" s="9"/>
    </row>
    <row r="31" spans="1:33" s="10" customFormat="1" ht="15">
      <c r="A31" s="40">
        <v>19</v>
      </c>
      <c r="B31" s="138">
        <v>95.062</v>
      </c>
      <c r="C31" s="139">
        <v>2.668</v>
      </c>
      <c r="D31" s="139">
        <v>0.749</v>
      </c>
      <c r="E31" s="139">
        <v>0.097</v>
      </c>
      <c r="F31" s="139">
        <v>0.105</v>
      </c>
      <c r="G31" s="139">
        <v>0.003</v>
      </c>
      <c r="H31" s="139">
        <v>0.021</v>
      </c>
      <c r="I31" s="139">
        <v>0.015</v>
      </c>
      <c r="J31" s="139">
        <v>0.022</v>
      </c>
      <c r="K31" s="152"/>
      <c r="L31" s="139">
        <v>1.085</v>
      </c>
      <c r="M31" s="141">
        <v>0.173</v>
      </c>
      <c r="N31" s="142">
        <v>0.705</v>
      </c>
      <c r="O31" s="143">
        <f t="shared" si="0"/>
        <v>8197.191288</v>
      </c>
      <c r="P31" s="144">
        <v>34.32</v>
      </c>
      <c r="Q31" s="145">
        <f t="shared" si="1"/>
        <v>9.533333333333333</v>
      </c>
      <c r="R31" s="71">
        <f t="shared" si="2"/>
        <v>9088.086495</v>
      </c>
      <c r="S31" s="144">
        <v>38.05</v>
      </c>
      <c r="T31" s="146">
        <f t="shared" si="3"/>
        <v>10.569444444444443</v>
      </c>
      <c r="U31" s="147">
        <f t="shared" si="4"/>
        <v>11877.806439285372</v>
      </c>
      <c r="V31" s="148">
        <v>49.73</v>
      </c>
      <c r="W31" s="146">
        <f t="shared" si="5"/>
        <v>13.813888888888888</v>
      </c>
      <c r="X31" s="149"/>
      <c r="Y31" s="154"/>
      <c r="Z31" s="154"/>
      <c r="AA31" s="154"/>
      <c r="AB31" s="167"/>
      <c r="AC31" s="7">
        <f t="shared" si="6"/>
        <v>100</v>
      </c>
      <c r="AD31" s="8" t="str">
        <f t="shared" si="7"/>
        <v>ОК</v>
      </c>
      <c r="AE31" s="9"/>
      <c r="AF31" s="9"/>
      <c r="AG31" s="9"/>
    </row>
    <row r="32" spans="1:33" s="10" customFormat="1" ht="15">
      <c r="A32" s="38">
        <v>20</v>
      </c>
      <c r="B32" s="138">
        <v>95.337</v>
      </c>
      <c r="C32" s="139">
        <v>2.548</v>
      </c>
      <c r="D32" s="139">
        <v>0.723</v>
      </c>
      <c r="E32" s="139">
        <v>0.096</v>
      </c>
      <c r="F32" s="139">
        <v>0.101</v>
      </c>
      <c r="G32" s="139">
        <v>0.003</v>
      </c>
      <c r="H32" s="139">
        <v>0.02</v>
      </c>
      <c r="I32" s="139">
        <v>0.014</v>
      </c>
      <c r="J32" s="139">
        <v>0.019</v>
      </c>
      <c r="K32" s="152"/>
      <c r="L32" s="139">
        <v>0.968</v>
      </c>
      <c r="M32" s="141">
        <v>0.171</v>
      </c>
      <c r="N32" s="142">
        <v>0.703</v>
      </c>
      <c r="O32" s="143">
        <f t="shared" si="0"/>
        <v>8194.802829</v>
      </c>
      <c r="P32" s="144">
        <v>34.31</v>
      </c>
      <c r="Q32" s="145">
        <f t="shared" si="1"/>
        <v>9.530555555555557</v>
      </c>
      <c r="R32" s="71">
        <f t="shared" si="2"/>
        <v>9085.698036</v>
      </c>
      <c r="S32" s="144">
        <v>38.04</v>
      </c>
      <c r="T32" s="146">
        <f t="shared" si="3"/>
        <v>10.566666666666666</v>
      </c>
      <c r="U32" s="147">
        <f t="shared" si="4"/>
        <v>11889.748734116747</v>
      </c>
      <c r="V32" s="148">
        <v>49.78</v>
      </c>
      <c r="W32" s="146">
        <f t="shared" si="5"/>
        <v>13.827777777777778</v>
      </c>
      <c r="X32" s="153">
        <v>-20.8</v>
      </c>
      <c r="Y32" s="154">
        <v>-18</v>
      </c>
      <c r="Z32" s="163"/>
      <c r="AA32" s="154"/>
      <c r="AB32" s="157"/>
      <c r="AC32" s="7">
        <f t="shared" si="6"/>
        <v>100.00000000000001</v>
      </c>
      <c r="AD32" s="8" t="str">
        <f>IF(AC32=100,"ОК"," ")</f>
        <v>ОК</v>
      </c>
      <c r="AE32" s="9"/>
      <c r="AF32" s="9"/>
      <c r="AG32" s="9"/>
    </row>
    <row r="33" spans="1:33" s="10" customFormat="1" ht="15" customHeight="1">
      <c r="A33" s="40">
        <v>21</v>
      </c>
      <c r="B33" s="138">
        <v>95.966</v>
      </c>
      <c r="C33" s="139">
        <v>2.172</v>
      </c>
      <c r="D33" s="139">
        <v>0.653</v>
      </c>
      <c r="E33" s="139">
        <v>0.095</v>
      </c>
      <c r="F33" s="139">
        <v>0.096</v>
      </c>
      <c r="G33" s="139">
        <v>0.003</v>
      </c>
      <c r="H33" s="139">
        <v>0.019</v>
      </c>
      <c r="I33" s="139">
        <v>0.013</v>
      </c>
      <c r="J33" s="139">
        <v>0.015</v>
      </c>
      <c r="K33" s="152"/>
      <c r="L33" s="139">
        <v>0.803</v>
      </c>
      <c r="M33" s="141">
        <v>0.165</v>
      </c>
      <c r="N33" s="142">
        <v>0.699</v>
      </c>
      <c r="O33" s="143">
        <f t="shared" si="0"/>
        <v>8173.306697999999</v>
      </c>
      <c r="P33" s="144">
        <v>34.22</v>
      </c>
      <c r="Q33" s="145">
        <f aca="true" t="shared" si="8" ref="Q33:Q43">P33/3.6</f>
        <v>9.505555555555555</v>
      </c>
      <c r="R33" s="71">
        <f t="shared" si="2"/>
        <v>9064.201905</v>
      </c>
      <c r="S33" s="144">
        <v>37.95</v>
      </c>
      <c r="T33" s="146">
        <f aca="true" t="shared" si="9" ref="T33:T43">S33/3.6</f>
        <v>10.541666666666668</v>
      </c>
      <c r="U33" s="147">
        <f t="shared" si="4"/>
        <v>11896.914111015572</v>
      </c>
      <c r="V33" s="148">
        <v>49.81</v>
      </c>
      <c r="W33" s="146">
        <f aca="true" t="shared" si="10" ref="W33:W41">V33/3.6</f>
        <v>13.836111111111112</v>
      </c>
      <c r="X33" s="149"/>
      <c r="Y33" s="150"/>
      <c r="Z33" s="150" t="s">
        <v>58</v>
      </c>
      <c r="AA33" s="139">
        <v>0.0026</v>
      </c>
      <c r="AB33" s="157"/>
      <c r="AC33" s="7">
        <f t="shared" si="6"/>
        <v>100.00000000000001</v>
      </c>
      <c r="AD33" s="8" t="str">
        <f t="shared" si="7"/>
        <v>ОК</v>
      </c>
      <c r="AE33" s="9"/>
      <c r="AF33" s="9"/>
      <c r="AG33" s="9"/>
    </row>
    <row r="34" spans="1:33" s="10" customFormat="1" ht="15">
      <c r="A34" s="38">
        <v>22</v>
      </c>
      <c r="B34" s="168">
        <v>96.254</v>
      </c>
      <c r="C34" s="169">
        <v>1.986</v>
      </c>
      <c r="D34" s="169">
        <v>0.605</v>
      </c>
      <c r="E34" s="169">
        <v>0.09</v>
      </c>
      <c r="F34" s="169">
        <v>0.093</v>
      </c>
      <c r="G34" s="169">
        <v>0.003</v>
      </c>
      <c r="H34" s="169">
        <v>0.017</v>
      </c>
      <c r="I34" s="169">
        <v>0.013</v>
      </c>
      <c r="J34" s="169">
        <v>0.014</v>
      </c>
      <c r="K34" s="169"/>
      <c r="L34" s="169">
        <v>0.772</v>
      </c>
      <c r="M34" s="170">
        <v>0.153</v>
      </c>
      <c r="N34" s="171">
        <v>0.697</v>
      </c>
      <c r="O34" s="143">
        <f t="shared" si="0"/>
        <v>8156.587485</v>
      </c>
      <c r="P34" s="172">
        <v>34.15</v>
      </c>
      <c r="Q34" s="173">
        <f t="shared" si="8"/>
        <v>9.48611111111111</v>
      </c>
      <c r="R34" s="71">
        <f t="shared" si="2"/>
        <v>9045.094233</v>
      </c>
      <c r="S34" s="172">
        <v>37.87</v>
      </c>
      <c r="T34" s="174">
        <f t="shared" si="9"/>
        <v>10.519444444444444</v>
      </c>
      <c r="U34" s="147">
        <f t="shared" si="4"/>
        <v>11892.137193083023</v>
      </c>
      <c r="V34" s="172">
        <v>49.79</v>
      </c>
      <c r="W34" s="173">
        <f t="shared" si="10"/>
        <v>13.830555555555556</v>
      </c>
      <c r="X34" s="52"/>
      <c r="Y34" s="102"/>
      <c r="Z34" s="11"/>
      <c r="AA34" s="11"/>
      <c r="AB34" s="47"/>
      <c r="AC34" s="7">
        <f t="shared" si="6"/>
        <v>100.00000000000003</v>
      </c>
      <c r="AD34" s="8" t="str">
        <f t="shared" si="7"/>
        <v>ОК</v>
      </c>
      <c r="AE34" s="9"/>
      <c r="AF34" s="9"/>
      <c r="AG34" s="9"/>
    </row>
    <row r="35" spans="1:33" s="10" customFormat="1" ht="15">
      <c r="A35" s="38">
        <v>23</v>
      </c>
      <c r="B35" s="175">
        <v>96.361</v>
      </c>
      <c r="C35" s="16">
        <v>1.916</v>
      </c>
      <c r="D35" s="16">
        <v>0.575</v>
      </c>
      <c r="E35" s="16">
        <v>0.084</v>
      </c>
      <c r="F35" s="16">
        <v>0.087</v>
      </c>
      <c r="G35" s="16">
        <v>0.003</v>
      </c>
      <c r="H35" s="16">
        <v>0.016</v>
      </c>
      <c r="I35" s="16">
        <v>0.012</v>
      </c>
      <c r="J35" s="16">
        <v>0.013</v>
      </c>
      <c r="K35" s="16"/>
      <c r="L35" s="16">
        <v>0.785</v>
      </c>
      <c r="M35" s="28">
        <v>0.148</v>
      </c>
      <c r="N35" s="99">
        <v>0.696</v>
      </c>
      <c r="O35" s="73">
        <f t="shared" si="0"/>
        <v>8144.64519</v>
      </c>
      <c r="P35" s="176">
        <v>34.1</v>
      </c>
      <c r="Q35" s="173">
        <f t="shared" si="8"/>
        <v>9.472222222222223</v>
      </c>
      <c r="R35" s="71">
        <f t="shared" si="2"/>
        <v>9033.151938</v>
      </c>
      <c r="S35" s="176">
        <v>37.82</v>
      </c>
      <c r="T35" s="174">
        <f t="shared" si="9"/>
        <v>10.505555555555555</v>
      </c>
      <c r="U35" s="147">
        <f t="shared" si="4"/>
        <v>11882.583357217924</v>
      </c>
      <c r="V35" s="176">
        <v>49.75</v>
      </c>
      <c r="W35" s="173">
        <f t="shared" si="10"/>
        <v>13.819444444444445</v>
      </c>
      <c r="X35" s="52"/>
      <c r="Y35" s="103"/>
      <c r="Z35" s="6"/>
      <c r="AA35" s="6"/>
      <c r="AB35" s="46"/>
      <c r="AC35" s="7">
        <f t="shared" si="6"/>
        <v>100.00000000000001</v>
      </c>
      <c r="AD35" s="8" t="str">
        <f>IF(AC35=100,"ОК"," ")</f>
        <v>ОК</v>
      </c>
      <c r="AE35" s="9"/>
      <c r="AF35" s="9"/>
      <c r="AG35" s="9"/>
    </row>
    <row r="36" spans="1:33" s="10" customFormat="1" ht="15">
      <c r="A36" s="38">
        <v>24</v>
      </c>
      <c r="B36" s="175">
        <v>96.321</v>
      </c>
      <c r="C36" s="16">
        <v>1.945</v>
      </c>
      <c r="D36" s="16">
        <v>0.58</v>
      </c>
      <c r="E36" s="16">
        <v>0.084</v>
      </c>
      <c r="F36" s="16">
        <v>0.088</v>
      </c>
      <c r="G36" s="16">
        <v>0.003</v>
      </c>
      <c r="H36" s="16">
        <v>0.016</v>
      </c>
      <c r="I36" s="16">
        <v>0.012</v>
      </c>
      <c r="J36" s="16">
        <v>0.013</v>
      </c>
      <c r="K36" s="16"/>
      <c r="L36" s="16">
        <v>0.789</v>
      </c>
      <c r="M36" s="28">
        <v>0.149</v>
      </c>
      <c r="N36" s="177">
        <v>0.696</v>
      </c>
      <c r="O36" s="73">
        <f t="shared" si="0"/>
        <v>8147.033649</v>
      </c>
      <c r="P36" s="176">
        <v>34.11</v>
      </c>
      <c r="Q36" s="173">
        <f t="shared" si="8"/>
        <v>9.475</v>
      </c>
      <c r="R36" s="71">
        <f t="shared" si="2"/>
        <v>9035.540396999999</v>
      </c>
      <c r="S36" s="176">
        <v>37.83</v>
      </c>
      <c r="T36" s="174">
        <f t="shared" si="9"/>
        <v>10.508333333333333</v>
      </c>
      <c r="U36" s="147">
        <f t="shared" si="4"/>
        <v>11884.971816184197</v>
      </c>
      <c r="V36" s="176">
        <v>49.76</v>
      </c>
      <c r="W36" s="173">
        <f t="shared" si="10"/>
        <v>13.822222222222221</v>
      </c>
      <c r="X36" s="52"/>
      <c r="Y36" s="103"/>
      <c r="Z36" s="6"/>
      <c r="AA36" s="6"/>
      <c r="AB36" s="46"/>
      <c r="AC36" s="7">
        <f t="shared" si="6"/>
        <v>100</v>
      </c>
      <c r="AD36" s="8" t="str">
        <f t="shared" si="7"/>
        <v>ОК</v>
      </c>
      <c r="AE36" s="9"/>
      <c r="AF36" s="9"/>
      <c r="AG36" s="9"/>
    </row>
    <row r="37" spans="1:33" s="10" customFormat="1" ht="15">
      <c r="A37" s="38">
        <v>25</v>
      </c>
      <c r="B37" s="175">
        <v>96.262</v>
      </c>
      <c r="C37" s="16">
        <v>1.976</v>
      </c>
      <c r="D37" s="16">
        <v>0.598</v>
      </c>
      <c r="E37" s="16">
        <v>0.09</v>
      </c>
      <c r="F37" s="16">
        <v>0.092</v>
      </c>
      <c r="G37" s="16">
        <v>0.004</v>
      </c>
      <c r="H37" s="16">
        <v>0.018</v>
      </c>
      <c r="I37" s="16">
        <v>0.013</v>
      </c>
      <c r="J37" s="16">
        <v>0.013</v>
      </c>
      <c r="K37" s="16"/>
      <c r="L37" s="16">
        <v>0.78</v>
      </c>
      <c r="M37" s="28">
        <v>0.154</v>
      </c>
      <c r="N37" s="99">
        <v>0.697</v>
      </c>
      <c r="O37" s="73">
        <f t="shared" si="0"/>
        <v>8154.199026</v>
      </c>
      <c r="P37" s="176">
        <v>34.14</v>
      </c>
      <c r="Q37" s="173">
        <f t="shared" si="8"/>
        <v>9.483333333333333</v>
      </c>
      <c r="R37" s="71">
        <f t="shared" si="2"/>
        <v>9042.705774</v>
      </c>
      <c r="S37" s="176">
        <v>37.86</v>
      </c>
      <c r="T37" s="174">
        <f t="shared" si="9"/>
        <v>10.516666666666666</v>
      </c>
      <c r="U37" s="147">
        <f t="shared" si="4"/>
        <v>11889.748734116747</v>
      </c>
      <c r="V37" s="176">
        <v>49.78</v>
      </c>
      <c r="W37" s="173">
        <f t="shared" si="10"/>
        <v>13.827777777777778</v>
      </c>
      <c r="X37" s="52"/>
      <c r="Y37" s="103"/>
      <c r="Z37" s="11"/>
      <c r="AA37" s="11"/>
      <c r="AB37" s="47"/>
      <c r="AC37" s="7">
        <f t="shared" si="6"/>
        <v>100.00000000000001</v>
      </c>
      <c r="AD37" s="8" t="str">
        <f t="shared" si="7"/>
        <v>ОК</v>
      </c>
      <c r="AE37" s="9"/>
      <c r="AF37" s="9"/>
      <c r="AG37" s="9"/>
    </row>
    <row r="38" spans="1:33" s="10" customFormat="1" ht="15">
      <c r="A38" s="40">
        <v>26</v>
      </c>
      <c r="B38" s="178">
        <v>96.099</v>
      </c>
      <c r="C38" s="19">
        <v>2.074</v>
      </c>
      <c r="D38" s="19">
        <v>0.632</v>
      </c>
      <c r="E38" s="19">
        <v>0.096</v>
      </c>
      <c r="F38" s="19">
        <v>0.099</v>
      </c>
      <c r="G38" s="19">
        <v>0.004</v>
      </c>
      <c r="H38" s="19">
        <v>0.02</v>
      </c>
      <c r="I38" s="19">
        <v>0.015</v>
      </c>
      <c r="J38" s="19">
        <v>0.014</v>
      </c>
      <c r="K38" s="19"/>
      <c r="L38" s="19">
        <v>0.784</v>
      </c>
      <c r="M38" s="27">
        <v>0.163</v>
      </c>
      <c r="N38" s="177">
        <v>0.698</v>
      </c>
      <c r="O38" s="73">
        <f t="shared" si="0"/>
        <v>8166.141320999999</v>
      </c>
      <c r="P38" s="179">
        <v>34.19</v>
      </c>
      <c r="Q38" s="173">
        <f t="shared" si="8"/>
        <v>9.497222222222222</v>
      </c>
      <c r="R38" s="71">
        <f t="shared" si="2"/>
        <v>9057.036528</v>
      </c>
      <c r="S38" s="179">
        <v>37.92</v>
      </c>
      <c r="T38" s="174">
        <f t="shared" si="9"/>
        <v>10.533333333333333</v>
      </c>
      <c r="U38" s="147">
        <f t="shared" si="4"/>
        <v>11894.525652049297</v>
      </c>
      <c r="V38" s="179">
        <v>49.8</v>
      </c>
      <c r="W38" s="173">
        <f t="shared" si="10"/>
        <v>13.833333333333332</v>
      </c>
      <c r="X38" s="53"/>
      <c r="Y38" s="104"/>
      <c r="Z38" s="20"/>
      <c r="AA38" s="20"/>
      <c r="AB38" s="87"/>
      <c r="AC38" s="7">
        <f t="shared" si="6"/>
        <v>100.00000000000001</v>
      </c>
      <c r="AD38" s="8" t="str">
        <f t="shared" si="7"/>
        <v>ОК</v>
      </c>
      <c r="AE38" s="9"/>
      <c r="AF38" s="9"/>
      <c r="AG38" s="9"/>
    </row>
    <row r="39" spans="1:33" s="10" customFormat="1" ht="15">
      <c r="A39" s="38">
        <v>27</v>
      </c>
      <c r="B39" s="180">
        <v>96.04</v>
      </c>
      <c r="C39" s="181">
        <v>2.108</v>
      </c>
      <c r="D39" s="181">
        <v>0.652</v>
      </c>
      <c r="E39" s="181">
        <v>0.099</v>
      </c>
      <c r="F39" s="181">
        <v>0.102</v>
      </c>
      <c r="G39" s="181">
        <v>0.003</v>
      </c>
      <c r="H39" s="181">
        <v>0.021</v>
      </c>
      <c r="I39" s="181">
        <v>0.015</v>
      </c>
      <c r="J39" s="181">
        <v>0.015</v>
      </c>
      <c r="K39" s="181"/>
      <c r="L39" s="181">
        <v>0.776</v>
      </c>
      <c r="M39" s="182">
        <v>0.169</v>
      </c>
      <c r="N39" s="183">
        <v>0.699</v>
      </c>
      <c r="O39" s="184">
        <f t="shared" si="0"/>
        <v>8173.306697999999</v>
      </c>
      <c r="P39" s="185">
        <v>34.22</v>
      </c>
      <c r="Q39" s="173">
        <f t="shared" si="8"/>
        <v>9.505555555555555</v>
      </c>
      <c r="R39" s="186">
        <f t="shared" si="2"/>
        <v>9064.201905</v>
      </c>
      <c r="S39" s="185">
        <v>37.95</v>
      </c>
      <c r="T39" s="174">
        <f t="shared" si="9"/>
        <v>10.541666666666668</v>
      </c>
      <c r="U39" s="187">
        <f t="shared" si="4"/>
        <v>11899.302569981848</v>
      </c>
      <c r="V39" s="185">
        <v>49.82</v>
      </c>
      <c r="W39" s="173">
        <f t="shared" si="10"/>
        <v>13.838888888888889</v>
      </c>
      <c r="X39" s="52"/>
      <c r="Y39" s="103"/>
      <c r="Z39" s="6"/>
      <c r="AA39" s="6"/>
      <c r="AB39" s="157" t="s">
        <v>59</v>
      </c>
      <c r="AC39" s="7">
        <f t="shared" si="6"/>
        <v>100.00000000000001</v>
      </c>
      <c r="AD39" s="8" t="str">
        <f t="shared" si="7"/>
        <v>ОК</v>
      </c>
      <c r="AE39" s="9"/>
      <c r="AF39" s="9"/>
      <c r="AG39" s="9"/>
    </row>
    <row r="40" spans="1:33" s="10" customFormat="1" ht="14.25" customHeight="1" thickBot="1">
      <c r="A40" s="40">
        <v>28</v>
      </c>
      <c r="B40" s="188">
        <v>96.103</v>
      </c>
      <c r="C40" s="21">
        <v>2.0705</v>
      </c>
      <c r="D40" s="21">
        <v>0.6424</v>
      </c>
      <c r="E40" s="21">
        <v>0.097</v>
      </c>
      <c r="F40" s="21">
        <v>0.1003</v>
      </c>
      <c r="G40" s="21">
        <v>0.0014</v>
      </c>
      <c r="H40" s="21">
        <v>0.0197</v>
      </c>
      <c r="I40" s="21">
        <v>0.0142</v>
      </c>
      <c r="J40" s="21">
        <v>0.0154</v>
      </c>
      <c r="K40" s="21">
        <v>0.0051</v>
      </c>
      <c r="L40" s="21">
        <v>0.7655</v>
      </c>
      <c r="M40" s="26">
        <v>0.1656</v>
      </c>
      <c r="N40" s="101">
        <v>0.6984</v>
      </c>
      <c r="O40" s="74">
        <f t="shared" si="0"/>
        <v>8168.529780000001</v>
      </c>
      <c r="P40" s="189">
        <v>34.2</v>
      </c>
      <c r="Q40" s="190">
        <f t="shared" si="8"/>
        <v>9.5</v>
      </c>
      <c r="R40" s="72">
        <f t="shared" si="2"/>
        <v>9054.648068999999</v>
      </c>
      <c r="S40" s="189">
        <v>37.91</v>
      </c>
      <c r="T40" s="191">
        <f t="shared" si="9"/>
        <v>10.530555555555555</v>
      </c>
      <c r="U40" s="192">
        <f t="shared" si="4"/>
        <v>11889.748734116747</v>
      </c>
      <c r="V40" s="189">
        <v>49.78</v>
      </c>
      <c r="W40" s="190">
        <f t="shared" si="10"/>
        <v>13.827777777777778</v>
      </c>
      <c r="X40" s="193">
        <v>-22.2</v>
      </c>
      <c r="Y40" s="194">
        <v>-18</v>
      </c>
      <c r="Z40" s="195" t="s">
        <v>58</v>
      </c>
      <c r="AA40" s="196">
        <v>0.0031</v>
      </c>
      <c r="AB40" s="197"/>
      <c r="AC40" s="7">
        <f t="shared" si="6"/>
        <v>100.00009999999999</v>
      </c>
      <c r="AD40" s="8" t="str">
        <f t="shared" si="7"/>
        <v> </v>
      </c>
      <c r="AE40" s="9"/>
      <c r="AF40" s="9"/>
      <c r="AG40" s="9"/>
    </row>
    <row r="41" spans="1:33" s="10" customFormat="1" ht="15" hidden="1">
      <c r="A41" s="38">
        <v>29</v>
      </c>
      <c r="B41" s="36">
        <v>96.1882</v>
      </c>
      <c r="C41" s="18">
        <v>2.0721</v>
      </c>
      <c r="D41" s="18">
        <v>0.6594</v>
      </c>
      <c r="E41" s="18">
        <v>0.1046</v>
      </c>
      <c r="F41" s="18">
        <v>0.1031</v>
      </c>
      <c r="G41" s="18">
        <v>0.0041</v>
      </c>
      <c r="H41" s="18">
        <v>0.0205</v>
      </c>
      <c r="I41" s="18">
        <v>0.0145</v>
      </c>
      <c r="J41" s="18">
        <v>0.0047</v>
      </c>
      <c r="K41" s="18">
        <v>0.0076</v>
      </c>
      <c r="L41" s="18">
        <v>0.6366</v>
      </c>
      <c r="M41" s="25">
        <v>0.1845</v>
      </c>
      <c r="N41" s="98">
        <v>0.6982</v>
      </c>
      <c r="O41" s="73">
        <f>P41*238.8459</f>
        <v>8179.015115009999</v>
      </c>
      <c r="P41" s="67">
        <v>34.2439</v>
      </c>
      <c r="Q41" s="48">
        <f t="shared" si="8"/>
        <v>9.512194444444443</v>
      </c>
      <c r="R41" s="71">
        <f>S41*238.8459</f>
        <v>9065.993249250001</v>
      </c>
      <c r="S41" s="67">
        <v>37.9575</v>
      </c>
      <c r="T41" s="31">
        <f t="shared" si="9"/>
        <v>10.543750000000001</v>
      </c>
      <c r="U41" s="30">
        <v>11908</v>
      </c>
      <c r="V41" s="17">
        <v>49.8549</v>
      </c>
      <c r="W41" s="56">
        <f t="shared" si="10"/>
        <v>13.848583333333334</v>
      </c>
      <c r="X41" s="51">
        <v>-20.6</v>
      </c>
      <c r="Y41" s="103">
        <v>-2</v>
      </c>
      <c r="Z41" s="6"/>
      <c r="AA41" s="6"/>
      <c r="AB41" s="46"/>
      <c r="AC41" s="7">
        <f t="shared" si="6"/>
        <v>99.9999</v>
      </c>
      <c r="AD41" s="8" t="str">
        <f t="shared" si="7"/>
        <v> </v>
      </c>
      <c r="AE41" s="9"/>
      <c r="AF41" s="9"/>
      <c r="AG41" s="9"/>
    </row>
    <row r="42" spans="1:33" s="10" customFormat="1" ht="15" hidden="1">
      <c r="A42" s="41">
        <v>30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  <c r="N42" s="100"/>
      <c r="O42" s="73">
        <f>P42*238.8459</f>
        <v>8178.083616000001</v>
      </c>
      <c r="P42" s="68">
        <v>34.24</v>
      </c>
      <c r="Q42" s="49">
        <f t="shared" si="8"/>
        <v>9.511111111111111</v>
      </c>
      <c r="R42" s="71">
        <f>S42*238.8459</f>
        <v>9066.590364</v>
      </c>
      <c r="S42" s="68">
        <v>37.96</v>
      </c>
      <c r="T42" s="34">
        <f t="shared" si="9"/>
        <v>10.544444444444444</v>
      </c>
      <c r="U42" s="57"/>
      <c r="V42" s="45"/>
      <c r="W42" s="58"/>
      <c r="X42" s="54"/>
      <c r="Y42" s="105"/>
      <c r="Z42" s="24"/>
      <c r="AA42" s="24"/>
      <c r="AB42" s="88"/>
      <c r="AC42" s="7">
        <f t="shared" si="6"/>
        <v>0</v>
      </c>
      <c r="AD42" s="8"/>
      <c r="AE42" s="9"/>
      <c r="AF42" s="9"/>
      <c r="AG42" s="9"/>
    </row>
    <row r="43" spans="1:33" s="10" customFormat="1" ht="15.75" hidden="1" thickBot="1">
      <c r="A43" s="39">
        <v>31</v>
      </c>
      <c r="B43" s="3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6"/>
      <c r="N43" s="101"/>
      <c r="O43" s="74">
        <f>P43*238.8459</f>
        <v>8179.015115009999</v>
      </c>
      <c r="P43" s="69">
        <v>34.2439</v>
      </c>
      <c r="Q43" s="50">
        <f t="shared" si="8"/>
        <v>9.512194444444443</v>
      </c>
      <c r="R43" s="72">
        <f>S43*238.8459</f>
        <v>9065.993249250001</v>
      </c>
      <c r="S43" s="69">
        <v>37.9575</v>
      </c>
      <c r="T43" s="33">
        <f t="shared" si="9"/>
        <v>10.543750000000001</v>
      </c>
      <c r="U43" s="32"/>
      <c r="V43" s="22"/>
      <c r="W43" s="59"/>
      <c r="X43" s="55"/>
      <c r="Y43" s="106"/>
      <c r="Z43" s="23"/>
      <c r="AA43" s="23"/>
      <c r="AB43" s="89"/>
      <c r="AC43" s="7">
        <f t="shared" si="6"/>
        <v>0</v>
      </c>
      <c r="AD43" s="8" t="str">
        <f t="shared" si="7"/>
        <v> </v>
      </c>
      <c r="AE43" s="9"/>
      <c r="AF43" s="9"/>
      <c r="AG43" s="9"/>
    </row>
    <row r="44" spans="1:33" ht="15" customHeight="1" thickBot="1">
      <c r="A44" s="235" t="s">
        <v>88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227">
        <v>8173</v>
      </c>
      <c r="P44" s="223">
        <v>34.22</v>
      </c>
      <c r="Q44" s="225">
        <v>9.51</v>
      </c>
      <c r="R44" s="227">
        <v>9062</v>
      </c>
      <c r="S44" s="223">
        <v>37.94</v>
      </c>
      <c r="T44" s="225">
        <v>10.54</v>
      </c>
      <c r="U44" s="247"/>
      <c r="V44" s="248"/>
      <c r="W44" s="248"/>
      <c r="X44" s="248"/>
      <c r="Y44" s="248"/>
      <c r="Z44" s="248"/>
      <c r="AA44" s="248"/>
      <c r="AB44" s="249"/>
      <c r="AC44" s="4"/>
      <c r="AD44" s="5"/>
      <c r="AE44" s="3"/>
      <c r="AF44" s="3"/>
      <c r="AG44" s="3"/>
    </row>
    <row r="45" spans="1:28" ht="19.5" customHeight="1" thickBot="1">
      <c r="A45" s="90"/>
      <c r="B45" s="2"/>
      <c r="C45" s="2"/>
      <c r="D45" s="2"/>
      <c r="E45" s="2"/>
      <c r="F45" s="2"/>
      <c r="G45" s="2"/>
      <c r="H45" s="239" t="s">
        <v>1</v>
      </c>
      <c r="I45" s="240"/>
      <c r="J45" s="240"/>
      <c r="K45" s="240"/>
      <c r="L45" s="240"/>
      <c r="M45" s="240"/>
      <c r="N45" s="241"/>
      <c r="O45" s="228"/>
      <c r="P45" s="224"/>
      <c r="Q45" s="226"/>
      <c r="R45" s="228"/>
      <c r="S45" s="224"/>
      <c r="T45" s="226"/>
      <c r="U45" s="244"/>
      <c r="V45" s="245"/>
      <c r="W45" s="245"/>
      <c r="X45" s="245"/>
      <c r="Y45" s="245"/>
      <c r="Z45" s="245"/>
      <c r="AA45" s="245"/>
      <c r="AB45" s="246"/>
    </row>
    <row r="46" spans="1:28" ht="22.5" customHeight="1">
      <c r="A46" s="85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242"/>
      <c r="V46" s="242"/>
      <c r="W46" s="242"/>
      <c r="X46" s="242"/>
      <c r="Y46" s="242"/>
      <c r="Z46" s="242"/>
      <c r="AA46" s="242"/>
      <c r="AB46" s="243"/>
    </row>
    <row r="47" spans="1:28" ht="22.5" customHeight="1">
      <c r="A47" s="8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95"/>
      <c r="V47" s="95"/>
      <c r="W47" s="95"/>
      <c r="X47" s="95"/>
      <c r="Y47" s="95"/>
      <c r="Z47" s="95"/>
      <c r="AA47" s="95"/>
      <c r="AB47" s="96"/>
    </row>
    <row r="48" spans="1:28" ht="15">
      <c r="A48" s="85"/>
      <c r="B48" s="234" t="s">
        <v>80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86"/>
    </row>
    <row r="49" spans="1:28" ht="15">
      <c r="A49" s="85"/>
      <c r="B49" s="121"/>
      <c r="C49" s="82" t="s">
        <v>2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82" t="s">
        <v>3</v>
      </c>
      <c r="P49" s="121"/>
      <c r="Q49" s="121"/>
      <c r="R49" s="82" t="s">
        <v>4</v>
      </c>
      <c r="S49" s="121"/>
      <c r="T49" s="121"/>
      <c r="U49" s="121"/>
      <c r="V49" s="82" t="s">
        <v>5</v>
      </c>
      <c r="W49" s="121"/>
      <c r="X49" s="121"/>
      <c r="Y49" s="121"/>
      <c r="Z49" s="121"/>
      <c r="AA49" s="121"/>
      <c r="AB49" s="86"/>
    </row>
    <row r="50" spans="1:28" ht="15">
      <c r="A50" s="85"/>
      <c r="B50" s="234" t="s">
        <v>81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86"/>
    </row>
    <row r="51" spans="1:28" ht="15">
      <c r="A51" s="85"/>
      <c r="B51" s="121"/>
      <c r="C51" s="82" t="s">
        <v>22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82" t="s">
        <v>3</v>
      </c>
      <c r="P51" s="121"/>
      <c r="Q51" s="121"/>
      <c r="R51" s="82" t="s">
        <v>4</v>
      </c>
      <c r="S51" s="121"/>
      <c r="T51" s="121"/>
      <c r="U51" s="121"/>
      <c r="V51" s="82" t="s">
        <v>5</v>
      </c>
      <c r="W51" s="121"/>
      <c r="X51" s="121"/>
      <c r="Y51" s="121"/>
      <c r="Z51" s="121"/>
      <c r="AA51" s="121"/>
      <c r="AB51" s="86"/>
    </row>
    <row r="52" spans="1:28" ht="15">
      <c r="A52" s="85"/>
      <c r="B52" s="238" t="s">
        <v>82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86"/>
    </row>
    <row r="53" spans="1:28" ht="15">
      <c r="A53" s="85"/>
      <c r="B53" s="121"/>
      <c r="C53" s="82" t="s">
        <v>40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82" t="s">
        <v>3</v>
      </c>
      <c r="P53" s="121"/>
      <c r="Q53" s="121"/>
      <c r="R53" s="82" t="s">
        <v>4</v>
      </c>
      <c r="S53" s="121"/>
      <c r="T53" s="121"/>
      <c r="U53" s="121"/>
      <c r="V53" s="82" t="s">
        <v>5</v>
      </c>
      <c r="W53" s="121"/>
      <c r="X53" s="121"/>
      <c r="Y53" s="121"/>
      <c r="Z53" s="121"/>
      <c r="AA53" s="121"/>
      <c r="AB53" s="86"/>
    </row>
    <row r="54" spans="1:28" ht="15.75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</row>
  </sheetData>
  <sheetProtection/>
  <mergeCells count="51">
    <mergeCell ref="AA6:AB6"/>
    <mergeCell ref="H11:H12"/>
    <mergeCell ref="B9:M10"/>
    <mergeCell ref="N10:N12"/>
    <mergeCell ref="N9:W9"/>
    <mergeCell ref="H6:U6"/>
    <mergeCell ref="K11:K12"/>
    <mergeCell ref="Z9:Z12"/>
    <mergeCell ref="AA5:AB5"/>
    <mergeCell ref="G1:Y1"/>
    <mergeCell ref="Z1:AB1"/>
    <mergeCell ref="X6:Y6"/>
    <mergeCell ref="M11:M12"/>
    <mergeCell ref="V6:W6"/>
    <mergeCell ref="O11:Q11"/>
    <mergeCell ref="R11:T11"/>
    <mergeCell ref="U11:W11"/>
    <mergeCell ref="O10:W10"/>
    <mergeCell ref="B50:AA50"/>
    <mergeCell ref="U46:AB46"/>
    <mergeCell ref="U45:AB45"/>
    <mergeCell ref="U44:AB44"/>
    <mergeCell ref="AB9:AB12"/>
    <mergeCell ref="I11:I12"/>
    <mergeCell ref="AA9:AA12"/>
    <mergeCell ref="Y9:Y12"/>
    <mergeCell ref="X9:X12"/>
    <mergeCell ref="J11:J12"/>
    <mergeCell ref="B48:AA48"/>
    <mergeCell ref="A44:N44"/>
    <mergeCell ref="D11:D12"/>
    <mergeCell ref="E11:E12"/>
    <mergeCell ref="B52:AA52"/>
    <mergeCell ref="L11:L12"/>
    <mergeCell ref="S44:S45"/>
    <mergeCell ref="T44:T45"/>
    <mergeCell ref="O44:O45"/>
    <mergeCell ref="H45:N45"/>
    <mergeCell ref="Q44:Q45"/>
    <mergeCell ref="R44:R45"/>
    <mergeCell ref="G3:Y3"/>
    <mergeCell ref="K5:T5"/>
    <mergeCell ref="V5:W5"/>
    <mergeCell ref="X5:Y5"/>
    <mergeCell ref="F7:Y7"/>
    <mergeCell ref="A9:A12"/>
    <mergeCell ref="B11:B12"/>
    <mergeCell ref="C11:C12"/>
    <mergeCell ref="F11:F12"/>
    <mergeCell ref="G11:G12"/>
    <mergeCell ref="P44:P4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  <ignoredErrors>
    <ignoredError sqref="Q42:Q43 T42:T43 T41 O41:O43 W41 R41:R43 Q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="90" zoomScaleNormal="90" zoomScalePageLayoutView="0" workbookViewId="0" topLeftCell="A39">
      <selection activeCell="G58" sqref="G58"/>
    </sheetView>
  </sheetViews>
  <sheetFormatPr defaultColWidth="9.140625" defaultRowHeight="15"/>
  <cols>
    <col min="1" max="1" width="23.8515625" style="75" customWidth="1"/>
    <col min="2" max="2" width="46.8515625" style="75" customWidth="1"/>
    <col min="3" max="3" width="21.140625" style="75" customWidth="1"/>
    <col min="4" max="4" width="21.421875" style="75" customWidth="1"/>
    <col min="5" max="5" width="22.00390625" style="75" customWidth="1"/>
    <col min="6" max="14" width="12.7109375" style="75" customWidth="1"/>
    <col min="15" max="15" width="20.140625" style="75" customWidth="1"/>
    <col min="16" max="16384" width="9.140625" style="75" customWidth="1"/>
  </cols>
  <sheetData>
    <row r="1" spans="1:2" ht="15">
      <c r="A1" s="289"/>
      <c r="B1" s="289"/>
    </row>
    <row r="2" spans="1:11" ht="15">
      <c r="A2" s="298" t="s">
        <v>87</v>
      </c>
      <c r="B2" s="298"/>
      <c r="C2" s="298"/>
      <c r="D2" s="203"/>
      <c r="E2" s="203"/>
      <c r="F2" s="203"/>
      <c r="G2" s="107"/>
      <c r="H2" s="107"/>
      <c r="I2" s="107"/>
      <c r="J2" s="107"/>
      <c r="K2" s="107"/>
    </row>
    <row r="3" spans="1:6" ht="15.75" thickBot="1">
      <c r="A3" s="199"/>
      <c r="B3" s="203"/>
      <c r="C3" s="199"/>
      <c r="D3" s="199"/>
      <c r="E3" s="199"/>
      <c r="F3" s="199"/>
    </row>
    <row r="4" spans="1:6" ht="34.5" customHeight="1" thickBot="1">
      <c r="A4" s="295" t="s">
        <v>38</v>
      </c>
      <c r="B4" s="295" t="s">
        <v>39</v>
      </c>
      <c r="C4" s="292" t="s">
        <v>37</v>
      </c>
      <c r="D4" s="293"/>
      <c r="E4" s="294"/>
      <c r="F4" s="199"/>
    </row>
    <row r="5" spans="1:6" ht="24" customHeight="1" thickBot="1">
      <c r="A5" s="296"/>
      <c r="B5" s="296"/>
      <c r="C5" s="204" t="s">
        <v>34</v>
      </c>
      <c r="D5" s="205" t="s">
        <v>35</v>
      </c>
      <c r="E5" s="204" t="s">
        <v>36</v>
      </c>
      <c r="F5" s="199"/>
    </row>
    <row r="6" spans="1:6" ht="19.5" customHeight="1" thickBot="1">
      <c r="A6" s="297" t="s">
        <v>72</v>
      </c>
      <c r="B6" s="206" t="s">
        <v>91</v>
      </c>
      <c r="C6" s="207">
        <v>37.9468227898965</v>
      </c>
      <c r="D6" s="208">
        <v>9063.44304139334</v>
      </c>
      <c r="E6" s="209">
        <v>10.54</v>
      </c>
      <c r="F6" s="199"/>
    </row>
    <row r="7" spans="1:6" ht="19.5" customHeight="1" hidden="1" thickBot="1">
      <c r="A7" s="297"/>
      <c r="B7" s="210"/>
      <c r="C7" s="211"/>
      <c r="D7" s="212"/>
      <c r="E7" s="209"/>
      <c r="F7" s="199"/>
    </row>
    <row r="8" spans="1:6" ht="19.5" customHeight="1" hidden="1" thickBot="1">
      <c r="A8" s="297"/>
      <c r="B8" s="206"/>
      <c r="C8" s="207"/>
      <c r="D8" s="208"/>
      <c r="E8" s="209"/>
      <c r="F8" s="199"/>
    </row>
    <row r="9" spans="1:6" ht="19.5" customHeight="1" hidden="1" thickBot="1">
      <c r="A9" s="297"/>
      <c r="B9" s="210"/>
      <c r="C9" s="211"/>
      <c r="D9" s="212"/>
      <c r="E9" s="209"/>
      <c r="F9" s="199"/>
    </row>
    <row r="10" spans="1:6" ht="19.5" customHeight="1" hidden="1" thickBot="1">
      <c r="A10" s="297"/>
      <c r="B10" s="206"/>
      <c r="C10" s="207"/>
      <c r="D10" s="208"/>
      <c r="E10" s="209"/>
      <c r="F10" s="199"/>
    </row>
    <row r="11" spans="1:6" ht="19.5" customHeight="1" hidden="1" thickBot="1">
      <c r="A11" s="297"/>
      <c r="B11" s="210"/>
      <c r="C11" s="211"/>
      <c r="D11" s="212"/>
      <c r="E11" s="209"/>
      <c r="F11" s="199"/>
    </row>
    <row r="12" spans="1:6" ht="19.5" customHeight="1" hidden="1" thickBot="1">
      <c r="A12" s="297"/>
      <c r="B12" s="206"/>
      <c r="C12" s="207"/>
      <c r="D12" s="208"/>
      <c r="E12" s="209"/>
      <c r="F12" s="199"/>
    </row>
    <row r="13" spans="1:6" ht="19.5" customHeight="1" hidden="1" thickBot="1">
      <c r="A13" s="297"/>
      <c r="B13" s="210"/>
      <c r="C13" s="211"/>
      <c r="D13" s="212"/>
      <c r="E13" s="209"/>
      <c r="F13" s="199"/>
    </row>
    <row r="14" spans="1:6" ht="19.5" customHeight="1" hidden="1" thickBot="1">
      <c r="A14" s="297"/>
      <c r="B14" s="206"/>
      <c r="C14" s="207"/>
      <c r="D14" s="208"/>
      <c r="E14" s="209"/>
      <c r="F14" s="199"/>
    </row>
    <row r="15" spans="1:6" ht="19.5" customHeight="1" hidden="1" thickBot="1">
      <c r="A15" s="297"/>
      <c r="B15" s="210"/>
      <c r="C15" s="211"/>
      <c r="D15" s="212"/>
      <c r="E15" s="209"/>
      <c r="F15" s="199"/>
    </row>
    <row r="16" spans="1:6" ht="19.5" customHeight="1" hidden="1" thickBot="1">
      <c r="A16" s="297"/>
      <c r="B16" s="206"/>
      <c r="C16" s="207"/>
      <c r="D16" s="208"/>
      <c r="E16" s="209"/>
      <c r="F16" s="199"/>
    </row>
    <row r="17" spans="1:6" ht="19.5" customHeight="1" hidden="1" thickBot="1">
      <c r="A17" s="297"/>
      <c r="B17" s="210"/>
      <c r="C17" s="211"/>
      <c r="D17" s="212"/>
      <c r="E17" s="209"/>
      <c r="F17" s="199"/>
    </row>
    <row r="18" spans="1:6" ht="19.5" customHeight="1" hidden="1" thickBot="1">
      <c r="A18" s="297"/>
      <c r="B18" s="206"/>
      <c r="C18" s="207"/>
      <c r="D18" s="208"/>
      <c r="E18" s="209"/>
      <c r="F18" s="199"/>
    </row>
    <row r="19" spans="1:6" ht="19.5" customHeight="1" hidden="1" thickBot="1">
      <c r="A19" s="297"/>
      <c r="B19" s="210"/>
      <c r="C19" s="211"/>
      <c r="D19" s="212"/>
      <c r="E19" s="209"/>
      <c r="F19" s="199"/>
    </row>
    <row r="20" spans="1:6" ht="19.5" customHeight="1" hidden="1" thickBot="1">
      <c r="A20" s="297"/>
      <c r="B20" s="206"/>
      <c r="C20" s="207"/>
      <c r="D20" s="208"/>
      <c r="E20" s="209"/>
      <c r="F20" s="199"/>
    </row>
    <row r="21" spans="1:6" ht="19.5" customHeight="1" hidden="1" thickBot="1">
      <c r="A21" s="297"/>
      <c r="B21" s="210"/>
      <c r="C21" s="211"/>
      <c r="D21" s="212"/>
      <c r="E21" s="209"/>
      <c r="F21" s="199"/>
    </row>
    <row r="22" spans="1:6" ht="19.5" customHeight="1" hidden="1" thickBot="1">
      <c r="A22" s="297"/>
      <c r="B22" s="206"/>
      <c r="C22" s="207"/>
      <c r="D22" s="208"/>
      <c r="E22" s="209"/>
      <c r="F22" s="199"/>
    </row>
    <row r="23" spans="1:6" ht="19.5" customHeight="1" hidden="1" thickBot="1">
      <c r="A23" s="297"/>
      <c r="B23" s="210"/>
      <c r="C23" s="211"/>
      <c r="D23" s="212"/>
      <c r="E23" s="209"/>
      <c r="F23" s="199"/>
    </row>
    <row r="24" spans="1:6" ht="19.5" customHeight="1" hidden="1" thickBot="1">
      <c r="A24" s="297"/>
      <c r="B24" s="206"/>
      <c r="C24" s="207"/>
      <c r="D24" s="208"/>
      <c r="E24" s="209"/>
      <c r="F24" s="199"/>
    </row>
    <row r="25" spans="1:6" ht="19.5" customHeight="1" hidden="1" thickBot="1">
      <c r="A25" s="297"/>
      <c r="B25" s="210"/>
      <c r="C25" s="211"/>
      <c r="D25" s="212"/>
      <c r="E25" s="209"/>
      <c r="F25" s="199"/>
    </row>
    <row r="26" spans="1:6" ht="19.5" customHeight="1" hidden="1" thickBot="1">
      <c r="A26" s="297"/>
      <c r="B26" s="206"/>
      <c r="C26" s="207"/>
      <c r="D26" s="208"/>
      <c r="E26" s="209"/>
      <c r="F26" s="199"/>
    </row>
    <row r="27" spans="1:6" ht="19.5" customHeight="1" hidden="1" thickBot="1">
      <c r="A27" s="297"/>
      <c r="B27" s="210"/>
      <c r="C27" s="211"/>
      <c r="D27" s="212"/>
      <c r="E27" s="209"/>
      <c r="F27" s="199"/>
    </row>
    <row r="28" spans="1:6" ht="19.5" customHeight="1" hidden="1" thickBot="1">
      <c r="A28" s="297"/>
      <c r="B28" s="206"/>
      <c r="C28" s="207"/>
      <c r="D28" s="208"/>
      <c r="E28" s="209"/>
      <c r="F28" s="199"/>
    </row>
    <row r="29" spans="1:6" ht="19.5" customHeight="1" hidden="1" thickBot="1">
      <c r="A29" s="297"/>
      <c r="B29" s="210"/>
      <c r="C29" s="211"/>
      <c r="D29" s="212"/>
      <c r="E29" s="209"/>
      <c r="F29" s="199"/>
    </row>
    <row r="30" spans="1:6" ht="19.5" customHeight="1" hidden="1" thickBot="1">
      <c r="A30" s="297"/>
      <c r="B30" s="206"/>
      <c r="C30" s="207"/>
      <c r="D30" s="208"/>
      <c r="E30" s="209"/>
      <c r="F30" s="199"/>
    </row>
    <row r="31" spans="1:6" ht="19.5" customHeight="1" hidden="1" thickBot="1">
      <c r="A31" s="297"/>
      <c r="B31" s="210"/>
      <c r="C31" s="211"/>
      <c r="D31" s="212"/>
      <c r="E31" s="209"/>
      <c r="F31" s="199"/>
    </row>
    <row r="32" spans="1:6" ht="19.5" customHeight="1" hidden="1" thickBot="1">
      <c r="A32" s="297"/>
      <c r="B32" s="206"/>
      <c r="C32" s="207"/>
      <c r="D32" s="208"/>
      <c r="E32" s="209"/>
      <c r="F32" s="199"/>
    </row>
    <row r="33" spans="1:6" ht="19.5" customHeight="1" hidden="1" thickBot="1">
      <c r="A33" s="297"/>
      <c r="B33" s="210"/>
      <c r="C33" s="211"/>
      <c r="D33" s="212"/>
      <c r="E33" s="209"/>
      <c r="F33" s="199"/>
    </row>
    <row r="34" spans="1:6" ht="19.5" customHeight="1" hidden="1" thickBot="1">
      <c r="A34" s="297"/>
      <c r="B34" s="206"/>
      <c r="C34" s="207"/>
      <c r="D34" s="208"/>
      <c r="E34" s="209"/>
      <c r="F34" s="199"/>
    </row>
    <row r="35" spans="1:6" ht="19.5" customHeight="1" hidden="1" thickBot="1">
      <c r="A35" s="297"/>
      <c r="B35" s="210"/>
      <c r="C35" s="211"/>
      <c r="D35" s="212"/>
      <c r="E35" s="209"/>
      <c r="F35" s="199"/>
    </row>
    <row r="36" spans="1:6" ht="19.5" customHeight="1" hidden="1" thickBot="1">
      <c r="A36" s="297"/>
      <c r="B36" s="206"/>
      <c r="C36" s="207"/>
      <c r="D36" s="208"/>
      <c r="E36" s="209"/>
      <c r="F36" s="199"/>
    </row>
    <row r="37" spans="1:6" ht="19.5" customHeight="1" hidden="1" thickBot="1">
      <c r="A37" s="297"/>
      <c r="B37" s="210"/>
      <c r="C37" s="211"/>
      <c r="D37" s="212"/>
      <c r="E37" s="209"/>
      <c r="F37" s="199"/>
    </row>
    <row r="38" spans="1:6" ht="19.5" customHeight="1" hidden="1" thickBot="1">
      <c r="A38" s="297"/>
      <c r="B38" s="206"/>
      <c r="C38" s="207"/>
      <c r="D38" s="208"/>
      <c r="E38" s="209"/>
      <c r="F38" s="199"/>
    </row>
    <row r="39" spans="1:6" ht="19.5" customHeight="1" thickBot="1">
      <c r="A39" s="297"/>
      <c r="B39" s="206" t="s">
        <v>92</v>
      </c>
      <c r="C39" s="207">
        <v>37.94</v>
      </c>
      <c r="D39" s="213">
        <v>9061</v>
      </c>
      <c r="E39" s="209">
        <v>10.54</v>
      </c>
      <c r="F39" s="199"/>
    </row>
    <row r="40" spans="1:6" ht="19.5" customHeight="1" thickBot="1">
      <c r="A40" s="297"/>
      <c r="B40" s="206" t="s">
        <v>90</v>
      </c>
      <c r="C40" s="207">
        <v>37.94</v>
      </c>
      <c r="D40" s="208">
        <v>9062</v>
      </c>
      <c r="E40" s="209">
        <v>10.54</v>
      </c>
      <c r="F40" s="199"/>
    </row>
    <row r="41" spans="1:6" ht="19.5" customHeight="1" thickBot="1">
      <c r="A41" s="297"/>
      <c r="B41" s="210" t="s">
        <v>89</v>
      </c>
      <c r="C41" s="207">
        <v>37.95</v>
      </c>
      <c r="D41" s="208">
        <v>9063</v>
      </c>
      <c r="E41" s="209">
        <v>10.54</v>
      </c>
      <c r="F41" s="199"/>
    </row>
    <row r="42" spans="1:6" ht="19.5" customHeight="1" thickBot="1">
      <c r="A42" s="297"/>
      <c r="B42" s="206" t="s">
        <v>84</v>
      </c>
      <c r="C42" s="207">
        <v>37.934120378793025</v>
      </c>
      <c r="D42" s="208">
        <v>9060.40912258116</v>
      </c>
      <c r="E42" s="209">
        <v>10.54</v>
      </c>
      <c r="F42" s="199"/>
    </row>
    <row r="43" spans="1:6" ht="19.5" customHeight="1" thickBot="1">
      <c r="A43" s="297"/>
      <c r="B43" s="210" t="e">
        <f>#REF!</f>
        <v>#REF!</v>
      </c>
      <c r="C43" s="207">
        <v>37.94355440133197</v>
      </c>
      <c r="D43" s="208">
        <v>9062.662400185096</v>
      </c>
      <c r="E43" s="209">
        <v>10.54</v>
      </c>
      <c r="F43" s="199"/>
    </row>
    <row r="44" spans="1:6" ht="19.5" customHeight="1" thickBot="1">
      <c r="A44" s="297"/>
      <c r="B44" s="206" t="s">
        <v>60</v>
      </c>
      <c r="C44" s="207">
        <v>37.943714375246415</v>
      </c>
      <c r="D44" s="208">
        <v>9062.700609298668</v>
      </c>
      <c r="E44" s="209">
        <v>10.54</v>
      </c>
      <c r="F44" s="199"/>
    </row>
    <row r="45" spans="1:6" ht="19.5" customHeight="1" thickBot="1">
      <c r="A45" s="297"/>
      <c r="B45" s="210" t="s">
        <v>61</v>
      </c>
      <c r="C45" s="207">
        <v>37.94</v>
      </c>
      <c r="D45" s="208">
        <v>9063</v>
      </c>
      <c r="E45" s="209">
        <v>10.54</v>
      </c>
      <c r="F45" s="199"/>
    </row>
    <row r="46" spans="1:6" ht="19.5" customHeight="1" thickBot="1">
      <c r="A46" s="297"/>
      <c r="B46" s="206" t="s">
        <v>62</v>
      </c>
      <c r="C46" s="207">
        <v>37.94</v>
      </c>
      <c r="D46" s="208">
        <v>9063</v>
      </c>
      <c r="E46" s="209">
        <v>10.54</v>
      </c>
      <c r="F46" s="199"/>
    </row>
    <row r="47" spans="1:6" ht="19.5" customHeight="1" thickBot="1">
      <c r="A47" s="297"/>
      <c r="B47" s="210" t="s">
        <v>93</v>
      </c>
      <c r="C47" s="209">
        <v>37.94</v>
      </c>
      <c r="D47" s="208">
        <v>9063</v>
      </c>
      <c r="E47" s="209">
        <v>10.54</v>
      </c>
      <c r="F47" s="199"/>
    </row>
    <row r="48" spans="1:6" ht="19.5" customHeight="1" thickBot="1">
      <c r="A48" s="297"/>
      <c r="B48" s="206" t="s">
        <v>63</v>
      </c>
      <c r="C48" s="207">
        <v>37.94</v>
      </c>
      <c r="D48" s="208">
        <v>9063</v>
      </c>
      <c r="E48" s="209">
        <v>10.54</v>
      </c>
      <c r="F48" s="199"/>
    </row>
    <row r="49" spans="1:6" ht="19.5" customHeight="1" thickBot="1">
      <c r="A49" s="297"/>
      <c r="B49" s="210" t="s">
        <v>94</v>
      </c>
      <c r="C49" s="207">
        <v>37.94</v>
      </c>
      <c r="D49" s="208">
        <v>9063</v>
      </c>
      <c r="E49" s="209">
        <v>10.54</v>
      </c>
      <c r="F49" s="199"/>
    </row>
    <row r="50" spans="1:6" ht="19.5" customHeight="1" thickBot="1">
      <c r="A50" s="297"/>
      <c r="B50" s="206" t="s">
        <v>64</v>
      </c>
      <c r="C50" s="207">
        <v>37.94</v>
      </c>
      <c r="D50" s="208">
        <v>9063</v>
      </c>
      <c r="E50" s="209">
        <v>10.54</v>
      </c>
      <c r="F50" s="199"/>
    </row>
    <row r="51" spans="1:6" ht="19.5" customHeight="1" hidden="1" thickBot="1">
      <c r="A51" s="297"/>
      <c r="B51" s="210" t="e">
        <f>#REF!</f>
        <v>#REF!</v>
      </c>
      <c r="C51" s="207"/>
      <c r="D51" s="208"/>
      <c r="E51" s="209">
        <v>10.54</v>
      </c>
      <c r="F51" s="199"/>
    </row>
    <row r="52" spans="1:6" ht="19.5" customHeight="1" thickBot="1">
      <c r="A52" s="297"/>
      <c r="B52" s="206" t="s">
        <v>65</v>
      </c>
      <c r="C52" s="207">
        <v>37.946551416534746</v>
      </c>
      <c r="D52" s="208">
        <v>9063.378224978516</v>
      </c>
      <c r="E52" s="209">
        <v>10.54</v>
      </c>
      <c r="F52" s="199"/>
    </row>
    <row r="53" spans="1:6" ht="19.5" customHeight="1" thickBot="1">
      <c r="A53" s="297"/>
      <c r="B53" s="210" t="s">
        <v>66</v>
      </c>
      <c r="C53" s="209">
        <v>37.94</v>
      </c>
      <c r="D53" s="208">
        <v>9063</v>
      </c>
      <c r="E53" s="209">
        <v>10.54</v>
      </c>
      <c r="F53" s="199"/>
    </row>
    <row r="54" spans="1:6" ht="19.5" customHeight="1" thickBot="1">
      <c r="A54" s="297"/>
      <c r="B54" s="206" t="s">
        <v>95</v>
      </c>
      <c r="C54" s="207">
        <v>37.940682959553264</v>
      </c>
      <c r="D54" s="208">
        <v>9061.976568089163</v>
      </c>
      <c r="E54" s="209">
        <v>10.54</v>
      </c>
      <c r="F54" s="199"/>
    </row>
    <row r="55" spans="1:6" ht="19.5" customHeight="1" thickBot="1">
      <c r="A55" s="297"/>
      <c r="B55" s="210" t="s">
        <v>67</v>
      </c>
      <c r="C55" s="207">
        <v>37.94375155935826</v>
      </c>
      <c r="D55" s="208">
        <v>9062.709490571327</v>
      </c>
      <c r="E55" s="209">
        <v>10.54</v>
      </c>
      <c r="F55" s="199"/>
    </row>
    <row r="56" spans="1:6" ht="19.5" customHeight="1" thickBot="1">
      <c r="A56" s="297"/>
      <c r="B56" s="206" t="s">
        <v>96</v>
      </c>
      <c r="C56" s="207">
        <v>37.94402327010763</v>
      </c>
      <c r="D56" s="208">
        <v>9062.7743875698</v>
      </c>
      <c r="E56" s="209">
        <v>10.54</v>
      </c>
      <c r="F56" s="199"/>
    </row>
    <row r="57" spans="1:6" ht="19.5" customHeight="1" thickBot="1">
      <c r="A57" s="297"/>
      <c r="B57" s="210" t="s">
        <v>68</v>
      </c>
      <c r="C57" s="207">
        <v>37.943933972505285</v>
      </c>
      <c r="D57" s="208">
        <v>9062.7530592036</v>
      </c>
      <c r="E57" s="209">
        <v>10.54</v>
      </c>
      <c r="F57" s="199"/>
    </row>
    <row r="58" spans="1:6" ht="19.5" customHeight="1" thickBot="1">
      <c r="A58" s="297"/>
      <c r="B58" s="206" t="s">
        <v>69</v>
      </c>
      <c r="C58" s="207">
        <v>37.94301371139957</v>
      </c>
      <c r="D58" s="208">
        <v>9062.533258611571</v>
      </c>
      <c r="E58" s="209">
        <v>10.54</v>
      </c>
      <c r="F58" s="199"/>
    </row>
    <row r="59" spans="1:6" ht="19.5" customHeight="1" thickBot="1">
      <c r="A59" s="297"/>
      <c r="B59" s="206" t="s">
        <v>85</v>
      </c>
      <c r="C59" s="207">
        <v>37.926605657962625</v>
      </c>
      <c r="D59" s="208">
        <v>9058.614262321176</v>
      </c>
      <c r="E59" s="209">
        <v>10.54</v>
      </c>
      <c r="F59" s="199"/>
    </row>
    <row r="60" spans="1:6" ht="19.5" customHeight="1" thickBot="1">
      <c r="A60" s="297"/>
      <c r="B60" s="206" t="s">
        <v>86</v>
      </c>
      <c r="C60" s="207">
        <v>37.94324727227383</v>
      </c>
      <c r="D60" s="208">
        <v>9062.589043668788</v>
      </c>
      <c r="E60" s="209">
        <v>10.54</v>
      </c>
      <c r="F60" s="199"/>
    </row>
    <row r="61" spans="1:6" ht="19.5" customHeight="1" thickBot="1">
      <c r="A61" s="297"/>
      <c r="B61" s="210" t="s">
        <v>70</v>
      </c>
      <c r="C61" s="207">
        <v>37.94320087057651</v>
      </c>
      <c r="D61" s="208">
        <v>9062.57796081363</v>
      </c>
      <c r="E61" s="209">
        <v>10.54</v>
      </c>
      <c r="F61" s="199"/>
    </row>
    <row r="62" spans="1:6" ht="19.5" customHeight="1" thickBot="1">
      <c r="A62" s="297"/>
      <c r="B62" s="206" t="s">
        <v>71</v>
      </c>
      <c r="C62" s="207">
        <v>37.94254597943977</v>
      </c>
      <c r="D62" s="208">
        <v>9062.421542750673</v>
      </c>
      <c r="E62" s="209">
        <v>10.54</v>
      </c>
      <c r="F62" s="199"/>
    </row>
    <row r="63" spans="1:6" ht="33" customHeight="1" thickBot="1">
      <c r="A63" s="290" t="s">
        <v>73</v>
      </c>
      <c r="B63" s="291"/>
      <c r="C63" s="214">
        <v>37.94</v>
      </c>
      <c r="D63" s="215">
        <v>9062</v>
      </c>
      <c r="E63" s="214">
        <v>10.54</v>
      </c>
      <c r="F63" s="199"/>
    </row>
    <row r="64" spans="1:6" ht="15">
      <c r="A64" s="199"/>
      <c r="B64" s="199"/>
      <c r="C64" s="199"/>
      <c r="D64" s="199"/>
      <c r="E64" s="199"/>
      <c r="F64" s="199"/>
    </row>
    <row r="65" spans="1:6" ht="15">
      <c r="A65" s="199"/>
      <c r="B65" s="199"/>
      <c r="C65" s="199"/>
      <c r="D65" s="199"/>
      <c r="E65" s="199"/>
      <c r="F65" s="199"/>
    </row>
    <row r="66" spans="1:6" ht="15">
      <c r="A66" s="199"/>
      <c r="B66" s="199"/>
      <c r="C66" s="199"/>
      <c r="D66" s="199"/>
      <c r="E66" s="199"/>
      <c r="F66" s="199"/>
    </row>
    <row r="67" spans="1:27" ht="15">
      <c r="A67" s="108" t="s">
        <v>74</v>
      </c>
      <c r="B67" s="108"/>
      <c r="C67" s="108"/>
      <c r="D67" s="108" t="s">
        <v>79</v>
      </c>
      <c r="E67" s="108"/>
      <c r="F67" s="108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109"/>
    </row>
    <row r="68" spans="1:27" ht="15">
      <c r="A68" s="82" t="s">
        <v>2</v>
      </c>
      <c r="B68" s="199"/>
      <c r="C68" s="200"/>
      <c r="D68" s="82" t="s">
        <v>3</v>
      </c>
      <c r="E68" s="82" t="s">
        <v>4</v>
      </c>
      <c r="F68" s="82" t="s">
        <v>5</v>
      </c>
      <c r="G68" s="79"/>
      <c r="H68" s="79"/>
      <c r="I68" s="109"/>
      <c r="J68" s="79"/>
      <c r="K68" s="79"/>
      <c r="L68" s="79"/>
      <c r="M68" s="79"/>
      <c r="N68" s="109"/>
      <c r="O68" s="79"/>
      <c r="P68" s="79"/>
      <c r="Q68" s="109"/>
      <c r="R68" s="109"/>
      <c r="S68" s="109"/>
      <c r="T68" s="109"/>
      <c r="U68" s="109"/>
      <c r="V68" s="79"/>
      <c r="W68" s="79"/>
      <c r="X68" s="79"/>
      <c r="Y68" s="79"/>
      <c r="Z68" s="79"/>
      <c r="AA68" s="109"/>
    </row>
    <row r="69" spans="1:27" ht="25.5" customHeight="1">
      <c r="A69" s="108" t="s">
        <v>75</v>
      </c>
      <c r="B69" s="201"/>
      <c r="C69" s="202"/>
      <c r="D69" s="201" t="s">
        <v>78</v>
      </c>
      <c r="E69" s="108"/>
      <c r="F69" s="108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109"/>
    </row>
    <row r="70" spans="1:27" ht="15">
      <c r="A70" s="110" t="s">
        <v>22</v>
      </c>
      <c r="B70" s="110"/>
      <c r="C70" s="110"/>
      <c r="D70" s="110" t="s">
        <v>3</v>
      </c>
      <c r="E70" s="110" t="s">
        <v>4</v>
      </c>
      <c r="F70" s="110" t="s">
        <v>5</v>
      </c>
      <c r="G70" s="79"/>
      <c r="H70" s="79"/>
      <c r="I70" s="79"/>
      <c r="J70" s="79"/>
      <c r="K70" s="79"/>
      <c r="L70" s="79"/>
      <c r="M70" s="79"/>
      <c r="N70" s="109"/>
      <c r="O70" s="79"/>
      <c r="P70" s="79"/>
      <c r="Q70" s="91"/>
      <c r="R70" s="79"/>
      <c r="S70" s="79"/>
      <c r="T70" s="79"/>
      <c r="U70" s="91"/>
      <c r="V70" s="79"/>
      <c r="W70" s="79"/>
      <c r="X70" s="79"/>
      <c r="Y70" s="79"/>
      <c r="Z70" s="79"/>
      <c r="AA70" s="109"/>
    </row>
    <row r="71" spans="1:27" s="199" customFormat="1" ht="26.25" customHeight="1">
      <c r="A71" s="202" t="s">
        <v>76</v>
      </c>
      <c r="B71" s="202"/>
      <c r="C71" s="202" t="s">
        <v>77</v>
      </c>
      <c r="D71" s="202" t="s">
        <v>83</v>
      </c>
      <c r="E71" s="202"/>
      <c r="F71" s="202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98"/>
    </row>
    <row r="72" spans="1:27" s="199" customFormat="1" ht="15">
      <c r="A72" s="199" t="s">
        <v>40</v>
      </c>
      <c r="D72" s="199" t="s">
        <v>3</v>
      </c>
      <c r="E72" s="199" t="s">
        <v>4</v>
      </c>
      <c r="F72" s="199" t="s">
        <v>5</v>
      </c>
      <c r="G72" s="200"/>
      <c r="H72" s="200"/>
      <c r="I72" s="200"/>
      <c r="J72" s="200"/>
      <c r="K72" s="200"/>
      <c r="L72" s="200"/>
      <c r="M72" s="200"/>
      <c r="N72" s="198"/>
      <c r="O72" s="200"/>
      <c r="P72" s="200"/>
      <c r="Q72" s="91"/>
      <c r="R72" s="200"/>
      <c r="S72" s="200"/>
      <c r="T72" s="200"/>
      <c r="U72" s="91"/>
      <c r="V72" s="200"/>
      <c r="W72" s="200"/>
      <c r="X72" s="200"/>
      <c r="Y72" s="200"/>
      <c r="Z72" s="200"/>
      <c r="AA72" s="198"/>
    </row>
    <row r="73" spans="7:27" s="199" customFormat="1" ht="15"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198"/>
    </row>
  </sheetData>
  <sheetProtection/>
  <mergeCells count="7">
    <mergeCell ref="A1:B1"/>
    <mergeCell ref="A63:B63"/>
    <mergeCell ref="C4:E4"/>
    <mergeCell ref="B4:B5"/>
    <mergeCell ref="A4:A5"/>
    <mergeCell ref="A6:A62"/>
    <mergeCell ref="A2:C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24.140625" style="0" customWidth="1"/>
  </cols>
  <sheetData>
    <row r="1" spans="1:4" ht="15">
      <c r="A1">
        <v>3</v>
      </c>
      <c r="B1" t="s">
        <v>23</v>
      </c>
      <c r="C1" t="s">
        <v>24</v>
      </c>
      <c r="D1" t="s">
        <v>25</v>
      </c>
    </row>
    <row r="2" ht="15">
      <c r="B2" t="s">
        <v>26</v>
      </c>
    </row>
    <row r="3" ht="15">
      <c r="B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Степанова Ольга Григорьевна</cp:lastModifiedBy>
  <cp:lastPrinted>2017-03-02T08:56:08Z</cp:lastPrinted>
  <dcterms:created xsi:type="dcterms:W3CDTF">2016-10-07T07:24:19Z</dcterms:created>
  <dcterms:modified xsi:type="dcterms:W3CDTF">2017-03-02T10:02:36Z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