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2075" activeTab="1"/>
  </bookViews>
  <sheets>
    <sheet name=" розрахунок 1 до маршруту 2" sheetId="1" r:id="rId1"/>
    <sheet name="2" sheetId="2" r:id="rId2"/>
    <sheet name="додаток1 до маршруту 2" sheetId="3" r:id="rId3"/>
  </sheets>
  <externalReferences>
    <externalReference r:id="rId4"/>
  </externalReferences>
  <definedNames>
    <definedName name="_xlnm.Print_Area" localSheetId="1">'2'!$A$1:$AB$52</definedName>
  </definedNames>
  <calcPr calcId="145621"/>
</workbook>
</file>

<file path=xl/calcChain.xml><?xml version="1.0" encoding="utf-8"?>
<calcChain xmlns="http://schemas.openxmlformats.org/spreadsheetml/2006/main">
  <c r="E19" i="3" l="1"/>
  <c r="E23" i="3" s="1"/>
  <c r="R48" i="2"/>
  <c r="R46" i="2"/>
  <c r="R50" i="2" s="1"/>
  <c r="T42" i="2"/>
  <c r="S42" i="2"/>
  <c r="Q42" i="2"/>
  <c r="P42" i="2"/>
  <c r="AC41" i="2"/>
  <c r="AD41" i="2" s="1"/>
  <c r="AC40" i="2"/>
  <c r="AD39" i="2"/>
  <c r="AC39" i="2"/>
  <c r="AD38" i="2"/>
  <c r="AC38" i="2"/>
  <c r="AD37" i="2"/>
  <c r="AC37" i="2"/>
  <c r="AD36" i="2"/>
  <c r="AC36" i="2"/>
  <c r="AD35" i="2"/>
  <c r="AC35" i="2"/>
  <c r="AD34" i="2"/>
  <c r="AC34" i="2"/>
  <c r="AD33" i="2"/>
  <c r="AC33" i="2"/>
  <c r="AD32" i="2"/>
  <c r="AC32" i="2"/>
  <c r="AD31" i="2"/>
  <c r="AC31" i="2"/>
  <c r="AD30" i="2"/>
  <c r="AC30" i="2"/>
  <c r="AD29" i="2"/>
  <c r="AC29" i="2"/>
  <c r="AD28" i="2"/>
  <c r="AC28" i="2"/>
  <c r="AD27" i="2"/>
  <c r="AC27" i="2"/>
  <c r="AD26" i="2"/>
  <c r="AC26" i="2"/>
  <c r="AD25" i="2"/>
  <c r="AC25" i="2"/>
  <c r="AD24" i="2"/>
  <c r="AC24" i="2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C12" i="2"/>
  <c r="AC11" i="2"/>
  <c r="AA5" i="2"/>
  <c r="X5" i="2"/>
  <c r="J37" i="1"/>
  <c r="I37" i="1"/>
  <c r="H37" i="1"/>
  <c r="G37" i="1"/>
  <c r="F37" i="1"/>
  <c r="E37" i="1"/>
  <c r="D37" i="1"/>
  <c r="C37" i="1"/>
  <c r="K37" i="1" s="1"/>
  <c r="B37" i="1"/>
  <c r="J36" i="1"/>
  <c r="I36" i="1"/>
  <c r="H36" i="1"/>
  <c r="G36" i="1"/>
  <c r="F36" i="1"/>
  <c r="E36" i="1"/>
  <c r="D36" i="1"/>
  <c r="C36" i="1"/>
  <c r="K36" i="1" s="1"/>
  <c r="B36" i="1"/>
  <c r="J35" i="1"/>
  <c r="I35" i="1"/>
  <c r="H35" i="1"/>
  <c r="G35" i="1"/>
  <c r="F35" i="1"/>
  <c r="E35" i="1"/>
  <c r="D35" i="1"/>
  <c r="C35" i="1"/>
  <c r="K35" i="1" s="1"/>
  <c r="B35" i="1"/>
  <c r="J34" i="1"/>
  <c r="I34" i="1"/>
  <c r="H34" i="1"/>
  <c r="G34" i="1"/>
  <c r="F34" i="1"/>
  <c r="E34" i="1"/>
  <c r="D34" i="1"/>
  <c r="C34" i="1"/>
  <c r="K34" i="1" s="1"/>
  <c r="B34" i="1"/>
  <c r="J33" i="1"/>
  <c r="I33" i="1"/>
  <c r="H33" i="1"/>
  <c r="G33" i="1"/>
  <c r="F33" i="1"/>
  <c r="E33" i="1"/>
  <c r="D33" i="1"/>
  <c r="C33" i="1"/>
  <c r="K33" i="1" s="1"/>
  <c r="B33" i="1"/>
  <c r="J32" i="1"/>
  <c r="I32" i="1"/>
  <c r="H32" i="1"/>
  <c r="G32" i="1"/>
  <c r="F32" i="1"/>
  <c r="E32" i="1"/>
  <c r="D32" i="1"/>
  <c r="C32" i="1"/>
  <c r="K32" i="1" s="1"/>
  <c r="B32" i="1"/>
  <c r="J31" i="1"/>
  <c r="I31" i="1"/>
  <c r="H31" i="1"/>
  <c r="G31" i="1"/>
  <c r="F31" i="1"/>
  <c r="E31" i="1"/>
  <c r="D31" i="1"/>
  <c r="C31" i="1"/>
  <c r="K31" i="1" s="1"/>
  <c r="B31" i="1"/>
  <c r="J30" i="1"/>
  <c r="I30" i="1"/>
  <c r="H30" i="1"/>
  <c r="G30" i="1"/>
  <c r="F30" i="1"/>
  <c r="E30" i="1"/>
  <c r="D30" i="1"/>
  <c r="C30" i="1"/>
  <c r="K30" i="1" s="1"/>
  <c r="B30" i="1"/>
  <c r="J29" i="1"/>
  <c r="I29" i="1"/>
  <c r="H29" i="1"/>
  <c r="G29" i="1"/>
  <c r="F29" i="1"/>
  <c r="E29" i="1"/>
  <c r="D29" i="1"/>
  <c r="C29" i="1"/>
  <c r="K29" i="1" s="1"/>
  <c r="B29" i="1"/>
  <c r="J28" i="1"/>
  <c r="I28" i="1"/>
  <c r="H28" i="1"/>
  <c r="G28" i="1"/>
  <c r="F28" i="1"/>
  <c r="E28" i="1"/>
  <c r="D28" i="1"/>
  <c r="C28" i="1"/>
  <c r="K28" i="1" s="1"/>
  <c r="B28" i="1"/>
  <c r="J27" i="1"/>
  <c r="I27" i="1"/>
  <c r="H27" i="1"/>
  <c r="G27" i="1"/>
  <c r="F27" i="1"/>
  <c r="E27" i="1"/>
  <c r="D27" i="1"/>
  <c r="C27" i="1"/>
  <c r="K27" i="1" s="1"/>
  <c r="B27" i="1"/>
  <c r="J26" i="1"/>
  <c r="I26" i="1"/>
  <c r="H26" i="1"/>
  <c r="G26" i="1"/>
  <c r="F26" i="1"/>
  <c r="E26" i="1"/>
  <c r="D26" i="1"/>
  <c r="C26" i="1"/>
  <c r="K26" i="1" s="1"/>
  <c r="B26" i="1"/>
  <c r="J25" i="1"/>
  <c r="I25" i="1"/>
  <c r="H25" i="1"/>
  <c r="G25" i="1"/>
  <c r="F25" i="1"/>
  <c r="E25" i="1"/>
  <c r="D25" i="1"/>
  <c r="C25" i="1"/>
  <c r="K25" i="1" s="1"/>
  <c r="B25" i="1"/>
  <c r="J24" i="1"/>
  <c r="I24" i="1"/>
  <c r="H24" i="1"/>
  <c r="G24" i="1"/>
  <c r="F24" i="1"/>
  <c r="E24" i="1"/>
  <c r="D24" i="1"/>
  <c r="C24" i="1"/>
  <c r="K24" i="1" s="1"/>
  <c r="B24" i="1"/>
  <c r="J23" i="1"/>
  <c r="I23" i="1"/>
  <c r="H23" i="1"/>
  <c r="G23" i="1"/>
  <c r="F23" i="1"/>
  <c r="E23" i="1"/>
  <c r="D23" i="1"/>
  <c r="C23" i="1"/>
  <c r="K23" i="1" s="1"/>
  <c r="B23" i="1"/>
  <c r="J22" i="1"/>
  <c r="I22" i="1"/>
  <c r="H22" i="1"/>
  <c r="G22" i="1"/>
  <c r="F22" i="1"/>
  <c r="E22" i="1"/>
  <c r="D22" i="1"/>
  <c r="C22" i="1"/>
  <c r="K22" i="1" s="1"/>
  <c r="B22" i="1"/>
  <c r="J21" i="1"/>
  <c r="I21" i="1"/>
  <c r="H21" i="1"/>
  <c r="G21" i="1"/>
  <c r="F21" i="1"/>
  <c r="E21" i="1"/>
  <c r="D21" i="1"/>
  <c r="C21" i="1"/>
  <c r="K21" i="1" s="1"/>
  <c r="B21" i="1"/>
  <c r="J20" i="1"/>
  <c r="I20" i="1"/>
  <c r="H20" i="1"/>
  <c r="G20" i="1"/>
  <c r="F20" i="1"/>
  <c r="E20" i="1"/>
  <c r="D20" i="1"/>
  <c r="C20" i="1"/>
  <c r="K20" i="1" s="1"/>
  <c r="B20" i="1"/>
  <c r="J19" i="1"/>
  <c r="I19" i="1"/>
  <c r="H19" i="1"/>
  <c r="G19" i="1"/>
  <c r="F19" i="1"/>
  <c r="E19" i="1"/>
  <c r="D19" i="1"/>
  <c r="C19" i="1"/>
  <c r="K19" i="1" s="1"/>
  <c r="B19" i="1"/>
  <c r="J18" i="1"/>
  <c r="I18" i="1"/>
  <c r="H18" i="1"/>
  <c r="G18" i="1"/>
  <c r="F18" i="1"/>
  <c r="E18" i="1"/>
  <c r="D18" i="1"/>
  <c r="C18" i="1"/>
  <c r="K18" i="1" s="1"/>
  <c r="B18" i="1"/>
  <c r="J17" i="1"/>
  <c r="I17" i="1"/>
  <c r="H17" i="1"/>
  <c r="G17" i="1"/>
  <c r="F17" i="1"/>
  <c r="E17" i="1"/>
  <c r="D17" i="1"/>
  <c r="C17" i="1"/>
  <c r="K17" i="1" s="1"/>
  <c r="B17" i="1"/>
  <c r="J16" i="1"/>
  <c r="I16" i="1"/>
  <c r="H16" i="1"/>
  <c r="G16" i="1"/>
  <c r="F16" i="1"/>
  <c r="E16" i="1"/>
  <c r="D16" i="1"/>
  <c r="C16" i="1"/>
  <c r="K16" i="1" s="1"/>
  <c r="B16" i="1"/>
  <c r="J15" i="1"/>
  <c r="I15" i="1"/>
  <c r="H15" i="1"/>
  <c r="G15" i="1"/>
  <c r="F15" i="1"/>
  <c r="E15" i="1"/>
  <c r="D15" i="1"/>
  <c r="C15" i="1"/>
  <c r="K15" i="1" s="1"/>
  <c r="B15" i="1"/>
  <c r="J14" i="1"/>
  <c r="I14" i="1"/>
  <c r="H14" i="1"/>
  <c r="G14" i="1"/>
  <c r="F14" i="1"/>
  <c r="E14" i="1"/>
  <c r="D14" i="1"/>
  <c r="C14" i="1"/>
  <c r="K14" i="1" s="1"/>
  <c r="B14" i="1"/>
  <c r="J13" i="1"/>
  <c r="I13" i="1"/>
  <c r="H13" i="1"/>
  <c r="G13" i="1"/>
  <c r="F13" i="1"/>
  <c r="E13" i="1"/>
  <c r="D13" i="1"/>
  <c r="C13" i="1"/>
  <c r="K13" i="1" s="1"/>
  <c r="B13" i="1"/>
  <c r="J12" i="1"/>
  <c r="I12" i="1"/>
  <c r="H12" i="1"/>
  <c r="G12" i="1"/>
  <c r="F12" i="1"/>
  <c r="E12" i="1"/>
  <c r="D12" i="1"/>
  <c r="C12" i="1"/>
  <c r="K12" i="1" s="1"/>
  <c r="B12" i="1"/>
  <c r="J11" i="1"/>
  <c r="I11" i="1"/>
  <c r="H11" i="1"/>
  <c r="G11" i="1"/>
  <c r="F11" i="1"/>
  <c r="E11" i="1"/>
  <c r="D11" i="1"/>
  <c r="C11" i="1"/>
  <c r="K11" i="1" s="1"/>
  <c r="B11" i="1"/>
  <c r="J10" i="1"/>
  <c r="I10" i="1"/>
  <c r="H10" i="1"/>
  <c r="G10" i="1"/>
  <c r="F10" i="1"/>
  <c r="E10" i="1"/>
  <c r="D10" i="1"/>
  <c r="C10" i="1"/>
  <c r="K10" i="1" s="1"/>
  <c r="B10" i="1"/>
  <c r="J9" i="1"/>
  <c r="I9" i="1"/>
  <c r="H9" i="1"/>
  <c r="G9" i="1"/>
  <c r="F9" i="1"/>
  <c r="E9" i="1"/>
  <c r="D9" i="1"/>
  <c r="C9" i="1"/>
  <c r="K9" i="1" s="1"/>
  <c r="B9" i="1"/>
  <c r="J8" i="1"/>
  <c r="I8" i="1"/>
  <c r="H8" i="1"/>
  <c r="G8" i="1"/>
  <c r="F8" i="1"/>
  <c r="E8" i="1"/>
  <c r="D8" i="1"/>
  <c r="C8" i="1"/>
  <c r="K8" i="1" s="1"/>
  <c r="B8" i="1"/>
  <c r="J7" i="1"/>
  <c r="J38" i="1" s="1"/>
  <c r="I7" i="1"/>
  <c r="I38" i="1" s="1"/>
  <c r="H7" i="1"/>
  <c r="H38" i="1" s="1"/>
  <c r="G7" i="1"/>
  <c r="G38" i="1" s="1"/>
  <c r="F7" i="1"/>
  <c r="F38" i="1" s="1"/>
  <c r="E7" i="1"/>
  <c r="E38" i="1" s="1"/>
  <c r="D7" i="1"/>
  <c r="D38" i="1" s="1"/>
  <c r="C7" i="1"/>
  <c r="C38" i="1" s="1"/>
  <c r="B7" i="1"/>
  <c r="J39" i="1" s="1"/>
  <c r="J40" i="1" s="1"/>
  <c r="J41" i="1" l="1"/>
  <c r="J42" i="1"/>
  <c r="K7" i="1"/>
  <c r="K38" i="1" s="1"/>
  <c r="C39" i="1"/>
  <c r="C40" i="1" s="1"/>
  <c r="E39" i="1"/>
  <c r="E40" i="1" s="1"/>
  <c r="G39" i="1"/>
  <c r="G40" i="1" s="1"/>
  <c r="I39" i="1"/>
  <c r="I40" i="1" s="1"/>
  <c r="K39" i="1"/>
  <c r="K40" i="1" s="1"/>
  <c r="E21" i="3"/>
  <c r="D39" i="1"/>
  <c r="D40" i="1" s="1"/>
  <c r="F39" i="1"/>
  <c r="F40" i="1" s="1"/>
  <c r="H39" i="1"/>
  <c r="H40" i="1" s="1"/>
  <c r="H41" i="1" l="1"/>
  <c r="H42" i="1"/>
  <c r="D41" i="1"/>
  <c r="D42" i="1"/>
  <c r="K42" i="1"/>
  <c r="K41" i="1"/>
  <c r="G42" i="1"/>
  <c r="G41" i="1"/>
  <c r="C42" i="1"/>
  <c r="C41" i="1"/>
  <c r="F41" i="1"/>
  <c r="F42" i="1"/>
  <c r="I42" i="1"/>
  <c r="I41" i="1"/>
  <c r="E42" i="1"/>
  <c r="E41" i="1"/>
</calcChain>
</file>

<file path=xl/sharedStrings.xml><?xml version="1.0" encoding="utf-8"?>
<sst xmlns="http://schemas.openxmlformats.org/spreadsheetml/2006/main" count="125" uniqueCount="91">
  <si>
    <t>Додаток до Паспорту фізико-хімічних показників природного газу по маршруту № 2</t>
  </si>
  <si>
    <t>Число місяця</t>
  </si>
  <si>
    <t>Теплота згоряння вища, МДж/м3</t>
  </si>
  <si>
    <t>Житомирська область</t>
  </si>
  <si>
    <t>Київська область</t>
  </si>
  <si>
    <t>Загальний обсяг газу, м3</t>
  </si>
  <si>
    <t xml:space="preserve">Обсяг газу переданого за добу,  м3 </t>
  </si>
  <si>
    <t>ГРС Почуйки</t>
  </si>
  <si>
    <t>ГРС Брівки</t>
  </si>
  <si>
    <t>ГРС Голубятин</t>
  </si>
  <si>
    <t>ГРС  Сквира</t>
  </si>
  <si>
    <t>ГРС  Антонів</t>
  </si>
  <si>
    <t>ГРС Голубятин (Єрчики)</t>
  </si>
  <si>
    <t>ГРС  Шамраївка</t>
  </si>
  <si>
    <t>ГРС Володарка</t>
  </si>
  <si>
    <t>Енергія, МДж</t>
  </si>
  <si>
    <r>
      <t>Теплота згоряння (середньозважене значення за місяць), МДж/м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</si>
  <si>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</si>
  <si>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rgb="FFFF0000"/>
        <rFont val="Calibri"/>
        <family val="2"/>
        <charset val="204"/>
      </rPr>
      <t>³</t>
    </r>
  </si>
  <si>
    <t>ПАТ "УКРТРАНСГАЗ"</t>
  </si>
  <si>
    <t>ПАСПОРТ ФІЗИКО-ХІМІЧНИХ ПОКАЗНИКІВ ПРИРОДНОГО ГАЗУ  № 2</t>
  </si>
  <si>
    <t xml:space="preserve">Філія "УМГ "КИЇВТРАНСГАЗ" </t>
  </si>
  <si>
    <t>переданого Бердичівським ЛВУМГ та прийнятого  ПАТ Житомиргаз, ПАТ Київоблгаз</t>
  </si>
  <si>
    <t>Бердичівське ЛВУМГ</t>
  </si>
  <si>
    <t>Маршрут № 2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</si>
  <si>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</si>
  <si>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</si>
  <si>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лупінг Київ-Захід України 2 (лупінг КЗУ-2)</t>
    </r>
  </si>
  <si>
    <t>за період з</t>
  </si>
  <si>
    <t xml:space="preserve"> по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</si>
  <si>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</si>
  <si>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</si>
  <si>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</si>
  <si>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</si>
  <si>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</si>
  <si>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</si>
  <si>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</si>
  <si>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</si>
  <si>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</si>
  <si>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</si>
  <si>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</si>
  <si>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</si>
  <si>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</si>
  <si>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</si>
  <si>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</si>
  <si>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</si>
  <si>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</si>
  <si>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</si>
  <si>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</si>
  <si>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</si>
  <si>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</si>
  <si>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</si>
  <si>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</si>
  <si>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</si>
  <si>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</si>
  <si>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</si>
  <si>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</si>
  <si>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</si>
  <si>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</si>
  <si>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</si>
  <si>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</si>
  <si>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</si>
  <si>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</si>
  <si>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</si>
  <si>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</si>
  <si>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</si>
  <si>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</si>
  <si>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</si>
  <si>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</si>
  <si>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</si>
  <si>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</si>
  <si>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</si>
  <si>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</si>
  <si>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</si>
  <si>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</si>
  <si>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2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</si>
  <si>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</si>
  <si>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</si>
  <si>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</si>
  <si>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</si>
  <si>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</si>
  <si>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</si>
  <si>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ГРС Почуйки, 56ZOPZНІ40977016</t>
  </si>
  <si>
    <t>ГРС Брівки, 56ZOPZНІ4095601К</t>
  </si>
  <si>
    <t>ГРС Голуб'ятин, 56ZOPZHI4096601F</t>
  </si>
  <si>
    <t>ГРС Сквира, 56ZOPKIE4099001U</t>
  </si>
  <si>
    <t>ГРС Антонів, 56ZOPKIE40988013</t>
  </si>
  <si>
    <r>
      <t>ГРС Голуб'ятин Єрчики, 56ZOP</t>
    </r>
    <r>
      <rPr>
        <sz val="10"/>
        <rFont val="Times New Roman"/>
        <family val="1"/>
        <charset val="204"/>
      </rPr>
      <t>ZНІ4096602D</t>
    </r>
  </si>
  <si>
    <t>ГРС Шамраївка, 56ZOPKIE4099101Q</t>
  </si>
  <si>
    <t>ГРС Володарка, 56ZOPKIE4098911Х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</si>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</sst>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dd/mm/yyyy\ \р/"/>
    <numFmt numFmtId="166" formatCode="0.0000"/>
    <numFmt numFmtId="167" formatCode="0.0"/>
    <numFmt numFmtId="168" formatCode="0.000"/>
    <numFmt numFmtId="169" formatCode="dd/mm/yy;@"/>
    <numFmt numFmtId="170" formatCode="dd\.mm\.yyyy;@"/>
  </numFmts>
  <fonts count="5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46" fillId="0" borderId="0"/>
    <xf numFmtId="0" fontId="11" fillId="0" borderId="0"/>
    <xf numFmtId="0" fontId="11" fillId="0" borderId="0"/>
    <xf numFmtId="0" fontId="47" fillId="0" borderId="0"/>
    <xf numFmtId="0" fontId="48" fillId="0" borderId="0"/>
    <xf numFmtId="0" fontId="11" fillId="0" borderId="0"/>
    <xf numFmtId="0" fontId="1" fillId="0" borderId="0"/>
    <xf numFmtId="0" fontId="49" fillId="0" borderId="0"/>
    <xf numFmtId="0" fontId="46" fillId="0" borderId="0"/>
    <xf numFmtId="0" fontId="46" fillId="0" borderId="0"/>
  </cellStyleXfs>
  <cellXfs count="310">
    <xf numFmtId="0" fontId="0" fillId="0" borderId="0" xfId="0"/>
    <xf numFmtId="0" fontId="2" fillId="0" borderId="0" xfId="1" applyFont="1" applyAlignment="1"/>
    <xf numFmtId="0" fontId="1" fillId="0" borderId="0" xfId="1"/>
    <xf numFmtId="4" fontId="3" fillId="2" borderId="0" xfId="1" applyNumberFormat="1" applyFont="1" applyFill="1" applyBorder="1" applyAlignment="1">
      <alignment horizontal="center" vertical="center" wrapText="1"/>
    </xf>
    <xf numFmtId="0" fontId="1" fillId="0" borderId="0" xfId="1" applyBorder="1"/>
    <xf numFmtId="49" fontId="8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ill="1" applyBorder="1"/>
    <xf numFmtId="49" fontId="8" fillId="4" borderId="1" xfId="2" applyNumberFormat="1" applyFont="1" applyFill="1" applyBorder="1" applyAlignment="1" applyProtection="1">
      <alignment horizontal="center" vertical="center" wrapText="1"/>
    </xf>
    <xf numFmtId="49" fontId="8" fillId="5" borderId="1" xfId="2" applyNumberFormat="1" applyFont="1" applyFill="1" applyBorder="1" applyAlignment="1" applyProtection="1">
      <alignment horizontal="center" vertical="center" wrapText="1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2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/>
    <xf numFmtId="4" fontId="13" fillId="0" borderId="0" xfId="1" applyNumberFormat="1" applyFont="1" applyFill="1" applyBorder="1"/>
    <xf numFmtId="0" fontId="13" fillId="0" borderId="0" xfId="1" applyFont="1"/>
    <xf numFmtId="4" fontId="9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4" fontId="16" fillId="6" borderId="1" xfId="1" applyNumberFormat="1" applyFont="1" applyFill="1" applyBorder="1" applyAlignment="1">
      <alignment horizontal="center" vertical="center" wrapText="1"/>
    </xf>
    <xf numFmtId="4" fontId="17" fillId="0" borderId="0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/>
    <xf numFmtId="3" fontId="16" fillId="6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/>
    </xf>
    <xf numFmtId="4" fontId="16" fillId="6" borderId="1" xfId="1" applyNumberFormat="1" applyFont="1" applyFill="1" applyBorder="1" applyAlignment="1">
      <alignment horizontal="center" vertical="center"/>
    </xf>
    <xf numFmtId="4" fontId="17" fillId="0" borderId="0" xfId="1" applyNumberFormat="1" applyFont="1" applyFill="1" applyBorder="1" applyAlignment="1">
      <alignment horizontal="center" vertical="center"/>
    </xf>
    <xf numFmtId="0" fontId="19" fillId="0" borderId="2" xfId="1" applyFont="1" applyBorder="1"/>
    <xf numFmtId="0" fontId="20" fillId="0" borderId="3" xfId="1" applyFont="1" applyBorder="1" applyProtection="1">
      <protection locked="0"/>
    </xf>
    <xf numFmtId="0" fontId="10" fillId="0" borderId="3" xfId="1" applyFont="1" applyBorder="1" applyProtection="1">
      <protection locked="0"/>
    </xf>
    <xf numFmtId="0" fontId="1" fillId="0" borderId="0" xfId="1" applyProtection="1">
      <protection locked="0"/>
    </xf>
    <xf numFmtId="0" fontId="10" fillId="0" borderId="6" xfId="1" applyFont="1" applyBorder="1" applyProtection="1">
      <protection locked="0"/>
    </xf>
    <xf numFmtId="0" fontId="10" fillId="0" borderId="5" xfId="1" applyFont="1" applyBorder="1" applyProtection="1">
      <protection locked="0"/>
    </xf>
    <xf numFmtId="0" fontId="10" fillId="0" borderId="0" xfId="1" applyFont="1" applyBorder="1" applyProtection="1">
      <protection locked="0"/>
    </xf>
    <xf numFmtId="0" fontId="20" fillId="0" borderId="0" xfId="1" applyFont="1" applyBorder="1" applyProtection="1"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19" fillId="0" borderId="5" xfId="1" applyFont="1" applyBorder="1"/>
    <xf numFmtId="0" fontId="21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horizontal="center"/>
      <protection locked="0"/>
    </xf>
    <xf numFmtId="0" fontId="20" fillId="2" borderId="24" xfId="1" applyFont="1" applyFill="1" applyBorder="1" applyAlignment="1" applyProtection="1">
      <alignment horizontal="center" vertical="center" textRotation="90" wrapText="1"/>
      <protection locked="0"/>
    </xf>
    <xf numFmtId="0" fontId="20" fillId="2" borderId="25" xfId="1" applyFont="1" applyFill="1" applyBorder="1" applyAlignment="1" applyProtection="1">
      <alignment horizontal="center" vertical="center" textRotation="90" wrapText="1"/>
      <protection locked="0"/>
    </xf>
    <xf numFmtId="0" fontId="20" fillId="2" borderId="26" xfId="1" applyFont="1" applyFill="1" applyBorder="1" applyAlignment="1" applyProtection="1">
      <alignment horizontal="center" vertical="center" textRotation="90" wrapText="1"/>
      <protection locked="0"/>
    </xf>
    <xf numFmtId="0" fontId="20" fillId="2" borderId="27" xfId="1" applyFont="1" applyFill="1" applyBorder="1" applyAlignment="1" applyProtection="1">
      <alignment horizontal="center" vertical="center" textRotation="90" wrapText="1"/>
      <protection locked="0"/>
    </xf>
    <xf numFmtId="0" fontId="20" fillId="2" borderId="21" xfId="1" applyFont="1" applyFill="1" applyBorder="1" applyAlignment="1" applyProtection="1">
      <alignment horizontal="center" vertical="center" textRotation="90" wrapText="1"/>
      <protection locked="0"/>
    </xf>
    <xf numFmtId="0" fontId="20" fillId="2" borderId="28" xfId="1" applyFont="1" applyFill="1" applyBorder="1" applyAlignment="1" applyProtection="1">
      <alignment horizontal="center" vertical="center" textRotation="90" wrapText="1"/>
      <protection locked="0"/>
    </xf>
    <xf numFmtId="0" fontId="20" fillId="2" borderId="29" xfId="1" applyFont="1" applyFill="1" applyBorder="1" applyAlignment="1" applyProtection="1">
      <alignment horizontal="center" vertical="center" textRotation="90" wrapText="1"/>
      <protection locked="0"/>
    </xf>
    <xf numFmtId="0" fontId="20" fillId="2" borderId="30" xfId="1" applyFont="1" applyFill="1" applyBorder="1" applyAlignment="1" applyProtection="1">
      <alignment horizontal="center" vertical="center" textRotation="90" wrapText="1"/>
      <protection locked="0"/>
    </xf>
    <xf numFmtId="0" fontId="20" fillId="2" borderId="31" xfId="1" applyFont="1" applyFill="1" applyBorder="1" applyAlignment="1" applyProtection="1">
      <alignment horizontal="center" vertical="center" textRotation="90" wrapText="1"/>
      <protection locked="0"/>
    </xf>
    <xf numFmtId="0" fontId="20" fillId="2" borderId="7" xfId="1" applyFont="1" applyFill="1" applyBorder="1" applyAlignment="1" applyProtection="1">
      <alignment horizontal="center" vertical="center" wrapText="1"/>
      <protection locked="0"/>
    </xf>
    <xf numFmtId="166" fontId="26" fillId="0" borderId="9" xfId="1" applyNumberFormat="1" applyFont="1" applyBorder="1" applyAlignment="1">
      <alignment horizontal="center" vertical="center" wrapText="1"/>
    </xf>
    <xf numFmtId="166" fontId="26" fillId="0" borderId="35" xfId="1" applyNumberFormat="1" applyFont="1" applyBorder="1" applyAlignment="1">
      <alignment horizontal="center" vertical="center" wrapText="1"/>
    </xf>
    <xf numFmtId="166" fontId="26" fillId="0" borderId="7" xfId="1" applyNumberFormat="1" applyFont="1" applyBorder="1" applyAlignment="1">
      <alignment horizontal="center" vertical="center" wrapText="1"/>
    </xf>
    <xf numFmtId="1" fontId="26" fillId="0" borderId="36" xfId="1" applyNumberFormat="1" applyFont="1" applyBorder="1" applyAlignment="1">
      <alignment horizontal="center" vertical="center" wrapText="1"/>
    </xf>
    <xf numFmtId="2" fontId="26" fillId="0" borderId="8" xfId="1" applyNumberFormat="1" applyFont="1" applyBorder="1" applyAlignment="1">
      <alignment horizontal="center" vertical="center" wrapText="1"/>
    </xf>
    <xf numFmtId="2" fontId="26" fillId="0" borderId="10" xfId="1" applyNumberFormat="1" applyFont="1" applyBorder="1" applyAlignment="1">
      <alignment horizontal="center" vertical="center" wrapText="1"/>
    </xf>
    <xf numFmtId="1" fontId="26" fillId="0" borderId="7" xfId="1" applyNumberFormat="1" applyFont="1" applyBorder="1" applyAlignment="1">
      <alignment horizontal="center" vertical="center" wrapText="1"/>
    </xf>
    <xf numFmtId="2" fontId="26" fillId="0" borderId="37" xfId="1" applyNumberFormat="1" applyFont="1" applyBorder="1" applyAlignment="1">
      <alignment horizontal="center" vertical="center" wrapText="1"/>
    </xf>
    <xf numFmtId="1" fontId="26" fillId="0" borderId="8" xfId="1" applyNumberFormat="1" applyFont="1" applyBorder="1" applyAlignment="1">
      <alignment horizontal="center" vertical="center" wrapText="1"/>
    </xf>
    <xf numFmtId="2" fontId="26" fillId="0" borderId="9" xfId="1" applyNumberFormat="1" applyFont="1" applyBorder="1" applyAlignment="1">
      <alignment horizontal="center" vertical="center" wrapText="1"/>
    </xf>
    <xf numFmtId="167" fontId="27" fillId="0" borderId="38" xfId="1" applyNumberFormat="1" applyFont="1" applyBorder="1" applyAlignment="1">
      <alignment horizontal="center" vertical="center" wrapText="1"/>
    </xf>
    <xf numFmtId="167" fontId="27" fillId="0" borderId="1" xfId="1" applyNumberFormat="1" applyFont="1" applyBorder="1" applyAlignment="1">
      <alignment horizontal="center" vertical="center" wrapText="1"/>
    </xf>
    <xf numFmtId="0" fontId="10" fillId="2" borderId="39" xfId="1" applyFont="1" applyFill="1" applyBorder="1" applyAlignment="1" applyProtection="1">
      <alignment horizontal="center" vertical="center" wrapText="1"/>
      <protection locked="0"/>
    </xf>
    <xf numFmtId="0" fontId="10" fillId="2" borderId="40" xfId="1" applyFont="1" applyFill="1" applyBorder="1" applyAlignment="1" applyProtection="1">
      <alignment horizontal="center" vertical="center" wrapText="1"/>
      <protection locked="0"/>
    </xf>
    <xf numFmtId="168" fontId="28" fillId="2" borderId="0" xfId="1" applyNumberFormat="1" applyFont="1" applyFill="1"/>
    <xf numFmtId="0" fontId="29" fillId="2" borderId="0" xfId="1" applyFont="1" applyFill="1" applyAlignment="1">
      <alignment horizontal="center"/>
    </xf>
    <xf numFmtId="2" fontId="28" fillId="2" borderId="0" xfId="1" applyNumberFormat="1" applyFont="1" applyFill="1" applyProtection="1"/>
    <xf numFmtId="0" fontId="28" fillId="2" borderId="0" xfId="1" applyFont="1" applyFill="1" applyProtection="1">
      <protection locked="0"/>
    </xf>
    <xf numFmtId="0" fontId="20" fillId="2" borderId="11" xfId="1" applyFont="1" applyFill="1" applyBorder="1" applyAlignment="1" applyProtection="1">
      <alignment horizontal="center" vertical="center" wrapText="1"/>
      <protection locked="0"/>
    </xf>
    <xf numFmtId="166" fontId="26" fillId="0" borderId="1" xfId="1" applyNumberFormat="1" applyFont="1" applyBorder="1" applyAlignment="1">
      <alignment horizontal="center" vertical="center" wrapText="1"/>
    </xf>
    <xf numFmtId="166" fontId="26" fillId="0" borderId="41" xfId="1" applyNumberFormat="1" applyFont="1" applyBorder="1" applyAlignment="1">
      <alignment horizontal="center" vertical="center" wrapText="1"/>
    </xf>
    <xf numFmtId="166" fontId="26" fillId="0" borderId="11" xfId="1" applyNumberFormat="1" applyFont="1" applyBorder="1" applyAlignment="1">
      <alignment horizontal="center" vertical="center" wrapText="1"/>
    </xf>
    <xf numFmtId="1" fontId="26" fillId="0" borderId="42" xfId="1" applyNumberFormat="1" applyFont="1" applyBorder="1" applyAlignment="1">
      <alignment horizontal="center" vertical="center" wrapText="1"/>
    </xf>
    <xf numFmtId="2" fontId="26" fillId="0" borderId="18" xfId="1" applyNumberFormat="1" applyFont="1" applyBorder="1" applyAlignment="1">
      <alignment horizontal="center" vertical="center" wrapText="1"/>
    </xf>
    <xf numFmtId="2" fontId="26" fillId="0" borderId="19" xfId="1" applyNumberFormat="1" applyFont="1" applyBorder="1" applyAlignment="1">
      <alignment horizontal="center" vertical="center" wrapText="1"/>
    </xf>
    <xf numFmtId="1" fontId="26" fillId="0" borderId="11" xfId="1" applyNumberFormat="1" applyFont="1" applyBorder="1" applyAlignment="1">
      <alignment horizontal="center" vertical="center" wrapText="1"/>
    </xf>
    <xf numFmtId="2" fontId="26" fillId="0" borderId="38" xfId="1" applyNumberFormat="1" applyFont="1" applyBorder="1" applyAlignment="1">
      <alignment horizontal="center" vertical="center" wrapText="1"/>
    </xf>
    <xf numFmtId="1" fontId="26" fillId="0" borderId="18" xfId="1" applyNumberFormat="1" applyFont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9" xfId="1" applyFont="1" applyFill="1" applyBorder="1" applyAlignment="1" applyProtection="1">
      <alignment horizontal="center" vertical="center" wrapText="1"/>
      <protection locked="0"/>
    </xf>
    <xf numFmtId="166" fontId="27" fillId="0" borderId="1" xfId="1" applyNumberFormat="1" applyFont="1" applyBorder="1" applyAlignment="1">
      <alignment horizontal="center" vertical="center" wrapText="1"/>
    </xf>
    <xf numFmtId="166" fontId="27" fillId="0" borderId="41" xfId="1" applyNumberFormat="1" applyFont="1" applyBorder="1" applyAlignment="1">
      <alignment horizontal="center" vertical="center" wrapText="1"/>
    </xf>
    <xf numFmtId="166" fontId="27" fillId="0" borderId="11" xfId="1" applyNumberFormat="1" applyFont="1" applyBorder="1" applyAlignment="1">
      <alignment horizontal="center" vertical="center" wrapText="1"/>
    </xf>
    <xf numFmtId="1" fontId="27" fillId="0" borderId="42" xfId="1" applyNumberFormat="1" applyFont="1" applyBorder="1" applyAlignment="1">
      <alignment horizontal="center" vertical="center" wrapText="1"/>
    </xf>
    <xf numFmtId="2" fontId="27" fillId="0" borderId="18" xfId="1" applyNumberFormat="1" applyFont="1" applyBorder="1" applyAlignment="1">
      <alignment horizontal="center" vertical="center" wrapText="1"/>
    </xf>
    <xf numFmtId="2" fontId="27" fillId="0" borderId="19" xfId="1" applyNumberFormat="1" applyFont="1" applyBorder="1" applyAlignment="1">
      <alignment horizontal="center" vertical="center" wrapText="1"/>
    </xf>
    <xf numFmtId="1" fontId="27" fillId="0" borderId="11" xfId="1" applyNumberFormat="1" applyFont="1" applyBorder="1" applyAlignment="1">
      <alignment horizontal="center" vertical="center" wrapText="1"/>
    </xf>
    <xf numFmtId="2" fontId="27" fillId="0" borderId="38" xfId="1" applyNumberFormat="1" applyFont="1" applyBorder="1" applyAlignment="1">
      <alignment horizontal="center" vertical="center" wrapText="1"/>
    </xf>
    <xf numFmtId="1" fontId="27" fillId="0" borderId="18" xfId="1" applyNumberFormat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168" fontId="1" fillId="2" borderId="0" xfId="1" applyNumberFormat="1" applyFill="1"/>
    <xf numFmtId="0" fontId="30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20" fillId="2" borderId="43" xfId="1" applyFont="1" applyFill="1" applyBorder="1" applyAlignment="1" applyProtection="1">
      <alignment horizontal="center" vertical="center" wrapText="1"/>
      <protection locked="0"/>
    </xf>
    <xf numFmtId="0" fontId="20" fillId="2" borderId="1" xfId="1" applyFont="1" applyFill="1" applyBorder="1" applyAlignment="1" applyProtection="1">
      <alignment horizontal="center" vertical="center" wrapText="1"/>
      <protection locked="0"/>
    </xf>
    <xf numFmtId="166" fontId="10" fillId="2" borderId="44" xfId="1" applyNumberFormat="1" applyFont="1" applyFill="1" applyBorder="1" applyAlignment="1">
      <alignment horizontal="center"/>
    </xf>
    <xf numFmtId="166" fontId="10" fillId="2" borderId="39" xfId="1" applyNumberFormat="1" applyFont="1" applyFill="1" applyBorder="1" applyAlignment="1">
      <alignment horizontal="center"/>
    </xf>
    <xf numFmtId="166" fontId="10" fillId="2" borderId="45" xfId="1" applyNumberFormat="1" applyFont="1" applyFill="1" applyBorder="1" applyAlignment="1">
      <alignment horizontal="center"/>
    </xf>
    <xf numFmtId="166" fontId="20" fillId="2" borderId="38" xfId="1" applyNumberFormat="1" applyFont="1" applyFill="1" applyBorder="1" applyAlignment="1">
      <alignment horizontal="center"/>
    </xf>
    <xf numFmtId="166" fontId="20" fillId="2" borderId="1" xfId="1" applyNumberFormat="1" applyFont="1" applyFill="1" applyBorder="1" applyAlignment="1">
      <alignment horizontal="center"/>
    </xf>
    <xf numFmtId="166" fontId="20" fillId="2" borderId="41" xfId="1" applyNumberFormat="1" applyFont="1" applyFill="1" applyBorder="1" applyAlignment="1">
      <alignment horizontal="center"/>
    </xf>
    <xf numFmtId="166" fontId="10" fillId="2" borderId="38" xfId="1" applyNumberFormat="1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center"/>
    </xf>
    <xf numFmtId="166" fontId="10" fillId="2" borderId="41" xfId="1" applyNumberFormat="1" applyFont="1" applyFill="1" applyBorder="1" applyAlignment="1">
      <alignment horizontal="center"/>
    </xf>
    <xf numFmtId="166" fontId="20" fillId="2" borderId="11" xfId="1" applyNumberFormat="1" applyFont="1" applyFill="1" applyBorder="1" applyAlignment="1">
      <alignment horizontal="center"/>
    </xf>
    <xf numFmtId="3" fontId="20" fillId="2" borderId="18" xfId="1" applyNumberFormat="1" applyFont="1" applyFill="1" applyBorder="1" applyAlignment="1">
      <alignment horizontal="center"/>
    </xf>
    <xf numFmtId="2" fontId="20" fillId="2" borderId="1" xfId="1" applyNumberFormat="1" applyFont="1" applyFill="1" applyBorder="1" applyAlignment="1">
      <alignment horizontal="center"/>
    </xf>
    <xf numFmtId="2" fontId="20" fillId="2" borderId="19" xfId="1" applyNumberFormat="1" applyFont="1" applyFill="1" applyBorder="1" applyAlignment="1" applyProtection="1">
      <alignment horizontal="center" vertical="center" wrapText="1"/>
      <protection locked="0"/>
    </xf>
    <xf numFmtId="167" fontId="20" fillId="2" borderId="38" xfId="1" applyNumberFormat="1" applyFont="1" applyFill="1" applyBorder="1" applyAlignment="1">
      <alignment horizontal="center"/>
    </xf>
    <xf numFmtId="167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2" borderId="43" xfId="1" applyNumberFormat="1" applyFont="1" applyFill="1" applyBorder="1" applyAlignment="1">
      <alignment horizontal="center"/>
    </xf>
    <xf numFmtId="3" fontId="10" fillId="2" borderId="46" xfId="1" applyNumberFormat="1" applyFont="1" applyFill="1" applyBorder="1" applyAlignment="1">
      <alignment horizontal="center"/>
    </xf>
    <xf numFmtId="2" fontId="10" fillId="2" borderId="39" xfId="1" applyNumberFormat="1" applyFont="1" applyFill="1" applyBorder="1" applyAlignment="1">
      <alignment horizontal="center"/>
    </xf>
    <xf numFmtId="2" fontId="20" fillId="2" borderId="40" xfId="1" applyNumberFormat="1" applyFont="1" applyFill="1" applyBorder="1" applyAlignment="1" applyProtection="1">
      <alignment horizontal="center" vertical="center" wrapText="1"/>
      <protection locked="0"/>
    </xf>
    <xf numFmtId="3" fontId="20" fillId="2" borderId="42" xfId="1" applyNumberFormat="1" applyFont="1" applyFill="1" applyBorder="1" applyAlignment="1" applyProtection="1">
      <alignment horizontal="center"/>
      <protection locked="0"/>
    </xf>
    <xf numFmtId="2" fontId="20" fillId="2" borderId="18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20" fillId="2" borderId="38" xfId="1" applyNumberFormat="1" applyFont="1" applyFill="1" applyBorder="1" applyAlignment="1">
      <alignment horizontal="center"/>
    </xf>
    <xf numFmtId="4" fontId="20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1" applyNumberFormat="1" applyFont="1" applyFill="1" applyBorder="1" applyAlignment="1">
      <alignment horizontal="center"/>
    </xf>
    <xf numFmtId="3" fontId="10" fillId="2" borderId="42" xfId="1" applyNumberFormat="1" applyFont="1" applyFill="1" applyBorder="1" applyAlignment="1" applyProtection="1">
      <alignment horizontal="center"/>
      <protection locked="0"/>
    </xf>
    <xf numFmtId="2" fontId="10" fillId="2" borderId="18" xfId="1" applyNumberFormat="1" applyFont="1" applyFill="1" applyBorder="1" applyAlignment="1">
      <alignment horizontal="center"/>
    </xf>
    <xf numFmtId="2" fontId="10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38" xfId="1" applyNumberFormat="1" applyFont="1" applyFill="1" applyBorder="1" applyAlignment="1">
      <alignment horizontal="center"/>
    </xf>
    <xf numFmtId="4" fontId="10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18" xfId="1" applyNumberFormat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0" fontId="20" fillId="2" borderId="23" xfId="1" applyFont="1" applyFill="1" applyBorder="1" applyAlignment="1" applyProtection="1">
      <alignment horizontal="center" vertical="center" wrapText="1"/>
      <protection locked="0"/>
    </xf>
    <xf numFmtId="166" fontId="20" fillId="2" borderId="47" xfId="1" applyNumberFormat="1" applyFont="1" applyFill="1" applyBorder="1" applyAlignment="1">
      <alignment horizontal="center"/>
    </xf>
    <xf numFmtId="166" fontId="20" fillId="2" borderId="48" xfId="1" applyNumberFormat="1" applyFont="1" applyFill="1" applyBorder="1" applyAlignment="1">
      <alignment horizontal="center"/>
    </xf>
    <xf numFmtId="166" fontId="20" fillId="2" borderId="49" xfId="1" applyNumberFormat="1" applyFont="1" applyFill="1" applyBorder="1" applyAlignment="1">
      <alignment horizontal="center"/>
    </xf>
    <xf numFmtId="166" fontId="20" fillId="2" borderId="23" xfId="1" applyNumberFormat="1" applyFont="1" applyFill="1" applyBorder="1" applyAlignment="1">
      <alignment horizontal="center"/>
    </xf>
    <xf numFmtId="3" fontId="20" fillId="2" borderId="50" xfId="1" applyNumberFormat="1" applyFont="1" applyFill="1" applyBorder="1" applyAlignment="1">
      <alignment horizontal="center"/>
    </xf>
    <xf numFmtId="2" fontId="20" fillId="2" borderId="48" xfId="1" applyNumberFormat="1" applyFont="1" applyFill="1" applyBorder="1" applyAlignment="1">
      <alignment horizontal="center"/>
    </xf>
    <xf numFmtId="2" fontId="20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48" xfId="1" applyFont="1" applyFill="1" applyBorder="1" applyAlignment="1" applyProtection="1">
      <alignment horizontal="center" vertical="center" wrapText="1"/>
      <protection locked="0"/>
    </xf>
    <xf numFmtId="0" fontId="10" fillId="2" borderId="51" xfId="1" applyFont="1" applyFill="1" applyBorder="1" applyAlignment="1" applyProtection="1">
      <alignment horizontal="center" vertical="center" wrapText="1"/>
      <protection locked="0"/>
    </xf>
    <xf numFmtId="0" fontId="20" fillId="2" borderId="52" xfId="1" applyFont="1" applyFill="1" applyBorder="1" applyAlignment="1" applyProtection="1">
      <alignment horizontal="center" vertical="center" wrapText="1"/>
      <protection locked="0"/>
    </xf>
    <xf numFmtId="166" fontId="10" fillId="2" borderId="53" xfId="1" applyNumberFormat="1" applyFont="1" applyFill="1" applyBorder="1" applyAlignment="1">
      <alignment horizontal="center"/>
    </xf>
    <xf numFmtId="166" fontId="10" fillId="2" borderId="33" xfId="1" applyNumberFormat="1" applyFont="1" applyFill="1" applyBorder="1" applyAlignment="1">
      <alignment horizontal="center"/>
    </xf>
    <xf numFmtId="166" fontId="10" fillId="2" borderId="54" xfId="1" applyNumberFormat="1" applyFont="1" applyFill="1" applyBorder="1" applyAlignment="1">
      <alignment horizontal="center"/>
    </xf>
    <xf numFmtId="166" fontId="10" fillId="2" borderId="52" xfId="1" applyNumberFormat="1" applyFont="1" applyFill="1" applyBorder="1" applyAlignment="1">
      <alignment horizontal="center"/>
    </xf>
    <xf numFmtId="3" fontId="10" fillId="2" borderId="32" xfId="1" applyNumberFormat="1" applyFont="1" applyFill="1" applyBorder="1" applyAlignment="1">
      <alignment horizontal="center"/>
    </xf>
    <xf numFmtId="2" fontId="10" fillId="2" borderId="33" xfId="1" applyNumberFormat="1" applyFont="1" applyFill="1" applyBorder="1" applyAlignment="1">
      <alignment horizontal="center"/>
    </xf>
    <xf numFmtId="2" fontId="20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33" xfId="1" applyFont="1" applyFill="1" applyBorder="1" applyAlignment="1" applyProtection="1">
      <alignment horizontal="center" vertical="center" wrapText="1"/>
      <protection locked="0"/>
    </xf>
    <xf numFmtId="0" fontId="10" fillId="2" borderId="34" xfId="1" applyFont="1" applyFill="1" applyBorder="1" applyAlignment="1" applyProtection="1">
      <alignment horizontal="center" vertical="center" wrapText="1"/>
      <protection locked="0"/>
    </xf>
    <xf numFmtId="168" fontId="1" fillId="0" borderId="0" xfId="1" applyNumberFormat="1"/>
    <xf numFmtId="0" fontId="30" fillId="0" borderId="0" xfId="1" applyFont="1" applyAlignment="1">
      <alignment horizontal="center"/>
    </xf>
    <xf numFmtId="2" fontId="1" fillId="0" borderId="0" xfId="1" applyNumberFormat="1" applyProtection="1"/>
    <xf numFmtId="0" fontId="1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Fill="1" applyBorder="1" applyAlignment="1" applyProtection="1">
      <alignment horizontal="right" vertical="center" wrapText="1"/>
      <protection locked="0"/>
    </xf>
    <xf numFmtId="0" fontId="20" fillId="0" borderId="6" xfId="1" applyFont="1" applyFill="1" applyBorder="1" applyAlignment="1" applyProtection="1">
      <alignment horizontal="right" vertical="center" wrapText="1"/>
      <protection locked="0"/>
    </xf>
    <xf numFmtId="169" fontId="31" fillId="0" borderId="5" xfId="1" applyNumberFormat="1" applyFont="1" applyBorder="1" applyAlignment="1">
      <alignment horizontal="right" vertical="center" wrapText="1"/>
    </xf>
    <xf numFmtId="0" fontId="32" fillId="0" borderId="58" xfId="1" applyFont="1" applyBorder="1" applyAlignment="1" applyProtection="1">
      <alignment vertical="center"/>
      <protection locked="0"/>
    </xf>
    <xf numFmtId="0" fontId="32" fillId="0" borderId="58" xfId="1" applyFont="1" applyBorder="1" applyProtection="1">
      <protection locked="0"/>
    </xf>
    <xf numFmtId="169" fontId="33" fillId="0" borderId="58" xfId="1" applyNumberFormat="1" applyFont="1" applyBorder="1" applyAlignment="1">
      <alignment vertical="center" wrapText="1"/>
    </xf>
    <xf numFmtId="169" fontId="35" fillId="0" borderId="0" xfId="1" applyNumberFormat="1" applyFont="1" applyFill="1" applyBorder="1" applyAlignment="1">
      <alignment horizontal="right" vertical="center" wrapText="1"/>
    </xf>
    <xf numFmtId="168" fontId="36" fillId="0" borderId="6" xfId="1" applyNumberFormat="1" applyFont="1" applyFill="1" applyBorder="1" applyAlignment="1">
      <alignment horizontal="right" vertical="center"/>
    </xf>
    <xf numFmtId="168" fontId="36" fillId="0" borderId="0" xfId="1" applyNumberFormat="1" applyFont="1" applyBorder="1" applyAlignment="1">
      <alignment horizontal="right" vertical="center"/>
    </xf>
    <xf numFmtId="168" fontId="37" fillId="0" borderId="0" xfId="1" applyNumberFormat="1" applyFont="1" applyBorder="1" applyAlignment="1">
      <alignment horizontal="left" vertical="center"/>
    </xf>
    <xf numFmtId="0" fontId="10" fillId="0" borderId="0" xfId="1" applyFont="1" applyBorder="1"/>
    <xf numFmtId="0" fontId="38" fillId="0" borderId="0" xfId="1" applyFont="1" applyBorder="1" applyAlignment="1" applyProtection="1">
      <alignment vertical="center"/>
      <protection locked="0"/>
    </xf>
    <xf numFmtId="0" fontId="39" fillId="0" borderId="0" xfId="1" applyFont="1" applyBorder="1"/>
    <xf numFmtId="0" fontId="39" fillId="0" borderId="0" xfId="1" applyFont="1" applyBorder="1" applyProtection="1">
      <protection locked="0"/>
    </xf>
    <xf numFmtId="0" fontId="38" fillId="0" borderId="0" xfId="1" applyFont="1" applyBorder="1" applyProtection="1">
      <protection locked="0"/>
    </xf>
    <xf numFmtId="0" fontId="38" fillId="0" borderId="0" xfId="1" applyFont="1" applyBorder="1"/>
    <xf numFmtId="169" fontId="35" fillId="0" borderId="0" xfId="1" applyNumberFormat="1" applyFont="1" applyBorder="1" applyAlignment="1">
      <alignment horizontal="right" vertical="center" wrapText="1"/>
    </xf>
    <xf numFmtId="168" fontId="36" fillId="0" borderId="6" xfId="1" applyNumberFormat="1" applyFont="1" applyBorder="1" applyAlignment="1">
      <alignment horizontal="right" vertical="center"/>
    </xf>
    <xf numFmtId="0" fontId="10" fillId="0" borderId="12" xfId="1" applyFont="1" applyBorder="1" applyProtection="1">
      <protection locked="0"/>
    </xf>
    <xf numFmtId="0" fontId="10" fillId="0" borderId="13" xfId="1" applyFont="1" applyBorder="1" applyProtection="1">
      <protection locked="0"/>
    </xf>
    <xf numFmtId="0" fontId="10" fillId="0" borderId="14" xfId="1" applyFont="1" applyBorder="1" applyProtection="1">
      <protection locked="0"/>
    </xf>
    <xf numFmtId="0" fontId="40" fillId="0" borderId="0" xfId="1" applyFont="1"/>
    <xf numFmtId="4" fontId="2" fillId="7" borderId="32" xfId="1" applyNumberFormat="1" applyFont="1" applyFill="1" applyBorder="1" applyAlignment="1">
      <alignment horizontal="center" vertical="center" wrapText="1"/>
    </xf>
    <xf numFmtId="4" fontId="2" fillId="7" borderId="33" xfId="1" applyNumberFormat="1" applyFont="1" applyFill="1" applyBorder="1" applyAlignment="1">
      <alignment horizontal="center" vertical="center" wrapText="1"/>
    </xf>
    <xf numFmtId="4" fontId="2" fillId="7" borderId="34" xfId="1" applyNumberFormat="1" applyFont="1" applyFill="1" applyBorder="1" applyAlignment="1">
      <alignment horizontal="center" vertical="center" wrapText="1"/>
    </xf>
    <xf numFmtId="49" fontId="32" fillId="0" borderId="9" xfId="2" applyNumberFormat="1" applyFont="1" applyBorder="1" applyAlignment="1">
      <alignment vertical="center" wrapText="1"/>
    </xf>
    <xf numFmtId="2" fontId="40" fillId="0" borderId="9" xfId="1" applyNumberFormat="1" applyFont="1" applyBorder="1" applyAlignment="1">
      <alignment horizontal="center" vertical="center"/>
    </xf>
    <xf numFmtId="1" fontId="40" fillId="0" borderId="9" xfId="1" applyNumberFormat="1" applyFont="1" applyBorder="1" applyAlignment="1">
      <alignment horizontal="center" vertical="center"/>
    </xf>
    <xf numFmtId="2" fontId="40" fillId="0" borderId="10" xfId="1" applyNumberFormat="1" applyFont="1" applyBorder="1" applyAlignment="1">
      <alignment horizontal="center" vertical="center"/>
    </xf>
    <xf numFmtId="49" fontId="32" fillId="0" borderId="1" xfId="2" applyNumberFormat="1" applyFont="1" applyBorder="1" applyAlignment="1">
      <alignment vertical="center" wrapText="1"/>
    </xf>
    <xf numFmtId="2" fontId="40" fillId="0" borderId="1" xfId="1" applyNumberFormat="1" applyFont="1" applyBorder="1" applyAlignment="1">
      <alignment horizontal="center" vertical="center"/>
    </xf>
    <xf numFmtId="1" fontId="40" fillId="0" borderId="1" xfId="1" applyNumberFormat="1" applyFont="1" applyBorder="1" applyAlignment="1">
      <alignment horizontal="center" vertical="center"/>
    </xf>
    <xf numFmtId="2" fontId="40" fillId="0" borderId="19" xfId="1" applyNumberFormat="1" applyFont="1" applyBorder="1" applyAlignment="1">
      <alignment horizontal="center" vertical="center"/>
    </xf>
    <xf numFmtId="49" fontId="32" fillId="0" borderId="33" xfId="2" applyNumberFormat="1" applyFont="1" applyBorder="1" applyAlignment="1">
      <alignment vertical="center" wrapText="1"/>
    </xf>
    <xf numFmtId="2" fontId="40" fillId="0" borderId="33" xfId="1" applyNumberFormat="1" applyFont="1" applyBorder="1" applyAlignment="1">
      <alignment horizontal="center" vertical="center"/>
    </xf>
    <xf numFmtId="1" fontId="40" fillId="0" borderId="33" xfId="1" applyNumberFormat="1" applyFont="1" applyBorder="1" applyAlignment="1">
      <alignment horizontal="center" vertical="center"/>
    </xf>
    <xf numFmtId="2" fontId="40" fillId="0" borderId="34" xfId="1" applyNumberFormat="1" applyFont="1" applyBorder="1" applyAlignment="1">
      <alignment horizontal="center" vertical="center"/>
    </xf>
    <xf numFmtId="4" fontId="2" fillId="3" borderId="62" xfId="1" applyNumberFormat="1" applyFont="1" applyFill="1" applyBorder="1" applyAlignment="1">
      <alignment horizontal="center" vertical="center"/>
    </xf>
    <xf numFmtId="3" fontId="2" fillId="3" borderId="62" xfId="1" applyNumberFormat="1" applyFont="1" applyFill="1" applyBorder="1" applyAlignment="1">
      <alignment horizontal="center" vertical="center"/>
    </xf>
    <xf numFmtId="4" fontId="2" fillId="3" borderId="14" xfId="1" applyNumberFormat="1" applyFont="1" applyFill="1" applyBorder="1" applyAlignment="1">
      <alignment horizontal="center" vertical="center"/>
    </xf>
    <xf numFmtId="0" fontId="42" fillId="0" borderId="58" xfId="1" applyFont="1" applyBorder="1" applyProtection="1">
      <protection locked="0"/>
    </xf>
    <xf numFmtId="169" fontId="33" fillId="0" borderId="58" xfId="1" applyNumberFormat="1" applyFont="1" applyBorder="1" applyAlignment="1">
      <alignment horizontal="center" vertical="center" wrapText="1"/>
    </xf>
    <xf numFmtId="170" fontId="34" fillId="0" borderId="58" xfId="1" applyNumberFormat="1" applyFont="1" applyBorder="1" applyAlignment="1" applyProtection="1">
      <alignment horizontal="right"/>
      <protection locked="0"/>
    </xf>
    <xf numFmtId="169" fontId="33" fillId="0" borderId="0" xfId="1" applyNumberFormat="1" applyFont="1" applyBorder="1" applyAlignment="1">
      <alignment vertical="center" wrapText="1"/>
    </xf>
    <xf numFmtId="0" fontId="42" fillId="0" borderId="0" xfId="1" applyFont="1" applyBorder="1" applyProtection="1">
      <protection locked="0"/>
    </xf>
    <xf numFmtId="170" fontId="34" fillId="0" borderId="0" xfId="1" applyNumberFormat="1" applyFont="1" applyBorder="1" applyAlignment="1" applyProtection="1">
      <protection locked="0"/>
    </xf>
    <xf numFmtId="0" fontId="38" fillId="0" borderId="0" xfId="1" applyFont="1" applyAlignment="1" applyProtection="1">
      <alignment vertical="center"/>
      <protection locked="0"/>
    </xf>
    <xf numFmtId="0" fontId="38" fillId="0" borderId="0" xfId="1" applyFont="1" applyAlignment="1" applyProtection="1">
      <alignment horizontal="center" vertical="center"/>
      <protection locked="0"/>
    </xf>
    <xf numFmtId="0" fontId="38" fillId="0" borderId="59" xfId="1" applyFont="1" applyBorder="1" applyAlignment="1" applyProtection="1">
      <alignment horizontal="center" vertical="center"/>
      <protection locked="0"/>
    </xf>
    <xf numFmtId="0" fontId="43" fillId="0" borderId="0" xfId="1" applyFont="1" applyBorder="1"/>
    <xf numFmtId="0" fontId="44" fillId="0" borderId="0" xfId="1" applyFont="1" applyBorder="1" applyProtection="1">
      <protection locked="0"/>
    </xf>
    <xf numFmtId="0" fontId="45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40" fillId="0" borderId="0" xfId="1" applyFont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textRotation="90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right"/>
      <protection locked="0"/>
    </xf>
    <xf numFmtId="165" fontId="21" fillId="0" borderId="0" xfId="1" applyNumberFormat="1" applyFont="1" applyBorder="1" applyAlignment="1" applyProtection="1">
      <alignment horizontal="center"/>
      <protection locked="0"/>
    </xf>
    <xf numFmtId="165" fontId="21" fillId="0" borderId="0" xfId="1" applyNumberFormat="1" applyFont="1" applyBorder="1" applyAlignment="1" applyProtection="1">
      <alignment horizontal="center"/>
    </xf>
    <xf numFmtId="165" fontId="21" fillId="0" borderId="6" xfId="1" applyNumberFormat="1" applyFont="1" applyBorder="1" applyAlignment="1" applyProtection="1">
      <alignment horizontal="center"/>
    </xf>
    <xf numFmtId="0" fontId="21" fillId="0" borderId="3" xfId="1" applyFont="1" applyBorder="1" applyAlignment="1" applyProtection="1">
      <alignment horizontal="center"/>
      <protection locked="0"/>
    </xf>
    <xf numFmtId="0" fontId="21" fillId="0" borderId="3" xfId="1" applyFont="1" applyFill="1" applyBorder="1" applyAlignment="1" applyProtection="1">
      <alignment horizontal="center" vertical="center"/>
      <protection locked="0"/>
    </xf>
    <xf numFmtId="0" fontId="21" fillId="0" borderId="4" xfId="1" applyFont="1" applyFill="1" applyBorder="1" applyAlignment="1" applyProtection="1">
      <alignment horizontal="center" vertical="center"/>
      <protection locked="0"/>
    </xf>
    <xf numFmtId="0" fontId="22" fillId="0" borderId="5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left" vertical="center" textRotation="90" wrapText="1"/>
      <protection locked="0"/>
    </xf>
    <xf numFmtId="0" fontId="20" fillId="0" borderId="1" xfId="1" applyFont="1" applyBorder="1" applyAlignment="1" applyProtection="1">
      <alignment horizontal="left" vertical="center" textRotation="90" wrapText="1"/>
      <protection locked="0"/>
    </xf>
    <xf numFmtId="0" fontId="20" fillId="0" borderId="33" xfId="1" applyFont="1" applyBorder="1" applyAlignment="1" applyProtection="1">
      <alignment horizontal="left" vertical="center" textRotation="90" wrapText="1"/>
      <protection locked="0"/>
    </xf>
    <xf numFmtId="0" fontId="20" fillId="0" borderId="21" xfId="1" applyFont="1" applyBorder="1" applyAlignment="1" applyProtection="1">
      <alignment horizontal="center" vertical="center" textRotation="90" wrapText="1"/>
      <protection locked="0"/>
    </xf>
    <xf numFmtId="0" fontId="20" fillId="0" borderId="25" xfId="1" applyFont="1" applyBorder="1" applyAlignment="1" applyProtection="1">
      <alignment horizontal="center" vertical="center" textRotation="90" wrapText="1"/>
      <protection locked="0"/>
    </xf>
    <xf numFmtId="0" fontId="20" fillId="0" borderId="7" xfId="1" applyFont="1" applyBorder="1" applyAlignment="1" applyProtection="1">
      <alignment horizontal="center" vertical="center" textRotation="90" wrapText="1"/>
      <protection locked="0"/>
    </xf>
    <xf numFmtId="0" fontId="20" fillId="0" borderId="11" xfId="1" applyFont="1" applyBorder="1" applyAlignment="1" applyProtection="1">
      <alignment horizontal="center" vertical="center" textRotation="90" wrapText="1"/>
      <protection locked="0"/>
    </xf>
    <xf numFmtId="0" fontId="20" fillId="0" borderId="23" xfId="1" applyFont="1" applyBorder="1" applyAlignment="1" applyProtection="1">
      <alignment horizontal="center" vertical="center" textRotation="90" wrapText="1"/>
      <protection locked="0"/>
    </xf>
    <xf numFmtId="0" fontId="20" fillId="0" borderId="2" xfId="1" applyFont="1" applyBorder="1" applyAlignment="1" applyProtection="1">
      <alignment horizontal="center" vertical="center" wrapText="1"/>
      <protection locked="0"/>
    </xf>
    <xf numFmtId="0" fontId="20" fillId="0" borderId="3" xfId="1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 applyProtection="1">
      <alignment horizontal="center" vertical="center" wrapText="1"/>
      <protection locked="0"/>
    </xf>
    <xf numFmtId="0" fontId="20" fillId="0" borderId="12" xfId="1" applyFont="1" applyBorder="1" applyAlignment="1" applyProtection="1">
      <alignment horizontal="center" vertical="center" wrapText="1"/>
      <protection locked="0"/>
    </xf>
    <xf numFmtId="0" fontId="20" fillId="0" borderId="13" xfId="1" applyFont="1" applyBorder="1" applyAlignment="1" applyProtection="1">
      <alignment horizontal="center" vertical="center" wrapText="1"/>
      <protection locked="0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textRotation="90" wrapText="1"/>
      <protection locked="0"/>
    </xf>
    <xf numFmtId="0" fontId="20" fillId="0" borderId="18" xfId="1" applyFont="1" applyBorder="1" applyAlignment="1" applyProtection="1">
      <alignment horizontal="center" vertical="center" textRotation="90" wrapText="1"/>
      <protection locked="0"/>
    </xf>
    <xf numFmtId="0" fontId="20" fillId="0" borderId="32" xfId="1" applyFont="1" applyBorder="1" applyAlignment="1" applyProtection="1">
      <alignment horizontal="center" vertical="center" textRotation="90" wrapText="1"/>
      <protection locked="0"/>
    </xf>
    <xf numFmtId="0" fontId="20" fillId="0" borderId="9" xfId="1" applyFont="1" applyBorder="1" applyAlignment="1" applyProtection="1">
      <alignment horizontal="right" vertical="center" textRotation="90" wrapText="1"/>
      <protection locked="0"/>
    </xf>
    <xf numFmtId="0" fontId="20" fillId="0" borderId="1" xfId="1" applyFont="1" applyBorder="1" applyAlignment="1" applyProtection="1">
      <alignment horizontal="right" vertical="center" textRotation="90" wrapText="1"/>
      <protection locked="0"/>
    </xf>
    <xf numFmtId="0" fontId="20" fillId="0" borderId="33" xfId="1" applyFont="1" applyBorder="1" applyAlignment="1" applyProtection="1">
      <alignment horizontal="right" vertical="center" textRotation="90" wrapText="1"/>
      <protection locked="0"/>
    </xf>
    <xf numFmtId="0" fontId="20" fillId="0" borderId="0" xfId="1" applyFont="1" applyFill="1" applyBorder="1" applyAlignment="1" applyProtection="1">
      <alignment horizontal="right" vertical="center" wrapText="1"/>
      <protection locked="0"/>
    </xf>
    <xf numFmtId="0" fontId="20" fillId="0" borderId="6" xfId="1" applyFont="1" applyFill="1" applyBorder="1" applyAlignment="1" applyProtection="1">
      <alignment horizontal="right" vertical="center" wrapText="1"/>
      <protection locked="0"/>
    </xf>
    <xf numFmtId="0" fontId="20" fillId="0" borderId="22" xfId="1" applyFont="1" applyBorder="1" applyAlignment="1" applyProtection="1">
      <alignment horizontal="center" vertical="center" textRotation="90" wrapText="1"/>
      <protection locked="0"/>
    </xf>
    <xf numFmtId="0" fontId="20" fillId="0" borderId="26" xfId="1" applyFont="1" applyBorder="1" applyAlignment="1" applyProtection="1">
      <alignment horizontal="center" vertical="center" textRotation="90" wrapText="1"/>
      <protection locked="0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16" xfId="1" applyFont="1" applyFill="1" applyBorder="1" applyAlignment="1" applyProtection="1">
      <alignment horizontal="center" vertical="center" wrapText="1"/>
      <protection locked="0"/>
    </xf>
    <xf numFmtId="0" fontId="20" fillId="2" borderId="17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20" fillId="2" borderId="3" xfId="1" applyFont="1" applyFill="1" applyBorder="1" applyAlignment="1" applyProtection="1">
      <alignment horizontal="center" vertical="center" wrapText="1"/>
      <protection locked="0"/>
    </xf>
    <xf numFmtId="0" fontId="20" fillId="2" borderId="4" xfId="1" applyFont="1" applyFill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20" fillId="3" borderId="27" xfId="1" applyFont="1" applyFill="1" applyBorder="1" applyAlignment="1" applyProtection="1">
      <alignment horizontal="center" vertical="center" wrapText="1"/>
      <protection locked="0"/>
    </xf>
    <xf numFmtId="0" fontId="20" fillId="3" borderId="55" xfId="1" applyFont="1" applyFill="1" applyBorder="1" applyAlignment="1" applyProtection="1">
      <alignment horizontal="center" vertical="center" wrapText="1"/>
      <protection locked="0"/>
    </xf>
    <xf numFmtId="2" fontId="20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20" fillId="3" borderId="56" xfId="1" applyNumberFormat="1" applyFont="1" applyFill="1" applyBorder="1" applyAlignment="1" applyProtection="1">
      <alignment horizontal="center" vertical="center" wrapText="1"/>
      <protection locked="0"/>
    </xf>
    <xf numFmtId="2" fontId="20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20" fillId="3" borderId="57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1" applyFont="1" applyBorder="1" applyAlignment="1" applyProtection="1">
      <alignment horizontal="center" vertical="center" textRotation="90" wrapText="1"/>
      <protection locked="0"/>
    </xf>
    <xf numFmtId="0" fontId="20" fillId="0" borderId="19" xfId="1" applyFont="1" applyBorder="1" applyAlignment="1" applyProtection="1">
      <alignment horizontal="center" vertical="center" textRotation="90" wrapText="1"/>
      <protection locked="0"/>
    </xf>
    <xf numFmtId="0" fontId="20" fillId="0" borderId="34" xfId="1" applyFont="1" applyBorder="1" applyAlignment="1" applyProtection="1">
      <alignment horizontal="center" vertical="center" textRotation="90" wrapText="1"/>
      <protection locked="0"/>
    </xf>
    <xf numFmtId="0" fontId="20" fillId="0" borderId="15" xfId="1" applyFont="1" applyBorder="1" applyAlignment="1" applyProtection="1">
      <alignment horizontal="center" vertical="center"/>
      <protection locked="0"/>
    </xf>
    <xf numFmtId="0" fontId="20" fillId="0" borderId="16" xfId="1" applyFont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center"/>
      <protection locked="0"/>
    </xf>
    <xf numFmtId="0" fontId="20" fillId="0" borderId="20" xfId="1" applyFont="1" applyBorder="1" applyAlignment="1" applyProtection="1">
      <alignment horizontal="center" vertical="center" textRotation="90" wrapText="1"/>
      <protection locked="0"/>
    </xf>
    <xf numFmtId="0" fontId="20" fillId="0" borderId="24" xfId="1" applyFont="1" applyBorder="1" applyAlignment="1" applyProtection="1">
      <alignment horizontal="center" vertical="center" textRotation="90" wrapText="1"/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0" fontId="10" fillId="0" borderId="3" xfId="1" applyFont="1" applyFill="1" applyBorder="1" applyAlignment="1" applyProtection="1">
      <alignment horizontal="center"/>
      <protection locked="0"/>
    </xf>
    <xf numFmtId="0" fontId="10" fillId="0" borderId="4" xfId="1" applyFont="1" applyFill="1" applyBorder="1" applyAlignment="1" applyProtection="1">
      <alignment horizontal="center"/>
      <protection locked="0"/>
    </xf>
    <xf numFmtId="0" fontId="10" fillId="0" borderId="55" xfId="1" applyFont="1" applyBorder="1" applyAlignment="1" applyProtection="1">
      <alignment horizontal="right" vertical="center" wrapText="1"/>
      <protection locked="0"/>
    </xf>
    <xf numFmtId="0" fontId="10" fillId="0" borderId="30" xfId="1" applyFont="1" applyBorder="1" applyAlignment="1" applyProtection="1">
      <alignment horizontal="right" vertical="center" wrapText="1"/>
      <protection locked="0"/>
    </xf>
    <xf numFmtId="0" fontId="10" fillId="0" borderId="31" xfId="1" applyFont="1" applyBorder="1" applyAlignment="1" applyProtection="1">
      <alignment horizontal="right" vertical="center" wrapText="1"/>
      <protection locked="0"/>
    </xf>
    <xf numFmtId="0" fontId="10" fillId="0" borderId="5" xfId="1" applyFont="1" applyFill="1" applyBorder="1" applyAlignment="1" applyProtection="1">
      <alignment horizontal="right" wrapText="1"/>
    </xf>
    <xf numFmtId="0" fontId="10" fillId="0" borderId="0" xfId="1" applyFont="1" applyFill="1" applyBorder="1" applyAlignment="1" applyProtection="1">
      <alignment horizontal="right" wrapText="1"/>
    </xf>
    <xf numFmtId="0" fontId="10" fillId="0" borderId="6" xfId="1" applyFont="1" applyFill="1" applyBorder="1" applyAlignment="1" applyProtection="1">
      <alignment horizontal="right" wrapText="1"/>
    </xf>
    <xf numFmtId="169" fontId="33" fillId="0" borderId="58" xfId="1" applyNumberFormat="1" applyFont="1" applyBorder="1" applyAlignment="1">
      <alignment horizontal="center" vertical="center" wrapText="1"/>
    </xf>
    <xf numFmtId="170" fontId="34" fillId="0" borderId="58" xfId="1" applyNumberFormat="1" applyFont="1" applyBorder="1" applyAlignment="1" applyProtection="1">
      <alignment horizontal="center"/>
      <protection locked="0"/>
    </xf>
    <xf numFmtId="0" fontId="38" fillId="0" borderId="59" xfId="1" applyFont="1" applyBorder="1" applyAlignment="1" applyProtection="1">
      <alignment horizontal="center" vertical="center"/>
      <protection locked="0"/>
    </xf>
    <xf numFmtId="0" fontId="2" fillId="3" borderId="55" xfId="1" applyFont="1" applyFill="1" applyBorder="1" applyAlignment="1">
      <alignment horizontal="center" vertical="center" wrapText="1"/>
    </xf>
    <xf numFmtId="0" fontId="2" fillId="3" borderId="6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4" fontId="2" fillId="7" borderId="8" xfId="1" applyNumberFormat="1" applyFont="1" applyFill="1" applyBorder="1" applyAlignment="1">
      <alignment horizontal="center" vertical="center" wrapText="1"/>
    </xf>
    <xf numFmtId="4" fontId="2" fillId="7" borderId="9" xfId="1" applyNumberFormat="1" applyFont="1" applyFill="1" applyBorder="1" applyAlignment="1">
      <alignment horizontal="center" vertical="center" wrapText="1"/>
    </xf>
    <xf numFmtId="4" fontId="2" fillId="7" borderId="10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 розрахунок 1 до маршруту 1"/>
      <sheetName val="1"/>
      <sheetName val="додаток1 до маршруту 1"/>
      <sheetName val=" розрахунок 1 до маршруту 2"/>
      <sheetName val="2"/>
      <sheetName val="додаток1 до маршруту 2"/>
      <sheetName val=" розрахунок 1 до маршруту 3"/>
      <sheetName val="3"/>
      <sheetName val="додаток1 до маршруту 3"/>
      <sheetName val=" розрахунок 1 до маршруту 4"/>
      <sheetName val="4"/>
      <sheetName val="додаток1 до маршруту 4"/>
      <sheetName val=" розрахунок 1 до маршруту 5"/>
      <sheetName val="5"/>
      <sheetName val="додаток1 до маршруту 5"/>
      <sheetName val=" розрахунок до паливного газу"/>
      <sheetName val="ПАЛ.ГАЗ"/>
      <sheetName val="Сол.кисл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>
        <row r="1">
          <cell r="F1">
            <v>42887</v>
          </cell>
          <cell r="L1">
            <v>42856</v>
          </cell>
          <cell r="N1">
            <v>42886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Y5">
            <v>1.1990000000000001</v>
          </cell>
          <cell r="Z5">
            <v>1.5189999999999999</v>
          </cell>
          <cell r="AA5">
            <v>1.196</v>
          </cell>
          <cell r="AB5">
            <v>16.091999999999999</v>
          </cell>
          <cell r="AC5">
            <v>2.069</v>
          </cell>
          <cell r="AD5">
            <v>0.51900000000000002</v>
          </cell>
          <cell r="AE5">
            <v>2.4129999999999998</v>
          </cell>
          <cell r="AF5">
            <v>8.9640000000000004</v>
          </cell>
        </row>
        <row r="6">
          <cell r="Y6">
            <v>0.94499999999999995</v>
          </cell>
          <cell r="Z6">
            <v>0.85099999999999998</v>
          </cell>
          <cell r="AA6">
            <v>0.93899999999999995</v>
          </cell>
          <cell r="AB6">
            <v>14.807</v>
          </cell>
          <cell r="AC6">
            <v>1.6339999999999999</v>
          </cell>
          <cell r="AD6">
            <v>0.46200000000000002</v>
          </cell>
          <cell r="AE6">
            <v>2.0550000000000002</v>
          </cell>
          <cell r="AF6">
            <v>6.984</v>
          </cell>
        </row>
        <row r="7">
          <cell r="Y7">
            <v>0.83299999999999996</v>
          </cell>
          <cell r="Z7">
            <v>0.60299999999999998</v>
          </cell>
          <cell r="AA7">
            <v>0.746</v>
          </cell>
          <cell r="AB7">
            <v>14.391</v>
          </cell>
          <cell r="AC7">
            <v>1.3779999999999999</v>
          </cell>
          <cell r="AD7">
            <v>0.32200000000000001</v>
          </cell>
          <cell r="AE7">
            <v>1.742</v>
          </cell>
          <cell r="AF7">
            <v>5.8090000000000002</v>
          </cell>
        </row>
        <row r="8">
          <cell r="Y8">
            <v>0.67700000000000005</v>
          </cell>
          <cell r="Z8">
            <v>0.66100000000000003</v>
          </cell>
          <cell r="AA8">
            <v>0.53600000000000003</v>
          </cell>
          <cell r="AB8">
            <v>14.166</v>
          </cell>
          <cell r="AC8">
            <v>1.29</v>
          </cell>
          <cell r="AD8">
            <v>0.217</v>
          </cell>
          <cell r="AE8">
            <v>1.7909999999999999</v>
          </cell>
          <cell r="AF8">
            <v>5.4619999999999997</v>
          </cell>
        </row>
        <row r="9">
          <cell r="Y9">
            <v>0.65600000000000003</v>
          </cell>
          <cell r="Z9">
            <v>0.68200000000000005</v>
          </cell>
          <cell r="AA9">
            <v>0.50900000000000001</v>
          </cell>
          <cell r="AB9">
            <v>13.057</v>
          </cell>
          <cell r="AC9">
            <v>1.325</v>
          </cell>
          <cell r="AD9">
            <v>5.5E-2</v>
          </cell>
          <cell r="AE9">
            <v>2.02</v>
          </cell>
          <cell r="AF9">
            <v>5.1879999999999997</v>
          </cell>
        </row>
        <row r="10">
          <cell r="Y10">
            <v>0.63900000000000001</v>
          </cell>
          <cell r="Z10">
            <v>0.55000000000000004</v>
          </cell>
          <cell r="AA10">
            <v>0.56499999999999995</v>
          </cell>
          <cell r="AB10">
            <v>13.188000000000001</v>
          </cell>
          <cell r="AC10">
            <v>1.3160000000000001</v>
          </cell>
          <cell r="AD10">
            <v>0.443</v>
          </cell>
          <cell r="AE10">
            <v>2.0910000000000002</v>
          </cell>
          <cell r="AF10">
            <v>5.22</v>
          </cell>
        </row>
        <row r="11">
          <cell r="Y11">
            <v>0.53700000000000003</v>
          </cell>
          <cell r="Z11">
            <v>0.56100000000000005</v>
          </cell>
          <cell r="AA11">
            <v>0.44700000000000001</v>
          </cell>
          <cell r="AB11">
            <v>13.54</v>
          </cell>
          <cell r="AC11">
            <v>1.2450000000000001</v>
          </cell>
          <cell r="AD11">
            <v>0.38800000000000001</v>
          </cell>
          <cell r="AE11">
            <v>1.988</v>
          </cell>
          <cell r="AF11">
            <v>4.6269999999999998</v>
          </cell>
        </row>
        <row r="12">
          <cell r="Y12">
            <v>0.68300000000000005</v>
          </cell>
          <cell r="Z12">
            <v>0.87</v>
          </cell>
          <cell r="AA12">
            <v>0.65500000000000003</v>
          </cell>
          <cell r="AB12">
            <v>13.564</v>
          </cell>
          <cell r="AC12">
            <v>1.385</v>
          </cell>
          <cell r="AD12">
            <v>0.53400000000000003</v>
          </cell>
          <cell r="AE12">
            <v>2.0609999999999999</v>
          </cell>
          <cell r="AF12">
            <v>6.0830000000000002</v>
          </cell>
        </row>
        <row r="13">
          <cell r="Y13">
            <v>0.93500000000000005</v>
          </cell>
          <cell r="Z13">
            <v>1.127</v>
          </cell>
          <cell r="AA13">
            <v>0.89900000000000002</v>
          </cell>
          <cell r="AB13">
            <v>16.116</v>
          </cell>
          <cell r="AC13">
            <v>1.5169999999999999</v>
          </cell>
          <cell r="AD13">
            <v>0.38</v>
          </cell>
          <cell r="AE13">
            <v>1.69</v>
          </cell>
          <cell r="AF13">
            <v>7.94</v>
          </cell>
        </row>
        <row r="14">
          <cell r="Y14">
            <v>1.419</v>
          </cell>
          <cell r="Z14">
            <v>1.359</v>
          </cell>
          <cell r="AA14">
            <v>1.413</v>
          </cell>
          <cell r="AB14">
            <v>20.361999999999998</v>
          </cell>
          <cell r="AC14">
            <v>2.0680000000000001</v>
          </cell>
          <cell r="AD14">
            <v>0.437</v>
          </cell>
          <cell r="AE14">
            <v>2.3210000000000002</v>
          </cell>
          <cell r="AF14">
            <v>11.08</v>
          </cell>
        </row>
        <row r="15">
          <cell r="Y15">
            <v>1.3620000000000001</v>
          </cell>
          <cell r="Z15">
            <v>1.353</v>
          </cell>
          <cell r="AA15">
            <v>1.411</v>
          </cell>
          <cell r="AB15">
            <v>20.128</v>
          </cell>
          <cell r="AC15">
            <v>2.0030000000000001</v>
          </cell>
          <cell r="AD15">
            <v>0.47199999999999998</v>
          </cell>
          <cell r="AE15">
            <v>2.0449999999999999</v>
          </cell>
          <cell r="AF15">
            <v>9.5449999999999999</v>
          </cell>
        </row>
        <row r="16">
          <cell r="Y16">
            <v>1.339</v>
          </cell>
          <cell r="Z16">
            <v>1.41</v>
          </cell>
          <cell r="AA16">
            <v>1.508</v>
          </cell>
          <cell r="AB16">
            <v>19.663</v>
          </cell>
          <cell r="AC16">
            <v>2.226</v>
          </cell>
          <cell r="AD16">
            <v>0.58799999999999997</v>
          </cell>
          <cell r="AE16">
            <v>2.5550000000000002</v>
          </cell>
          <cell r="AF16">
            <v>10.843999999999999</v>
          </cell>
        </row>
        <row r="17">
          <cell r="Y17">
            <v>1.37</v>
          </cell>
          <cell r="Z17">
            <v>1.429</v>
          </cell>
          <cell r="AA17">
            <v>1.516</v>
          </cell>
          <cell r="AB17">
            <v>20.614999999999998</v>
          </cell>
          <cell r="AC17">
            <v>2.4060000000000001</v>
          </cell>
          <cell r="AD17">
            <v>0.56299999999999994</v>
          </cell>
          <cell r="AE17">
            <v>2.6389999999999998</v>
          </cell>
          <cell r="AF17">
            <v>10.118</v>
          </cell>
        </row>
        <row r="18">
          <cell r="Y18">
            <v>1.502</v>
          </cell>
          <cell r="Z18">
            <v>1.522</v>
          </cell>
          <cell r="AA18">
            <v>1.524</v>
          </cell>
          <cell r="AB18">
            <v>23.533000000000001</v>
          </cell>
          <cell r="AC18">
            <v>2.6259999999999999</v>
          </cell>
          <cell r="AD18">
            <v>0.72899999999999998</v>
          </cell>
          <cell r="AE18">
            <v>2.88</v>
          </cell>
          <cell r="AF18">
            <v>11.295</v>
          </cell>
        </row>
        <row r="19">
          <cell r="Y19">
            <v>0.79</v>
          </cell>
          <cell r="Z19">
            <v>0.80300000000000005</v>
          </cell>
          <cell r="AA19">
            <v>0.76800000000000002</v>
          </cell>
          <cell r="AB19">
            <v>14.88</v>
          </cell>
          <cell r="AC19">
            <v>1.4390000000000001</v>
          </cell>
          <cell r="AD19">
            <v>0.28399999999999997</v>
          </cell>
          <cell r="AE19">
            <v>1.587</v>
          </cell>
          <cell r="AF19">
            <v>7.0990000000000002</v>
          </cell>
        </row>
        <row r="20">
          <cell r="Y20">
            <v>0.70799999999999996</v>
          </cell>
          <cell r="Z20">
            <v>0.73599999999999999</v>
          </cell>
          <cell r="AA20">
            <v>0.60899999999999999</v>
          </cell>
          <cell r="AB20">
            <v>14.217000000000001</v>
          </cell>
          <cell r="AC20">
            <v>1.3340000000000001</v>
          </cell>
          <cell r="AD20">
            <v>0.27400000000000002</v>
          </cell>
          <cell r="AE20">
            <v>1.452</v>
          </cell>
          <cell r="AF20">
            <v>6.2050000000000001</v>
          </cell>
        </row>
        <row r="21">
          <cell r="Y21">
            <v>0.70099999999999996</v>
          </cell>
          <cell r="Z21">
            <v>0.73599999999999999</v>
          </cell>
          <cell r="AA21">
            <v>0.59</v>
          </cell>
          <cell r="AB21">
            <v>14.87</v>
          </cell>
          <cell r="AC21">
            <v>1.36</v>
          </cell>
          <cell r="AD21">
            <v>0.28699999999999998</v>
          </cell>
          <cell r="AE21">
            <v>1.419</v>
          </cell>
          <cell r="AF21">
            <v>6.9969999999999999</v>
          </cell>
        </row>
        <row r="22">
          <cell r="Y22">
            <v>0.64200000000000002</v>
          </cell>
          <cell r="Z22">
            <v>0.66</v>
          </cell>
          <cell r="AA22">
            <v>0.53800000000000003</v>
          </cell>
          <cell r="AB22">
            <v>13.627000000000001</v>
          </cell>
          <cell r="AC22">
            <v>1.2310000000000001</v>
          </cell>
          <cell r="AD22">
            <v>0.26300000000000001</v>
          </cell>
          <cell r="AE22">
            <v>1.321</v>
          </cell>
          <cell r="AF22">
            <v>6.4569999999999999</v>
          </cell>
        </row>
        <row r="23">
          <cell r="Y23">
            <v>0.61399999999999999</v>
          </cell>
          <cell r="Z23">
            <v>0.59199999999999997</v>
          </cell>
          <cell r="AA23">
            <v>0.54300000000000004</v>
          </cell>
          <cell r="AB23">
            <v>13.542999999999999</v>
          </cell>
          <cell r="AC23">
            <v>1.25</v>
          </cell>
          <cell r="AD23">
            <v>0.27300000000000002</v>
          </cell>
          <cell r="AE23">
            <v>1.321</v>
          </cell>
          <cell r="AF23">
            <v>5.9089999999999998</v>
          </cell>
        </row>
        <row r="24">
          <cell r="Y24">
            <v>0.66100000000000003</v>
          </cell>
          <cell r="Z24">
            <v>0.73099999999999998</v>
          </cell>
          <cell r="AA24">
            <v>0.627</v>
          </cell>
          <cell r="AB24">
            <v>13.021000000000001</v>
          </cell>
          <cell r="AC24">
            <v>1.4430000000000001</v>
          </cell>
          <cell r="AD24">
            <v>0.34599999999999997</v>
          </cell>
          <cell r="AE24">
            <v>1.4710000000000001</v>
          </cell>
          <cell r="AF24">
            <v>6.1689999999999996</v>
          </cell>
        </row>
        <row r="25">
          <cell r="Y25">
            <v>0.57799999999999996</v>
          </cell>
          <cell r="Z25">
            <v>0.66100000000000003</v>
          </cell>
          <cell r="AA25">
            <v>0.60499999999999998</v>
          </cell>
          <cell r="AB25">
            <v>14.35</v>
          </cell>
          <cell r="AC25">
            <v>1.3460000000000001</v>
          </cell>
          <cell r="AD25">
            <v>0.32</v>
          </cell>
          <cell r="AE25">
            <v>1.4750000000000001</v>
          </cell>
          <cell r="AF25">
            <v>5.944</v>
          </cell>
        </row>
        <row r="26">
          <cell r="Y26">
            <v>0.45300000000000001</v>
          </cell>
          <cell r="Z26">
            <v>0.57099999999999995</v>
          </cell>
          <cell r="AA26">
            <v>0.40100000000000002</v>
          </cell>
          <cell r="AB26">
            <v>12.598000000000001</v>
          </cell>
          <cell r="AC26">
            <v>1.073</v>
          </cell>
          <cell r="AD26">
            <v>0.25900000000000001</v>
          </cell>
          <cell r="AE26">
            <v>1.177</v>
          </cell>
          <cell r="AF26">
            <v>5.8719999999999999</v>
          </cell>
        </row>
        <row r="27">
          <cell r="Y27">
            <v>0.34399999999999997</v>
          </cell>
          <cell r="Z27">
            <v>0.51700000000000002</v>
          </cell>
          <cell r="AA27">
            <v>0.35399999999999998</v>
          </cell>
          <cell r="AB27">
            <v>11.412000000000001</v>
          </cell>
          <cell r="AC27">
            <v>0.93100000000000005</v>
          </cell>
          <cell r="AD27">
            <v>0.185</v>
          </cell>
          <cell r="AE27">
            <v>1.0589999999999999</v>
          </cell>
          <cell r="AF27">
            <v>3.9449999999999998</v>
          </cell>
        </row>
        <row r="28">
          <cell r="Y28">
            <v>0.309</v>
          </cell>
          <cell r="Z28">
            <v>0.434</v>
          </cell>
          <cell r="AA28">
            <v>0.32700000000000001</v>
          </cell>
          <cell r="AB28">
            <v>11.365</v>
          </cell>
          <cell r="AC28">
            <v>1</v>
          </cell>
          <cell r="AD28">
            <v>0.14899999999999999</v>
          </cell>
          <cell r="AE28">
            <v>1.0609999999999999</v>
          </cell>
          <cell r="AF28">
            <v>4.5190000000000001</v>
          </cell>
        </row>
        <row r="29">
          <cell r="Y29">
            <v>0.34599999999999997</v>
          </cell>
          <cell r="Z29">
            <v>0.49299999999999999</v>
          </cell>
          <cell r="AA29">
            <v>0.36899999999999999</v>
          </cell>
          <cell r="AB29">
            <v>10.664</v>
          </cell>
          <cell r="AC29">
            <v>1.01</v>
          </cell>
          <cell r="AD29">
            <v>0.152</v>
          </cell>
          <cell r="AE29">
            <v>1.038</v>
          </cell>
          <cell r="AF29">
            <v>4.968</v>
          </cell>
        </row>
        <row r="30">
          <cell r="Y30">
            <v>0.42799999999999999</v>
          </cell>
          <cell r="Z30">
            <v>0.64900000000000002</v>
          </cell>
          <cell r="AA30">
            <v>0.42199999999999999</v>
          </cell>
          <cell r="AB30">
            <v>11.840999999999999</v>
          </cell>
          <cell r="AC30">
            <v>1.1060000000000001</v>
          </cell>
          <cell r="AD30">
            <v>0.217</v>
          </cell>
          <cell r="AE30">
            <v>1.1359999999999999</v>
          </cell>
          <cell r="AF30">
            <v>5.3070000000000004</v>
          </cell>
        </row>
        <row r="31">
          <cell r="Y31">
            <v>0.501</v>
          </cell>
          <cell r="Z31">
            <v>0.624</v>
          </cell>
          <cell r="AA31">
            <v>0.55400000000000005</v>
          </cell>
          <cell r="AB31">
            <v>12.135999999999999</v>
          </cell>
          <cell r="AC31">
            <v>1.232</v>
          </cell>
          <cell r="AD31">
            <v>0.51700000000000002</v>
          </cell>
          <cell r="AE31">
            <v>1.325</v>
          </cell>
          <cell r="AF31">
            <v>5.8540000000000001</v>
          </cell>
        </row>
        <row r="32">
          <cell r="Y32">
            <v>0.35299999999999998</v>
          </cell>
          <cell r="Z32">
            <v>0.54400000000000004</v>
          </cell>
          <cell r="AA32">
            <v>0.34100000000000003</v>
          </cell>
          <cell r="AB32">
            <v>12.079000000000001</v>
          </cell>
          <cell r="AC32">
            <v>1.143</v>
          </cell>
          <cell r="AD32">
            <v>0.19600000000000001</v>
          </cell>
          <cell r="AE32">
            <v>1.2310000000000001</v>
          </cell>
          <cell r="AF32">
            <v>5.5679999999999996</v>
          </cell>
        </row>
        <row r="33">
          <cell r="Y33">
            <v>0.27600000000000002</v>
          </cell>
          <cell r="Z33">
            <v>0.38100000000000001</v>
          </cell>
          <cell r="AA33">
            <v>0.27500000000000002</v>
          </cell>
          <cell r="AB33">
            <v>11.436</v>
          </cell>
          <cell r="AC33">
            <v>0.93</v>
          </cell>
          <cell r="AD33">
            <v>0.25700000000000001</v>
          </cell>
          <cell r="AE33">
            <v>1.01</v>
          </cell>
          <cell r="AF33">
            <v>5.2370000000000001</v>
          </cell>
        </row>
        <row r="34">
          <cell r="Y34">
            <v>0.27700000000000002</v>
          </cell>
          <cell r="Z34">
            <v>0.35</v>
          </cell>
          <cell r="AA34">
            <v>0.316</v>
          </cell>
          <cell r="AB34">
            <v>11.711</v>
          </cell>
          <cell r="AC34">
            <v>0.84299999999999997</v>
          </cell>
          <cell r="AD34">
            <v>0.311</v>
          </cell>
          <cell r="AE34">
            <v>0.97899999999999998</v>
          </cell>
          <cell r="AF34">
            <v>4.6349999999999998</v>
          </cell>
        </row>
        <row r="35">
          <cell r="Y35">
            <v>0.28000000000000003</v>
          </cell>
          <cell r="Z35">
            <v>0.33100000000000002</v>
          </cell>
          <cell r="AA35">
            <v>0.27500000000000002</v>
          </cell>
          <cell r="AB35">
            <v>8.7729999999999997</v>
          </cell>
          <cell r="AC35">
            <v>0.88900000000000001</v>
          </cell>
          <cell r="AD35">
            <v>0.254</v>
          </cell>
          <cell r="AE35">
            <v>0.98199999999999998</v>
          </cell>
          <cell r="AF35">
            <v>4.9320000000000004</v>
          </cell>
        </row>
      </sheetData>
      <sheetData sheetId="13">
        <row r="49">
          <cell r="K49">
            <v>33.970999999999997</v>
          </cell>
        </row>
        <row r="50">
          <cell r="K50">
            <v>28.677</v>
          </cell>
        </row>
        <row r="51">
          <cell r="K51">
            <v>25.824000000000002</v>
          </cell>
        </row>
        <row r="52">
          <cell r="K52">
            <v>24.799999999999997</v>
          </cell>
        </row>
        <row r="53">
          <cell r="K53">
            <v>23.491999999999997</v>
          </cell>
        </row>
        <row r="54">
          <cell r="K54">
            <v>24.012</v>
          </cell>
        </row>
        <row r="55">
          <cell r="K55">
            <v>23.332999999999998</v>
          </cell>
        </row>
        <row r="56">
          <cell r="K56">
            <v>25.835000000000001</v>
          </cell>
        </row>
        <row r="57">
          <cell r="K57">
            <v>30.603999999999999</v>
          </cell>
        </row>
        <row r="58">
          <cell r="K58">
            <v>40.459000000000003</v>
          </cell>
        </row>
        <row r="59">
          <cell r="K59">
            <v>38.319000000000003</v>
          </cell>
        </row>
        <row r="60">
          <cell r="K60">
            <v>40.133000000000003</v>
          </cell>
        </row>
        <row r="61">
          <cell r="K61">
            <v>40.655999999999999</v>
          </cell>
        </row>
        <row r="62">
          <cell r="K62">
            <v>45.611000000000004</v>
          </cell>
        </row>
        <row r="63">
          <cell r="K63">
            <v>27.65</v>
          </cell>
        </row>
        <row r="64">
          <cell r="K64">
            <v>25.534999999999997</v>
          </cell>
        </row>
        <row r="65">
          <cell r="K65">
            <v>26.959999999999997</v>
          </cell>
        </row>
        <row r="66">
          <cell r="K66">
            <v>24.739000000000004</v>
          </cell>
        </row>
        <row r="67">
          <cell r="K67">
            <v>24.045000000000002</v>
          </cell>
        </row>
        <row r="68">
          <cell r="K68">
            <v>24.469000000000001</v>
          </cell>
        </row>
        <row r="69">
          <cell r="K69">
            <v>25.279</v>
          </cell>
        </row>
        <row r="70">
          <cell r="K70">
            <v>22.404000000000003</v>
          </cell>
        </row>
        <row r="71">
          <cell r="K71">
            <v>18.747</v>
          </cell>
        </row>
        <row r="72">
          <cell r="K72">
            <v>19.164000000000001</v>
          </cell>
        </row>
        <row r="73">
          <cell r="K73">
            <v>19.04</v>
          </cell>
        </row>
        <row r="74">
          <cell r="K74">
            <v>21.106000000000002</v>
          </cell>
        </row>
        <row r="75">
          <cell r="K75">
            <v>22.742999999999999</v>
          </cell>
        </row>
        <row r="76">
          <cell r="K76">
            <v>21.454999999999998</v>
          </cell>
        </row>
        <row r="77">
          <cell r="K77">
            <v>19.802</v>
          </cell>
        </row>
        <row r="78">
          <cell r="K78">
            <v>19.421999999999997</v>
          </cell>
        </row>
        <row r="79">
          <cell r="K79">
            <v>16.715999999999998</v>
          </cell>
        </row>
        <row r="80">
          <cell r="K80">
            <v>825.00200000000007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BZ43"/>
  <sheetViews>
    <sheetView topLeftCell="A25" zoomScaleNormal="100" workbookViewId="0">
      <pane xSplit="2" topLeftCell="C1" activePane="topRight" state="frozen"/>
      <selection activeCell="C40" sqref="C40:K42"/>
      <selection pane="topRight" activeCell="C40" sqref="C40:K42"/>
    </sheetView>
  </sheetViews>
  <sheetFormatPr defaultRowHeight="15" x14ac:dyDescent="0.25"/>
  <cols>
    <col min="1" max="1" width="18.140625" style="2" customWidth="1"/>
    <col min="2" max="2" width="9.140625" style="2"/>
    <col min="3" max="46" width="14" style="2" customWidth="1"/>
    <col min="47" max="47" width="12.28515625" style="2" customWidth="1"/>
    <col min="48" max="69" width="14" style="2" customWidth="1"/>
    <col min="70" max="70" width="12.7109375" style="2" customWidth="1"/>
    <col min="71" max="71" width="13.42578125" style="2" customWidth="1"/>
    <col min="72" max="72" width="14" style="2" customWidth="1"/>
    <col min="73" max="73" width="13.140625" style="2" customWidth="1"/>
    <col min="74" max="74" width="13.85546875" style="2" customWidth="1"/>
    <col min="75" max="75" width="15.28515625" style="2" customWidth="1"/>
    <col min="76" max="76" width="9.140625" style="2"/>
    <col min="77" max="77" width="22.28515625" style="2" customWidth="1"/>
    <col min="78" max="16384" width="9.140625" style="2"/>
  </cols>
  <sheetData>
    <row r="2" spans="1:78" x14ac:dyDescent="0.25">
      <c r="A2" s="1" t="s">
        <v>0</v>
      </c>
      <c r="B2" s="1"/>
      <c r="C2" s="1"/>
      <c r="D2" s="1"/>
      <c r="E2" s="1"/>
      <c r="F2" s="1"/>
      <c r="G2" s="1"/>
    </row>
    <row r="3" spans="1:78" x14ac:dyDescent="0.25">
      <c r="A3" s="3"/>
      <c r="L3" s="4"/>
      <c r="M3" s="4"/>
      <c r="N3" s="4"/>
      <c r="O3" s="4"/>
    </row>
    <row r="4" spans="1:78" ht="23.25" customHeight="1" x14ac:dyDescent="0.25">
      <c r="A4" s="223" t="s">
        <v>1</v>
      </c>
      <c r="B4" s="224" t="s">
        <v>2</v>
      </c>
      <c r="C4" s="222" t="s">
        <v>3</v>
      </c>
      <c r="D4" s="222"/>
      <c r="E4" s="222"/>
      <c r="F4" s="222" t="s">
        <v>4</v>
      </c>
      <c r="G4" s="222"/>
      <c r="H4" s="222"/>
      <c r="I4" s="222"/>
      <c r="J4" s="222"/>
      <c r="K4" s="225" t="s">
        <v>5</v>
      </c>
      <c r="L4" s="5"/>
      <c r="M4" s="5"/>
      <c r="N4" s="5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226"/>
      <c r="BP4" s="226"/>
      <c r="BQ4" s="226"/>
      <c r="BR4" s="221"/>
      <c r="BS4" s="221"/>
      <c r="BT4" s="221"/>
      <c r="BU4" s="221"/>
      <c r="BV4" s="221"/>
      <c r="BW4" s="7"/>
      <c r="BX4" s="7"/>
      <c r="BY4" s="7"/>
      <c r="BZ4" s="7"/>
    </row>
    <row r="5" spans="1:78" ht="23.25" customHeight="1" x14ac:dyDescent="0.25">
      <c r="A5" s="223"/>
      <c r="B5" s="224"/>
      <c r="C5" s="222" t="s">
        <v>6</v>
      </c>
      <c r="D5" s="222"/>
      <c r="E5" s="222"/>
      <c r="F5" s="222"/>
      <c r="G5" s="222"/>
      <c r="H5" s="222"/>
      <c r="I5" s="222"/>
      <c r="J5" s="222"/>
      <c r="K5" s="225"/>
      <c r="L5" s="5"/>
      <c r="M5" s="5"/>
      <c r="N5" s="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7"/>
      <c r="BX5" s="7"/>
      <c r="BY5" s="7"/>
      <c r="BZ5" s="7"/>
    </row>
    <row r="6" spans="1:78" ht="75" customHeight="1" x14ac:dyDescent="0.25">
      <c r="A6" s="223"/>
      <c r="B6" s="224"/>
      <c r="C6" s="8" t="s">
        <v>7</v>
      </c>
      <c r="D6" s="8" t="s">
        <v>8</v>
      </c>
      <c r="E6" s="8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225"/>
      <c r="L6" s="5"/>
      <c r="M6" s="5"/>
      <c r="N6" s="5"/>
      <c r="O6" s="5"/>
      <c r="P6" s="10"/>
      <c r="Q6" s="10"/>
      <c r="R6" s="10"/>
      <c r="S6" s="10"/>
      <c r="T6" s="10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7"/>
      <c r="BP6" s="7"/>
      <c r="BQ6" s="7"/>
      <c r="BR6" s="10"/>
      <c r="BS6" s="10"/>
      <c r="BT6" s="10"/>
      <c r="BU6" s="10"/>
      <c r="BV6" s="10"/>
      <c r="BW6" s="7"/>
      <c r="BX6" s="7"/>
      <c r="BY6" s="7"/>
      <c r="BZ6" s="7"/>
    </row>
    <row r="7" spans="1:78" x14ac:dyDescent="0.25">
      <c r="A7" s="12">
        <v>1</v>
      </c>
      <c r="B7" s="13">
        <f>'2'!S11</f>
        <v>38.191800000000001</v>
      </c>
      <c r="C7" s="14">
        <f>'[1]Добові (2)'!Y5</f>
        <v>1.1990000000000001</v>
      </c>
      <c r="D7" s="14">
        <f>'[1]Добові (2)'!Z5</f>
        <v>1.5189999999999999</v>
      </c>
      <c r="E7" s="14">
        <f>'[1]Добові (2)'!AA5</f>
        <v>1.196</v>
      </c>
      <c r="F7" s="14">
        <f>'[1]Добові (2)'!AB5</f>
        <v>16.091999999999999</v>
      </c>
      <c r="G7" s="14">
        <f>'[1]Добові (2)'!AC5</f>
        <v>2.069</v>
      </c>
      <c r="H7" s="14">
        <f>'[1]Добові (2)'!AD5</f>
        <v>0.51900000000000002</v>
      </c>
      <c r="I7" s="14">
        <f>'[1]Добові (2)'!AE5</f>
        <v>2.4129999999999998</v>
      </c>
      <c r="J7" s="14">
        <f>'[1]Добові (2)'!AF5</f>
        <v>8.9640000000000004</v>
      </c>
      <c r="K7" s="15">
        <f>SUM(C7:J7)</f>
        <v>33.970999999999997</v>
      </c>
      <c r="L7" s="5"/>
      <c r="M7" s="5"/>
      <c r="N7" s="5"/>
      <c r="O7" s="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7"/>
      <c r="BP7" s="7"/>
      <c r="BQ7" s="7"/>
      <c r="BR7" s="16"/>
      <c r="BS7" s="16"/>
      <c r="BT7" s="16"/>
      <c r="BU7" s="16"/>
      <c r="BV7" s="16"/>
      <c r="BW7" s="7"/>
      <c r="BX7" s="7"/>
      <c r="BY7" s="7"/>
      <c r="BZ7" s="7"/>
    </row>
    <row r="8" spans="1:78" x14ac:dyDescent="0.25">
      <c r="A8" s="12">
        <v>2</v>
      </c>
      <c r="B8" s="13">
        <f>'2'!S12</f>
        <v>38.191800000000001</v>
      </c>
      <c r="C8" s="14">
        <f>'[1]Добові (2)'!Y6</f>
        <v>0.94499999999999995</v>
      </c>
      <c r="D8" s="14">
        <f>'[1]Добові (2)'!Z6</f>
        <v>0.85099999999999998</v>
      </c>
      <c r="E8" s="14">
        <f>'[1]Добові (2)'!AA6</f>
        <v>0.93899999999999995</v>
      </c>
      <c r="F8" s="14">
        <f>'[1]Добові (2)'!AB6</f>
        <v>14.807</v>
      </c>
      <c r="G8" s="14">
        <f>'[1]Добові (2)'!AC6</f>
        <v>1.6339999999999999</v>
      </c>
      <c r="H8" s="14">
        <f>'[1]Добові (2)'!AD6</f>
        <v>0.46200000000000002</v>
      </c>
      <c r="I8" s="14">
        <f>'[1]Добові (2)'!AE6</f>
        <v>2.0550000000000002</v>
      </c>
      <c r="J8" s="14">
        <f>'[1]Добові (2)'!AF6</f>
        <v>6.984</v>
      </c>
      <c r="K8" s="15">
        <f t="shared" ref="K8:K37" si="0">SUM(C8:J8)</f>
        <v>28.677</v>
      </c>
      <c r="L8" s="5"/>
      <c r="M8" s="5"/>
      <c r="N8" s="5"/>
      <c r="O8" s="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7"/>
      <c r="BP8" s="7"/>
      <c r="BQ8" s="7"/>
      <c r="BR8" s="16"/>
      <c r="BS8" s="16"/>
      <c r="BT8" s="16"/>
      <c r="BU8" s="16"/>
      <c r="BV8" s="16"/>
      <c r="BW8" s="7"/>
      <c r="BX8" s="7"/>
      <c r="BY8" s="7"/>
      <c r="BZ8" s="7"/>
    </row>
    <row r="9" spans="1:78" x14ac:dyDescent="0.25">
      <c r="A9" s="12">
        <v>3</v>
      </c>
      <c r="B9" s="13">
        <f>'2'!S13</f>
        <v>38.22</v>
      </c>
      <c r="C9" s="14">
        <f>'[1]Добові (2)'!Y7</f>
        <v>0.83299999999999996</v>
      </c>
      <c r="D9" s="14">
        <f>'[1]Добові (2)'!Z7</f>
        <v>0.60299999999999998</v>
      </c>
      <c r="E9" s="14">
        <f>'[1]Добові (2)'!AA7</f>
        <v>0.746</v>
      </c>
      <c r="F9" s="14">
        <f>'[1]Добові (2)'!AB7</f>
        <v>14.391</v>
      </c>
      <c r="G9" s="14">
        <f>'[1]Добові (2)'!AC7</f>
        <v>1.3779999999999999</v>
      </c>
      <c r="H9" s="14">
        <f>'[1]Добові (2)'!AD7</f>
        <v>0.32200000000000001</v>
      </c>
      <c r="I9" s="14">
        <f>'[1]Добові (2)'!AE7</f>
        <v>1.742</v>
      </c>
      <c r="J9" s="14">
        <f>'[1]Добові (2)'!AF7</f>
        <v>5.8090000000000002</v>
      </c>
      <c r="K9" s="15">
        <f t="shared" si="0"/>
        <v>25.824000000000002</v>
      </c>
      <c r="L9" s="5"/>
      <c r="M9" s="5"/>
      <c r="N9" s="5"/>
      <c r="O9" s="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7"/>
      <c r="BP9" s="7"/>
      <c r="BQ9" s="7"/>
      <c r="BR9" s="16"/>
      <c r="BS9" s="16"/>
      <c r="BT9" s="16"/>
      <c r="BU9" s="16"/>
      <c r="BV9" s="16"/>
      <c r="BW9" s="7"/>
      <c r="BX9" s="7"/>
      <c r="BY9" s="7"/>
      <c r="BZ9" s="7"/>
    </row>
    <row r="10" spans="1:78" x14ac:dyDescent="0.25">
      <c r="A10" s="12">
        <v>4</v>
      </c>
      <c r="B10" s="13">
        <f>'2'!S14</f>
        <v>38.22</v>
      </c>
      <c r="C10" s="14">
        <f>'[1]Добові (2)'!Y8</f>
        <v>0.67700000000000005</v>
      </c>
      <c r="D10" s="14">
        <f>'[1]Добові (2)'!Z8</f>
        <v>0.66100000000000003</v>
      </c>
      <c r="E10" s="14">
        <f>'[1]Добові (2)'!AA8</f>
        <v>0.53600000000000003</v>
      </c>
      <c r="F10" s="14">
        <f>'[1]Добові (2)'!AB8</f>
        <v>14.166</v>
      </c>
      <c r="G10" s="14">
        <f>'[1]Добові (2)'!AC8</f>
        <v>1.29</v>
      </c>
      <c r="H10" s="14">
        <f>'[1]Добові (2)'!AD8</f>
        <v>0.217</v>
      </c>
      <c r="I10" s="14">
        <f>'[1]Добові (2)'!AE8</f>
        <v>1.7909999999999999</v>
      </c>
      <c r="J10" s="14">
        <f>'[1]Добові (2)'!AF8</f>
        <v>5.4619999999999997</v>
      </c>
      <c r="K10" s="15">
        <f t="shared" si="0"/>
        <v>24.799999999999997</v>
      </c>
      <c r="L10" s="5"/>
      <c r="M10" s="5"/>
      <c r="N10" s="5"/>
      <c r="O10" s="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7"/>
      <c r="BP10" s="7"/>
      <c r="BQ10" s="7"/>
      <c r="BR10" s="16"/>
      <c r="BS10" s="16"/>
      <c r="BT10" s="16"/>
      <c r="BU10" s="16"/>
      <c r="BV10" s="16"/>
      <c r="BW10" s="7"/>
      <c r="BX10" s="7"/>
      <c r="BY10" s="7"/>
      <c r="BZ10" s="7"/>
    </row>
    <row r="11" spans="1:78" x14ac:dyDescent="0.25">
      <c r="A11" s="12">
        <v>5</v>
      </c>
      <c r="B11" s="13">
        <f>'2'!S15</f>
        <v>38.22</v>
      </c>
      <c r="C11" s="14">
        <f>'[1]Добові (2)'!Y9</f>
        <v>0.65600000000000003</v>
      </c>
      <c r="D11" s="14">
        <f>'[1]Добові (2)'!Z9</f>
        <v>0.68200000000000005</v>
      </c>
      <c r="E11" s="14">
        <f>'[1]Добові (2)'!AA9</f>
        <v>0.50900000000000001</v>
      </c>
      <c r="F11" s="14">
        <f>'[1]Добові (2)'!AB9</f>
        <v>13.057</v>
      </c>
      <c r="G11" s="14">
        <f>'[1]Добові (2)'!AC9</f>
        <v>1.325</v>
      </c>
      <c r="H11" s="14">
        <f>'[1]Добові (2)'!AD9</f>
        <v>5.5E-2</v>
      </c>
      <c r="I11" s="14">
        <f>'[1]Добові (2)'!AE9</f>
        <v>2.02</v>
      </c>
      <c r="J11" s="14">
        <f>'[1]Добові (2)'!AF9</f>
        <v>5.1879999999999997</v>
      </c>
      <c r="K11" s="15">
        <f t="shared" si="0"/>
        <v>23.491999999999997</v>
      </c>
      <c r="L11" s="5"/>
      <c r="M11" s="5"/>
      <c r="N11" s="5"/>
      <c r="O11" s="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7"/>
      <c r="BP11" s="7"/>
      <c r="BQ11" s="7"/>
      <c r="BR11" s="16"/>
      <c r="BS11" s="16"/>
      <c r="BT11" s="16"/>
      <c r="BU11" s="16"/>
      <c r="BV11" s="16"/>
      <c r="BW11" s="7"/>
      <c r="BX11" s="7"/>
      <c r="BY11" s="7"/>
      <c r="BZ11" s="7"/>
    </row>
    <row r="12" spans="1:78" x14ac:dyDescent="0.25">
      <c r="A12" s="12">
        <v>6</v>
      </c>
      <c r="B12" s="13">
        <f>'2'!S16</f>
        <v>38.22</v>
      </c>
      <c r="C12" s="14">
        <f>'[1]Добові (2)'!Y10</f>
        <v>0.63900000000000001</v>
      </c>
      <c r="D12" s="14">
        <f>'[1]Добові (2)'!Z10</f>
        <v>0.55000000000000004</v>
      </c>
      <c r="E12" s="14">
        <f>'[1]Добові (2)'!AA10</f>
        <v>0.56499999999999995</v>
      </c>
      <c r="F12" s="14">
        <f>'[1]Добові (2)'!AB10</f>
        <v>13.188000000000001</v>
      </c>
      <c r="G12" s="14">
        <f>'[1]Добові (2)'!AC10</f>
        <v>1.3160000000000001</v>
      </c>
      <c r="H12" s="14">
        <f>'[1]Добові (2)'!AD10</f>
        <v>0.443</v>
      </c>
      <c r="I12" s="14">
        <f>'[1]Добові (2)'!AE10</f>
        <v>2.0910000000000002</v>
      </c>
      <c r="J12" s="14">
        <f>'[1]Добові (2)'!AF10</f>
        <v>5.22</v>
      </c>
      <c r="K12" s="15">
        <f t="shared" si="0"/>
        <v>24.012</v>
      </c>
      <c r="L12" s="5"/>
      <c r="M12" s="5"/>
      <c r="N12" s="5"/>
      <c r="O12" s="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7"/>
      <c r="BP12" s="7"/>
      <c r="BQ12" s="7"/>
      <c r="BR12" s="16"/>
      <c r="BS12" s="16"/>
      <c r="BT12" s="16"/>
      <c r="BU12" s="16"/>
      <c r="BV12" s="16"/>
      <c r="BW12" s="7"/>
      <c r="BX12" s="7"/>
      <c r="BY12" s="7"/>
      <c r="BZ12" s="7"/>
    </row>
    <row r="13" spans="1:78" x14ac:dyDescent="0.25">
      <c r="A13" s="12">
        <v>7</v>
      </c>
      <c r="B13" s="13">
        <f>'2'!S17</f>
        <v>38.22</v>
      </c>
      <c r="C13" s="14">
        <f>'[1]Добові (2)'!Y11</f>
        <v>0.53700000000000003</v>
      </c>
      <c r="D13" s="14">
        <f>'[1]Добові (2)'!Z11</f>
        <v>0.56100000000000005</v>
      </c>
      <c r="E13" s="14">
        <f>'[1]Добові (2)'!AA11</f>
        <v>0.44700000000000001</v>
      </c>
      <c r="F13" s="14">
        <f>'[1]Добові (2)'!AB11</f>
        <v>13.54</v>
      </c>
      <c r="G13" s="14">
        <f>'[1]Добові (2)'!AC11</f>
        <v>1.2450000000000001</v>
      </c>
      <c r="H13" s="14">
        <f>'[1]Добові (2)'!AD11</f>
        <v>0.38800000000000001</v>
      </c>
      <c r="I13" s="14">
        <f>'[1]Добові (2)'!AE11</f>
        <v>1.988</v>
      </c>
      <c r="J13" s="14">
        <f>'[1]Добові (2)'!AF11</f>
        <v>4.6269999999999998</v>
      </c>
      <c r="K13" s="15">
        <f t="shared" si="0"/>
        <v>23.332999999999998</v>
      </c>
      <c r="L13" s="5"/>
      <c r="M13" s="5"/>
      <c r="N13" s="5"/>
      <c r="O13" s="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7"/>
      <c r="BP13" s="7"/>
      <c r="BQ13" s="7"/>
      <c r="BR13" s="16"/>
      <c r="BS13" s="16"/>
      <c r="BT13" s="16"/>
      <c r="BU13" s="16"/>
      <c r="BV13" s="16"/>
      <c r="BW13" s="7"/>
      <c r="BX13" s="7"/>
      <c r="BY13" s="7"/>
      <c r="BZ13" s="7"/>
    </row>
    <row r="14" spans="1:78" x14ac:dyDescent="0.25">
      <c r="A14" s="12">
        <v>8</v>
      </c>
      <c r="B14" s="13">
        <f>'2'!S18</f>
        <v>38.22</v>
      </c>
      <c r="C14" s="14">
        <f>'[1]Добові (2)'!Y12</f>
        <v>0.68300000000000005</v>
      </c>
      <c r="D14" s="14">
        <f>'[1]Добові (2)'!Z12</f>
        <v>0.87</v>
      </c>
      <c r="E14" s="14">
        <f>'[1]Добові (2)'!AA12</f>
        <v>0.65500000000000003</v>
      </c>
      <c r="F14" s="14">
        <f>'[1]Добові (2)'!AB12</f>
        <v>13.564</v>
      </c>
      <c r="G14" s="14">
        <f>'[1]Добові (2)'!AC12</f>
        <v>1.385</v>
      </c>
      <c r="H14" s="14">
        <f>'[1]Добові (2)'!AD12</f>
        <v>0.53400000000000003</v>
      </c>
      <c r="I14" s="14">
        <f>'[1]Добові (2)'!AE12</f>
        <v>2.0609999999999999</v>
      </c>
      <c r="J14" s="14">
        <f>'[1]Добові (2)'!AF12</f>
        <v>6.0830000000000002</v>
      </c>
      <c r="K14" s="15">
        <f t="shared" si="0"/>
        <v>25.835000000000001</v>
      </c>
      <c r="L14" s="5"/>
      <c r="M14" s="5"/>
      <c r="N14" s="5"/>
      <c r="O14" s="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7"/>
      <c r="BP14" s="7"/>
      <c r="BQ14" s="7"/>
      <c r="BR14" s="16"/>
      <c r="BS14" s="16"/>
      <c r="BT14" s="16"/>
      <c r="BU14" s="16"/>
      <c r="BV14" s="16"/>
      <c r="BW14" s="7"/>
      <c r="BX14" s="7"/>
      <c r="BY14" s="7"/>
      <c r="BZ14" s="7"/>
    </row>
    <row r="15" spans="1:78" x14ac:dyDescent="0.25">
      <c r="A15" s="12">
        <v>9</v>
      </c>
      <c r="B15" s="13">
        <f>'2'!S19</f>
        <v>38.22</v>
      </c>
      <c r="C15" s="14">
        <f>'[1]Добові (2)'!Y13</f>
        <v>0.93500000000000005</v>
      </c>
      <c r="D15" s="14">
        <f>'[1]Добові (2)'!Z13</f>
        <v>1.127</v>
      </c>
      <c r="E15" s="14">
        <f>'[1]Добові (2)'!AA13</f>
        <v>0.89900000000000002</v>
      </c>
      <c r="F15" s="14">
        <f>'[1]Добові (2)'!AB13</f>
        <v>16.116</v>
      </c>
      <c r="G15" s="14">
        <f>'[1]Добові (2)'!AC13</f>
        <v>1.5169999999999999</v>
      </c>
      <c r="H15" s="14">
        <f>'[1]Добові (2)'!AD13</f>
        <v>0.38</v>
      </c>
      <c r="I15" s="14">
        <f>'[1]Добові (2)'!AE13</f>
        <v>1.69</v>
      </c>
      <c r="J15" s="14">
        <f>'[1]Добові (2)'!AF13</f>
        <v>7.94</v>
      </c>
      <c r="K15" s="15">
        <f t="shared" si="0"/>
        <v>30.603999999999999</v>
      </c>
      <c r="L15" s="5"/>
      <c r="M15" s="5"/>
      <c r="N15" s="5"/>
      <c r="O15" s="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7"/>
      <c r="BP15" s="7"/>
      <c r="BQ15" s="7"/>
      <c r="BR15" s="16"/>
      <c r="BS15" s="16"/>
      <c r="BT15" s="16"/>
      <c r="BU15" s="16"/>
      <c r="BV15" s="16"/>
      <c r="BW15" s="7"/>
      <c r="BX15" s="7"/>
      <c r="BY15" s="7"/>
      <c r="BZ15" s="7"/>
    </row>
    <row r="16" spans="1:78" x14ac:dyDescent="0.25">
      <c r="A16" s="12">
        <v>10</v>
      </c>
      <c r="B16" s="13">
        <f>'2'!S20</f>
        <v>38.303899999999999</v>
      </c>
      <c r="C16" s="14">
        <f>'[1]Добові (2)'!Y14</f>
        <v>1.419</v>
      </c>
      <c r="D16" s="14">
        <f>'[1]Добові (2)'!Z14</f>
        <v>1.359</v>
      </c>
      <c r="E16" s="14">
        <f>'[1]Добові (2)'!AA14</f>
        <v>1.413</v>
      </c>
      <c r="F16" s="14">
        <f>'[1]Добові (2)'!AB14</f>
        <v>20.361999999999998</v>
      </c>
      <c r="G16" s="14">
        <f>'[1]Добові (2)'!AC14</f>
        <v>2.0680000000000001</v>
      </c>
      <c r="H16" s="14">
        <f>'[1]Добові (2)'!AD14</f>
        <v>0.437</v>
      </c>
      <c r="I16" s="14">
        <f>'[1]Добові (2)'!AE14</f>
        <v>2.3210000000000002</v>
      </c>
      <c r="J16" s="14">
        <f>'[1]Добові (2)'!AF14</f>
        <v>11.08</v>
      </c>
      <c r="K16" s="15">
        <f t="shared" si="0"/>
        <v>40.459000000000003</v>
      </c>
      <c r="L16" s="5"/>
      <c r="M16" s="5"/>
      <c r="N16" s="5"/>
      <c r="O16" s="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7"/>
      <c r="BP16" s="7"/>
      <c r="BQ16" s="7"/>
      <c r="BR16" s="16"/>
      <c r="BS16" s="16"/>
      <c r="BT16" s="16"/>
      <c r="BU16" s="16"/>
      <c r="BV16" s="16"/>
      <c r="BW16" s="7"/>
      <c r="BX16" s="7"/>
      <c r="BY16" s="7"/>
      <c r="BZ16" s="7"/>
    </row>
    <row r="17" spans="1:78" x14ac:dyDescent="0.25">
      <c r="A17" s="12">
        <v>11</v>
      </c>
      <c r="B17" s="13">
        <f>'2'!S21</f>
        <v>38.303899999999999</v>
      </c>
      <c r="C17" s="14">
        <f>'[1]Добові (2)'!Y15</f>
        <v>1.3620000000000001</v>
      </c>
      <c r="D17" s="14">
        <f>'[1]Добові (2)'!Z15</f>
        <v>1.353</v>
      </c>
      <c r="E17" s="14">
        <f>'[1]Добові (2)'!AA15</f>
        <v>1.411</v>
      </c>
      <c r="F17" s="14">
        <f>'[1]Добові (2)'!AB15</f>
        <v>20.128</v>
      </c>
      <c r="G17" s="14">
        <f>'[1]Добові (2)'!AC15</f>
        <v>2.0030000000000001</v>
      </c>
      <c r="H17" s="14">
        <f>'[1]Добові (2)'!AD15</f>
        <v>0.47199999999999998</v>
      </c>
      <c r="I17" s="14">
        <f>'[1]Добові (2)'!AE15</f>
        <v>2.0449999999999999</v>
      </c>
      <c r="J17" s="14">
        <f>'[1]Добові (2)'!AF15</f>
        <v>9.5449999999999999</v>
      </c>
      <c r="K17" s="15">
        <f t="shared" si="0"/>
        <v>38.319000000000003</v>
      </c>
      <c r="L17" s="5"/>
      <c r="M17" s="5"/>
      <c r="N17" s="5"/>
      <c r="O17" s="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7"/>
      <c r="BP17" s="7"/>
      <c r="BQ17" s="7"/>
      <c r="BR17" s="16"/>
      <c r="BS17" s="16"/>
      <c r="BT17" s="16"/>
      <c r="BU17" s="16"/>
      <c r="BV17" s="16"/>
      <c r="BW17" s="7"/>
      <c r="BX17" s="7"/>
      <c r="BY17" s="7"/>
      <c r="BZ17" s="7"/>
    </row>
    <row r="18" spans="1:78" x14ac:dyDescent="0.25">
      <c r="A18" s="12">
        <v>12</v>
      </c>
      <c r="B18" s="13">
        <f>'2'!S22</f>
        <v>38.303899999999999</v>
      </c>
      <c r="C18" s="14">
        <f>'[1]Добові (2)'!Y16</f>
        <v>1.339</v>
      </c>
      <c r="D18" s="14">
        <f>'[1]Добові (2)'!Z16</f>
        <v>1.41</v>
      </c>
      <c r="E18" s="14">
        <f>'[1]Добові (2)'!AA16</f>
        <v>1.508</v>
      </c>
      <c r="F18" s="14">
        <f>'[1]Добові (2)'!AB16</f>
        <v>19.663</v>
      </c>
      <c r="G18" s="14">
        <f>'[1]Добові (2)'!AC16</f>
        <v>2.226</v>
      </c>
      <c r="H18" s="14">
        <f>'[1]Добові (2)'!AD16</f>
        <v>0.58799999999999997</v>
      </c>
      <c r="I18" s="14">
        <f>'[1]Добові (2)'!AE16</f>
        <v>2.5550000000000002</v>
      </c>
      <c r="J18" s="14">
        <f>'[1]Добові (2)'!AF16</f>
        <v>10.843999999999999</v>
      </c>
      <c r="K18" s="15">
        <f t="shared" si="0"/>
        <v>40.133000000000003</v>
      </c>
      <c r="L18" s="5"/>
      <c r="M18" s="5"/>
      <c r="N18" s="5"/>
      <c r="O18" s="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7"/>
      <c r="BP18" s="7"/>
      <c r="BQ18" s="7"/>
      <c r="BR18" s="16"/>
      <c r="BS18" s="16"/>
      <c r="BT18" s="16"/>
      <c r="BU18" s="16"/>
      <c r="BV18" s="16"/>
      <c r="BW18" s="7"/>
      <c r="BX18" s="7"/>
      <c r="BY18" s="7"/>
      <c r="BZ18" s="7"/>
    </row>
    <row r="19" spans="1:78" x14ac:dyDescent="0.25">
      <c r="A19" s="12">
        <v>13</v>
      </c>
      <c r="B19" s="13">
        <f>'2'!S23</f>
        <v>38.303899999999999</v>
      </c>
      <c r="C19" s="14">
        <f>'[1]Добові (2)'!Y17</f>
        <v>1.37</v>
      </c>
      <c r="D19" s="14">
        <f>'[1]Добові (2)'!Z17</f>
        <v>1.429</v>
      </c>
      <c r="E19" s="14">
        <f>'[1]Добові (2)'!AA17</f>
        <v>1.516</v>
      </c>
      <c r="F19" s="14">
        <f>'[1]Добові (2)'!AB17</f>
        <v>20.614999999999998</v>
      </c>
      <c r="G19" s="14">
        <f>'[1]Добові (2)'!AC17</f>
        <v>2.4060000000000001</v>
      </c>
      <c r="H19" s="14">
        <f>'[1]Добові (2)'!AD17</f>
        <v>0.56299999999999994</v>
      </c>
      <c r="I19" s="14">
        <f>'[1]Добові (2)'!AE17</f>
        <v>2.6389999999999998</v>
      </c>
      <c r="J19" s="14">
        <f>'[1]Добові (2)'!AF17</f>
        <v>10.118</v>
      </c>
      <c r="K19" s="15">
        <f t="shared" si="0"/>
        <v>40.655999999999999</v>
      </c>
      <c r="L19" s="5"/>
      <c r="M19" s="5"/>
      <c r="N19" s="5"/>
      <c r="O19" s="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7"/>
      <c r="BP19" s="7"/>
      <c r="BQ19" s="7"/>
      <c r="BR19" s="16"/>
      <c r="BS19" s="16"/>
      <c r="BT19" s="16"/>
      <c r="BU19" s="16"/>
      <c r="BV19" s="16"/>
      <c r="BW19" s="7"/>
      <c r="BX19" s="7"/>
      <c r="BY19" s="7"/>
      <c r="BZ19" s="7"/>
    </row>
    <row r="20" spans="1:78" x14ac:dyDescent="0.25">
      <c r="A20" s="12">
        <v>14</v>
      </c>
      <c r="B20" s="13">
        <f>'2'!S24</f>
        <v>38.303899999999999</v>
      </c>
      <c r="C20" s="14">
        <f>'[1]Добові (2)'!Y18</f>
        <v>1.502</v>
      </c>
      <c r="D20" s="14">
        <f>'[1]Добові (2)'!Z18</f>
        <v>1.522</v>
      </c>
      <c r="E20" s="14">
        <f>'[1]Добові (2)'!AA18</f>
        <v>1.524</v>
      </c>
      <c r="F20" s="14">
        <f>'[1]Добові (2)'!AB18</f>
        <v>23.533000000000001</v>
      </c>
      <c r="G20" s="14">
        <f>'[1]Добові (2)'!AC18</f>
        <v>2.6259999999999999</v>
      </c>
      <c r="H20" s="14">
        <f>'[1]Добові (2)'!AD18</f>
        <v>0.72899999999999998</v>
      </c>
      <c r="I20" s="14">
        <f>'[1]Добові (2)'!AE18</f>
        <v>2.88</v>
      </c>
      <c r="J20" s="14">
        <f>'[1]Добові (2)'!AF18</f>
        <v>11.295</v>
      </c>
      <c r="K20" s="15">
        <f t="shared" si="0"/>
        <v>45.611000000000004</v>
      </c>
      <c r="L20" s="5"/>
      <c r="M20" s="5"/>
      <c r="N20" s="5"/>
      <c r="O20" s="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7"/>
      <c r="BP20" s="7"/>
      <c r="BQ20" s="7"/>
      <c r="BR20" s="16"/>
      <c r="BS20" s="16"/>
      <c r="BT20" s="16"/>
      <c r="BU20" s="16"/>
      <c r="BV20" s="16"/>
      <c r="BW20" s="7"/>
      <c r="BX20" s="7"/>
      <c r="BY20" s="7"/>
      <c r="BZ20" s="7"/>
    </row>
    <row r="21" spans="1:78" x14ac:dyDescent="0.25">
      <c r="A21" s="12">
        <v>15</v>
      </c>
      <c r="B21" s="13">
        <f>'2'!S25</f>
        <v>38.191200000000002</v>
      </c>
      <c r="C21" s="14">
        <f>'[1]Добові (2)'!Y19</f>
        <v>0.79</v>
      </c>
      <c r="D21" s="14">
        <f>'[1]Добові (2)'!Z19</f>
        <v>0.80300000000000005</v>
      </c>
      <c r="E21" s="14">
        <f>'[1]Добові (2)'!AA19</f>
        <v>0.76800000000000002</v>
      </c>
      <c r="F21" s="14">
        <f>'[1]Добові (2)'!AB19</f>
        <v>14.88</v>
      </c>
      <c r="G21" s="14">
        <f>'[1]Добові (2)'!AC19</f>
        <v>1.4390000000000001</v>
      </c>
      <c r="H21" s="14">
        <f>'[1]Добові (2)'!AD19</f>
        <v>0.28399999999999997</v>
      </c>
      <c r="I21" s="14">
        <f>'[1]Добові (2)'!AE19</f>
        <v>1.587</v>
      </c>
      <c r="J21" s="14">
        <f>'[1]Добові (2)'!AF19</f>
        <v>7.0990000000000002</v>
      </c>
      <c r="K21" s="15">
        <f t="shared" si="0"/>
        <v>27.65</v>
      </c>
      <c r="L21" s="5"/>
      <c r="M21" s="5"/>
      <c r="N21" s="5"/>
      <c r="O21" s="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7"/>
      <c r="BP21" s="7"/>
      <c r="BQ21" s="7"/>
      <c r="BR21" s="16"/>
      <c r="BS21" s="16"/>
      <c r="BT21" s="16"/>
      <c r="BU21" s="16"/>
      <c r="BV21" s="16"/>
      <c r="BW21" s="7"/>
      <c r="BX21" s="7"/>
      <c r="BY21" s="7"/>
      <c r="BZ21" s="7"/>
    </row>
    <row r="22" spans="1:78" x14ac:dyDescent="0.25">
      <c r="A22" s="17">
        <v>16</v>
      </c>
      <c r="B22" s="13">
        <f>'2'!S26</f>
        <v>38.191200000000002</v>
      </c>
      <c r="C22" s="14">
        <f>'[1]Добові (2)'!Y20</f>
        <v>0.70799999999999996</v>
      </c>
      <c r="D22" s="14">
        <f>'[1]Добові (2)'!Z20</f>
        <v>0.73599999999999999</v>
      </c>
      <c r="E22" s="14">
        <f>'[1]Добові (2)'!AA20</f>
        <v>0.60899999999999999</v>
      </c>
      <c r="F22" s="14">
        <f>'[1]Добові (2)'!AB20</f>
        <v>14.217000000000001</v>
      </c>
      <c r="G22" s="14">
        <f>'[1]Добові (2)'!AC20</f>
        <v>1.3340000000000001</v>
      </c>
      <c r="H22" s="14">
        <f>'[1]Добові (2)'!AD20</f>
        <v>0.27400000000000002</v>
      </c>
      <c r="I22" s="14">
        <f>'[1]Добові (2)'!AE20</f>
        <v>1.452</v>
      </c>
      <c r="J22" s="14">
        <f>'[1]Добові (2)'!AF20</f>
        <v>6.2050000000000001</v>
      </c>
      <c r="K22" s="15">
        <f t="shared" si="0"/>
        <v>25.534999999999997</v>
      </c>
      <c r="L22" s="5"/>
      <c r="M22" s="5"/>
      <c r="N22" s="5"/>
      <c r="O22" s="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7"/>
      <c r="BP22" s="7"/>
      <c r="BQ22" s="7"/>
      <c r="BR22" s="16"/>
      <c r="BS22" s="16"/>
      <c r="BT22" s="16"/>
      <c r="BU22" s="16"/>
      <c r="BV22" s="16"/>
      <c r="BW22" s="7"/>
      <c r="BX22" s="7"/>
      <c r="BY22" s="7"/>
      <c r="BZ22" s="7"/>
    </row>
    <row r="23" spans="1:78" x14ac:dyDescent="0.25">
      <c r="A23" s="17">
        <v>17</v>
      </c>
      <c r="B23" s="13">
        <f>'2'!S27</f>
        <v>38.191200000000002</v>
      </c>
      <c r="C23" s="14">
        <f>'[1]Добові (2)'!Y21</f>
        <v>0.70099999999999996</v>
      </c>
      <c r="D23" s="14">
        <f>'[1]Добові (2)'!Z21</f>
        <v>0.73599999999999999</v>
      </c>
      <c r="E23" s="14">
        <f>'[1]Добові (2)'!AA21</f>
        <v>0.59</v>
      </c>
      <c r="F23" s="14">
        <f>'[1]Добові (2)'!AB21</f>
        <v>14.87</v>
      </c>
      <c r="G23" s="14">
        <f>'[1]Добові (2)'!AC21</f>
        <v>1.36</v>
      </c>
      <c r="H23" s="14">
        <f>'[1]Добові (2)'!AD21</f>
        <v>0.28699999999999998</v>
      </c>
      <c r="I23" s="14">
        <f>'[1]Добові (2)'!AE21</f>
        <v>1.419</v>
      </c>
      <c r="J23" s="14">
        <f>'[1]Добові (2)'!AF21</f>
        <v>6.9969999999999999</v>
      </c>
      <c r="K23" s="15">
        <f t="shared" si="0"/>
        <v>26.959999999999997</v>
      </c>
      <c r="L23" s="5"/>
      <c r="M23" s="5"/>
      <c r="N23" s="5"/>
      <c r="O23" s="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7"/>
      <c r="BP23" s="7"/>
      <c r="BQ23" s="7"/>
      <c r="BR23" s="16"/>
      <c r="BS23" s="16"/>
      <c r="BT23" s="16"/>
      <c r="BU23" s="16"/>
      <c r="BV23" s="16"/>
      <c r="BW23" s="7"/>
      <c r="BX23" s="7"/>
      <c r="BY23" s="7"/>
      <c r="BZ23" s="7"/>
    </row>
    <row r="24" spans="1:78" x14ac:dyDescent="0.25">
      <c r="A24" s="17">
        <v>18</v>
      </c>
      <c r="B24" s="13">
        <f>'2'!S28</f>
        <v>38.191200000000002</v>
      </c>
      <c r="C24" s="14">
        <f>'[1]Добові (2)'!Y22</f>
        <v>0.64200000000000002</v>
      </c>
      <c r="D24" s="14">
        <f>'[1]Добові (2)'!Z22</f>
        <v>0.66</v>
      </c>
      <c r="E24" s="14">
        <f>'[1]Добові (2)'!AA22</f>
        <v>0.53800000000000003</v>
      </c>
      <c r="F24" s="14">
        <f>'[1]Добові (2)'!AB22</f>
        <v>13.627000000000001</v>
      </c>
      <c r="G24" s="14">
        <f>'[1]Добові (2)'!AC22</f>
        <v>1.2310000000000001</v>
      </c>
      <c r="H24" s="14">
        <f>'[1]Добові (2)'!AD22</f>
        <v>0.26300000000000001</v>
      </c>
      <c r="I24" s="14">
        <f>'[1]Добові (2)'!AE22</f>
        <v>1.321</v>
      </c>
      <c r="J24" s="14">
        <f>'[1]Добові (2)'!AF22</f>
        <v>6.4569999999999999</v>
      </c>
      <c r="K24" s="15">
        <f t="shared" si="0"/>
        <v>24.739000000000004</v>
      </c>
      <c r="L24" s="5"/>
      <c r="M24" s="5"/>
      <c r="N24" s="5"/>
      <c r="O24" s="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7"/>
      <c r="BP24" s="7"/>
      <c r="BQ24" s="7"/>
      <c r="BR24" s="16"/>
      <c r="BS24" s="16"/>
      <c r="BT24" s="16"/>
      <c r="BU24" s="16"/>
      <c r="BV24" s="16"/>
      <c r="BW24" s="7"/>
      <c r="BX24" s="7"/>
      <c r="BY24" s="7"/>
      <c r="BZ24" s="7"/>
    </row>
    <row r="25" spans="1:78" x14ac:dyDescent="0.25">
      <c r="A25" s="17">
        <v>19</v>
      </c>
      <c r="B25" s="13">
        <f>'2'!S29</f>
        <v>38.191200000000002</v>
      </c>
      <c r="C25" s="14">
        <f>'[1]Добові (2)'!Y23</f>
        <v>0.61399999999999999</v>
      </c>
      <c r="D25" s="14">
        <f>'[1]Добові (2)'!Z23</f>
        <v>0.59199999999999997</v>
      </c>
      <c r="E25" s="14">
        <f>'[1]Добові (2)'!AA23</f>
        <v>0.54300000000000004</v>
      </c>
      <c r="F25" s="14">
        <f>'[1]Добові (2)'!AB23</f>
        <v>13.542999999999999</v>
      </c>
      <c r="G25" s="14">
        <f>'[1]Добові (2)'!AC23</f>
        <v>1.25</v>
      </c>
      <c r="H25" s="14">
        <f>'[1]Добові (2)'!AD23</f>
        <v>0.27300000000000002</v>
      </c>
      <c r="I25" s="14">
        <f>'[1]Добові (2)'!AE23</f>
        <v>1.321</v>
      </c>
      <c r="J25" s="14">
        <f>'[1]Добові (2)'!AF23</f>
        <v>5.9089999999999998</v>
      </c>
      <c r="K25" s="15">
        <f t="shared" si="0"/>
        <v>24.045000000000002</v>
      </c>
      <c r="L25" s="5"/>
      <c r="M25" s="5"/>
      <c r="N25" s="5"/>
      <c r="O25" s="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7"/>
      <c r="BP25" s="7"/>
      <c r="BQ25" s="7"/>
      <c r="BR25" s="16"/>
      <c r="BS25" s="16"/>
      <c r="BT25" s="16"/>
      <c r="BU25" s="16"/>
      <c r="BV25" s="16"/>
      <c r="BW25" s="7"/>
      <c r="BX25" s="7"/>
      <c r="BY25" s="7"/>
      <c r="BZ25" s="7"/>
    </row>
    <row r="26" spans="1:78" x14ac:dyDescent="0.25">
      <c r="A26" s="17">
        <v>20</v>
      </c>
      <c r="B26" s="13">
        <f>'2'!S30</f>
        <v>38.191200000000002</v>
      </c>
      <c r="C26" s="14">
        <f>'[1]Добові (2)'!Y24</f>
        <v>0.66100000000000003</v>
      </c>
      <c r="D26" s="14">
        <f>'[1]Добові (2)'!Z24</f>
        <v>0.73099999999999998</v>
      </c>
      <c r="E26" s="14">
        <f>'[1]Добові (2)'!AA24</f>
        <v>0.627</v>
      </c>
      <c r="F26" s="14">
        <f>'[1]Добові (2)'!AB24</f>
        <v>13.021000000000001</v>
      </c>
      <c r="G26" s="14">
        <f>'[1]Добові (2)'!AC24</f>
        <v>1.4430000000000001</v>
      </c>
      <c r="H26" s="14">
        <f>'[1]Добові (2)'!AD24</f>
        <v>0.34599999999999997</v>
      </c>
      <c r="I26" s="14">
        <f>'[1]Добові (2)'!AE24</f>
        <v>1.4710000000000001</v>
      </c>
      <c r="J26" s="14">
        <f>'[1]Добові (2)'!AF24</f>
        <v>6.1689999999999996</v>
      </c>
      <c r="K26" s="15">
        <f t="shared" si="0"/>
        <v>24.469000000000001</v>
      </c>
      <c r="L26" s="5"/>
      <c r="M26" s="5"/>
      <c r="N26" s="5"/>
      <c r="O26" s="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7"/>
      <c r="BP26" s="7"/>
      <c r="BQ26" s="7"/>
      <c r="BR26" s="16"/>
      <c r="BS26" s="16"/>
      <c r="BT26" s="16"/>
      <c r="BU26" s="16"/>
      <c r="BV26" s="16"/>
      <c r="BW26" s="7"/>
      <c r="BX26" s="7"/>
      <c r="BY26" s="7"/>
      <c r="BZ26" s="7"/>
    </row>
    <row r="27" spans="1:78" x14ac:dyDescent="0.25">
      <c r="A27" s="17">
        <v>21</v>
      </c>
      <c r="B27" s="13">
        <f>'2'!S31</f>
        <v>38.191200000000002</v>
      </c>
      <c r="C27" s="14">
        <f>'[1]Добові (2)'!Y25</f>
        <v>0.57799999999999996</v>
      </c>
      <c r="D27" s="14">
        <f>'[1]Добові (2)'!Z25</f>
        <v>0.66100000000000003</v>
      </c>
      <c r="E27" s="14">
        <f>'[1]Добові (2)'!AA25</f>
        <v>0.60499999999999998</v>
      </c>
      <c r="F27" s="14">
        <f>'[1]Добові (2)'!AB25</f>
        <v>14.35</v>
      </c>
      <c r="G27" s="14">
        <f>'[1]Добові (2)'!AC25</f>
        <v>1.3460000000000001</v>
      </c>
      <c r="H27" s="14">
        <f>'[1]Добові (2)'!AD25</f>
        <v>0.32</v>
      </c>
      <c r="I27" s="14">
        <f>'[1]Добові (2)'!AE25</f>
        <v>1.4750000000000001</v>
      </c>
      <c r="J27" s="14">
        <f>'[1]Добові (2)'!AF25</f>
        <v>5.944</v>
      </c>
      <c r="K27" s="15">
        <f t="shared" si="0"/>
        <v>25.279</v>
      </c>
      <c r="L27" s="5"/>
      <c r="M27" s="5"/>
      <c r="N27" s="5"/>
      <c r="O27" s="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7"/>
      <c r="BP27" s="7"/>
      <c r="BQ27" s="7"/>
      <c r="BR27" s="16"/>
      <c r="BS27" s="16"/>
      <c r="BT27" s="16"/>
      <c r="BU27" s="16"/>
      <c r="BV27" s="16"/>
      <c r="BW27" s="7"/>
      <c r="BX27" s="7"/>
      <c r="BY27" s="7"/>
      <c r="BZ27" s="7"/>
    </row>
    <row r="28" spans="1:78" x14ac:dyDescent="0.25">
      <c r="A28" s="17">
        <v>22</v>
      </c>
      <c r="B28" s="13">
        <f>'2'!S32</f>
        <v>38.227899999999998</v>
      </c>
      <c r="C28" s="14">
        <f>'[1]Добові (2)'!Y26</f>
        <v>0.45300000000000001</v>
      </c>
      <c r="D28" s="14">
        <f>'[1]Добові (2)'!Z26</f>
        <v>0.57099999999999995</v>
      </c>
      <c r="E28" s="14">
        <f>'[1]Добові (2)'!AA26</f>
        <v>0.40100000000000002</v>
      </c>
      <c r="F28" s="14">
        <f>'[1]Добові (2)'!AB26</f>
        <v>12.598000000000001</v>
      </c>
      <c r="G28" s="14">
        <f>'[1]Добові (2)'!AC26</f>
        <v>1.073</v>
      </c>
      <c r="H28" s="14">
        <f>'[1]Добові (2)'!AD26</f>
        <v>0.25900000000000001</v>
      </c>
      <c r="I28" s="14">
        <f>'[1]Добові (2)'!AE26</f>
        <v>1.177</v>
      </c>
      <c r="J28" s="14">
        <f>'[1]Добові (2)'!AF26</f>
        <v>5.8719999999999999</v>
      </c>
      <c r="K28" s="15">
        <f t="shared" si="0"/>
        <v>22.404000000000003</v>
      </c>
      <c r="L28" s="5"/>
      <c r="M28" s="5"/>
      <c r="N28" s="5"/>
      <c r="O28" s="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7"/>
      <c r="BP28" s="7"/>
      <c r="BQ28" s="7"/>
      <c r="BR28" s="16"/>
      <c r="BS28" s="16"/>
      <c r="BT28" s="16"/>
      <c r="BU28" s="16"/>
      <c r="BV28" s="16"/>
      <c r="BW28" s="7"/>
      <c r="BX28" s="7"/>
      <c r="BY28" s="7"/>
      <c r="BZ28" s="7"/>
    </row>
    <row r="29" spans="1:78" x14ac:dyDescent="0.25">
      <c r="A29" s="17">
        <v>23</v>
      </c>
      <c r="B29" s="13">
        <f>'2'!S33</f>
        <v>38.227899999999998</v>
      </c>
      <c r="C29" s="14">
        <f>'[1]Добові (2)'!Y27</f>
        <v>0.34399999999999997</v>
      </c>
      <c r="D29" s="14">
        <f>'[1]Добові (2)'!Z27</f>
        <v>0.51700000000000002</v>
      </c>
      <c r="E29" s="14">
        <f>'[1]Добові (2)'!AA27</f>
        <v>0.35399999999999998</v>
      </c>
      <c r="F29" s="14">
        <f>'[1]Добові (2)'!AB27</f>
        <v>11.412000000000001</v>
      </c>
      <c r="G29" s="14">
        <f>'[1]Добові (2)'!AC27</f>
        <v>0.93100000000000005</v>
      </c>
      <c r="H29" s="14">
        <f>'[1]Добові (2)'!AD27</f>
        <v>0.185</v>
      </c>
      <c r="I29" s="14">
        <f>'[1]Добові (2)'!AE27</f>
        <v>1.0589999999999999</v>
      </c>
      <c r="J29" s="14">
        <f>'[1]Добові (2)'!AF27</f>
        <v>3.9449999999999998</v>
      </c>
      <c r="K29" s="15">
        <f t="shared" si="0"/>
        <v>18.747</v>
      </c>
      <c r="L29" s="5"/>
      <c r="M29" s="5"/>
      <c r="N29" s="5"/>
      <c r="O29" s="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7"/>
      <c r="BP29" s="7"/>
      <c r="BQ29" s="7"/>
      <c r="BR29" s="16"/>
      <c r="BS29" s="16"/>
      <c r="BT29" s="16"/>
      <c r="BU29" s="16"/>
      <c r="BV29" s="16"/>
      <c r="BW29" s="7"/>
      <c r="BX29" s="7"/>
      <c r="BY29" s="7"/>
      <c r="BZ29" s="7"/>
    </row>
    <row r="30" spans="1:78" x14ac:dyDescent="0.25">
      <c r="A30" s="17">
        <v>24</v>
      </c>
      <c r="B30" s="13">
        <f>'2'!S34</f>
        <v>38.227899999999998</v>
      </c>
      <c r="C30" s="14">
        <f>'[1]Добові (2)'!Y28</f>
        <v>0.309</v>
      </c>
      <c r="D30" s="14">
        <f>'[1]Добові (2)'!Z28</f>
        <v>0.434</v>
      </c>
      <c r="E30" s="14">
        <f>'[1]Добові (2)'!AA28</f>
        <v>0.32700000000000001</v>
      </c>
      <c r="F30" s="14">
        <f>'[1]Добові (2)'!AB28</f>
        <v>11.365</v>
      </c>
      <c r="G30" s="14">
        <f>'[1]Добові (2)'!AC28</f>
        <v>1</v>
      </c>
      <c r="H30" s="14">
        <f>'[1]Добові (2)'!AD28</f>
        <v>0.14899999999999999</v>
      </c>
      <c r="I30" s="14">
        <f>'[1]Добові (2)'!AE28</f>
        <v>1.0609999999999999</v>
      </c>
      <c r="J30" s="14">
        <f>'[1]Добові (2)'!AF28</f>
        <v>4.5190000000000001</v>
      </c>
      <c r="K30" s="15">
        <f t="shared" si="0"/>
        <v>19.164000000000001</v>
      </c>
      <c r="L30" s="5"/>
      <c r="M30" s="5"/>
      <c r="N30" s="5"/>
      <c r="O30" s="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7"/>
      <c r="BP30" s="7"/>
      <c r="BQ30" s="7"/>
      <c r="BR30" s="16"/>
      <c r="BS30" s="16"/>
      <c r="BT30" s="16"/>
      <c r="BU30" s="16"/>
      <c r="BV30" s="16"/>
      <c r="BW30" s="7"/>
      <c r="BX30" s="7"/>
      <c r="BY30" s="7"/>
      <c r="BZ30" s="7"/>
    </row>
    <row r="31" spans="1:78" x14ac:dyDescent="0.25">
      <c r="A31" s="17">
        <v>25</v>
      </c>
      <c r="B31" s="13">
        <f>'2'!S35</f>
        <v>38.227899999999998</v>
      </c>
      <c r="C31" s="14">
        <f>'[1]Добові (2)'!Y29</f>
        <v>0.34599999999999997</v>
      </c>
      <c r="D31" s="14">
        <f>'[1]Добові (2)'!Z29</f>
        <v>0.49299999999999999</v>
      </c>
      <c r="E31" s="14">
        <f>'[1]Добові (2)'!AA29</f>
        <v>0.36899999999999999</v>
      </c>
      <c r="F31" s="14">
        <f>'[1]Добові (2)'!AB29</f>
        <v>10.664</v>
      </c>
      <c r="G31" s="14">
        <f>'[1]Добові (2)'!AC29</f>
        <v>1.01</v>
      </c>
      <c r="H31" s="14">
        <f>'[1]Добові (2)'!AD29</f>
        <v>0.152</v>
      </c>
      <c r="I31" s="14">
        <f>'[1]Добові (2)'!AE29</f>
        <v>1.038</v>
      </c>
      <c r="J31" s="14">
        <f>'[1]Добові (2)'!AF29</f>
        <v>4.968</v>
      </c>
      <c r="K31" s="15">
        <f t="shared" si="0"/>
        <v>19.04</v>
      </c>
      <c r="L31" s="5"/>
      <c r="M31" s="5"/>
      <c r="N31" s="5"/>
      <c r="O31" s="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7"/>
      <c r="BP31" s="7"/>
      <c r="BQ31" s="7"/>
      <c r="BR31" s="16"/>
      <c r="BS31" s="16"/>
      <c r="BT31" s="16"/>
      <c r="BU31" s="16"/>
      <c r="BV31" s="16"/>
      <c r="BW31" s="7"/>
      <c r="BX31" s="7"/>
      <c r="BY31" s="7"/>
      <c r="BZ31" s="7"/>
    </row>
    <row r="32" spans="1:78" x14ac:dyDescent="0.25">
      <c r="A32" s="17">
        <v>26</v>
      </c>
      <c r="B32" s="13">
        <f>'2'!S36</f>
        <v>38.227899999999998</v>
      </c>
      <c r="C32" s="14">
        <f>'[1]Добові (2)'!Y30</f>
        <v>0.42799999999999999</v>
      </c>
      <c r="D32" s="14">
        <f>'[1]Добові (2)'!Z30</f>
        <v>0.64900000000000002</v>
      </c>
      <c r="E32" s="14">
        <f>'[1]Добові (2)'!AA30</f>
        <v>0.42199999999999999</v>
      </c>
      <c r="F32" s="14">
        <f>'[1]Добові (2)'!AB30</f>
        <v>11.840999999999999</v>
      </c>
      <c r="G32" s="14">
        <f>'[1]Добові (2)'!AC30</f>
        <v>1.1060000000000001</v>
      </c>
      <c r="H32" s="14">
        <f>'[1]Добові (2)'!AD30</f>
        <v>0.217</v>
      </c>
      <c r="I32" s="14">
        <f>'[1]Добові (2)'!AE30</f>
        <v>1.1359999999999999</v>
      </c>
      <c r="J32" s="14">
        <f>'[1]Добові (2)'!AF30</f>
        <v>5.3070000000000004</v>
      </c>
      <c r="K32" s="15">
        <f t="shared" si="0"/>
        <v>21.106000000000002</v>
      </c>
      <c r="L32" s="5"/>
      <c r="M32" s="5"/>
      <c r="N32" s="5"/>
      <c r="O32" s="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7"/>
      <c r="BP32" s="7"/>
      <c r="BQ32" s="7"/>
      <c r="BR32" s="16"/>
      <c r="BS32" s="16"/>
      <c r="BT32" s="16"/>
      <c r="BU32" s="16"/>
      <c r="BV32" s="16"/>
      <c r="BW32" s="7"/>
      <c r="BX32" s="7"/>
      <c r="BY32" s="7"/>
      <c r="BZ32" s="7"/>
    </row>
    <row r="33" spans="1:78" x14ac:dyDescent="0.25">
      <c r="A33" s="17">
        <v>27</v>
      </c>
      <c r="B33" s="13">
        <f>'2'!S37</f>
        <v>38.227899999999998</v>
      </c>
      <c r="C33" s="14">
        <f>'[1]Добові (2)'!Y31</f>
        <v>0.501</v>
      </c>
      <c r="D33" s="14">
        <f>'[1]Добові (2)'!Z31</f>
        <v>0.624</v>
      </c>
      <c r="E33" s="14">
        <f>'[1]Добові (2)'!AA31</f>
        <v>0.55400000000000005</v>
      </c>
      <c r="F33" s="14">
        <f>'[1]Добові (2)'!AB31</f>
        <v>12.135999999999999</v>
      </c>
      <c r="G33" s="14">
        <f>'[1]Добові (2)'!AC31</f>
        <v>1.232</v>
      </c>
      <c r="H33" s="14">
        <f>'[1]Добові (2)'!AD31</f>
        <v>0.51700000000000002</v>
      </c>
      <c r="I33" s="14">
        <f>'[1]Добові (2)'!AE31</f>
        <v>1.325</v>
      </c>
      <c r="J33" s="14">
        <f>'[1]Добові (2)'!AF31</f>
        <v>5.8540000000000001</v>
      </c>
      <c r="K33" s="15">
        <f t="shared" si="0"/>
        <v>22.742999999999999</v>
      </c>
      <c r="L33" s="5"/>
      <c r="M33" s="5"/>
      <c r="N33" s="5"/>
      <c r="O33" s="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7"/>
      <c r="BP33" s="7"/>
      <c r="BQ33" s="7"/>
      <c r="BR33" s="16"/>
      <c r="BS33" s="16"/>
      <c r="BT33" s="16"/>
      <c r="BU33" s="16"/>
      <c r="BV33" s="16"/>
      <c r="BW33" s="7"/>
      <c r="BX33" s="7"/>
      <c r="BY33" s="7"/>
      <c r="BZ33" s="7"/>
    </row>
    <row r="34" spans="1:78" x14ac:dyDescent="0.25">
      <c r="A34" s="17">
        <v>28</v>
      </c>
      <c r="B34" s="13">
        <f>'2'!S38</f>
        <v>38.227899999999998</v>
      </c>
      <c r="C34" s="14">
        <f>'[1]Добові (2)'!Y32</f>
        <v>0.35299999999999998</v>
      </c>
      <c r="D34" s="14">
        <f>'[1]Добові (2)'!Z32</f>
        <v>0.54400000000000004</v>
      </c>
      <c r="E34" s="14">
        <f>'[1]Добові (2)'!AA32</f>
        <v>0.34100000000000003</v>
      </c>
      <c r="F34" s="14">
        <f>'[1]Добові (2)'!AB32</f>
        <v>12.079000000000001</v>
      </c>
      <c r="G34" s="14">
        <f>'[1]Добові (2)'!AC32</f>
        <v>1.143</v>
      </c>
      <c r="H34" s="14">
        <f>'[1]Добові (2)'!AD32</f>
        <v>0.19600000000000001</v>
      </c>
      <c r="I34" s="14">
        <f>'[1]Добові (2)'!AE32</f>
        <v>1.2310000000000001</v>
      </c>
      <c r="J34" s="14">
        <f>'[1]Добові (2)'!AF32</f>
        <v>5.5679999999999996</v>
      </c>
      <c r="K34" s="15">
        <f t="shared" si="0"/>
        <v>21.454999999999998</v>
      </c>
      <c r="L34" s="5"/>
      <c r="M34" s="5"/>
      <c r="N34" s="5"/>
      <c r="O34" s="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7"/>
      <c r="BP34" s="7"/>
      <c r="BQ34" s="7"/>
      <c r="BR34" s="16"/>
      <c r="BS34" s="16"/>
      <c r="BT34" s="16"/>
      <c r="BU34" s="16"/>
      <c r="BV34" s="16"/>
      <c r="BW34" s="7"/>
      <c r="BX34" s="7"/>
      <c r="BY34" s="7"/>
      <c r="BZ34" s="7"/>
    </row>
    <row r="35" spans="1:78" x14ac:dyDescent="0.25">
      <c r="A35" s="17">
        <v>29</v>
      </c>
      <c r="B35" s="13">
        <f>'2'!S39</f>
        <v>38.488300000000002</v>
      </c>
      <c r="C35" s="14">
        <f>'[1]Добові (2)'!Y33</f>
        <v>0.27600000000000002</v>
      </c>
      <c r="D35" s="14">
        <f>'[1]Добові (2)'!Z33</f>
        <v>0.38100000000000001</v>
      </c>
      <c r="E35" s="14">
        <f>'[1]Добові (2)'!AA33</f>
        <v>0.27500000000000002</v>
      </c>
      <c r="F35" s="14">
        <f>'[1]Добові (2)'!AB33</f>
        <v>11.436</v>
      </c>
      <c r="G35" s="14">
        <f>'[1]Добові (2)'!AC33</f>
        <v>0.93</v>
      </c>
      <c r="H35" s="14">
        <f>'[1]Добові (2)'!AD33</f>
        <v>0.25700000000000001</v>
      </c>
      <c r="I35" s="14">
        <f>'[1]Добові (2)'!AE33</f>
        <v>1.01</v>
      </c>
      <c r="J35" s="14">
        <f>'[1]Добові (2)'!AF33</f>
        <v>5.2370000000000001</v>
      </c>
      <c r="K35" s="15">
        <f t="shared" si="0"/>
        <v>19.802</v>
      </c>
      <c r="L35" s="5"/>
      <c r="M35" s="5"/>
      <c r="N35" s="5"/>
      <c r="O35" s="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7"/>
      <c r="BP35" s="7"/>
      <c r="BQ35" s="7"/>
      <c r="BR35" s="16"/>
      <c r="BS35" s="16"/>
      <c r="BT35" s="16"/>
      <c r="BU35" s="16"/>
      <c r="BV35" s="16"/>
      <c r="BW35" s="7"/>
      <c r="BX35" s="7"/>
      <c r="BY35" s="7"/>
      <c r="BZ35" s="7"/>
    </row>
    <row r="36" spans="1:78" x14ac:dyDescent="0.25">
      <c r="A36" s="17">
        <v>30</v>
      </c>
      <c r="B36" s="13">
        <f>'2'!S40</f>
        <v>38.488300000000002</v>
      </c>
      <c r="C36" s="14">
        <f>'[1]Добові (2)'!Y34</f>
        <v>0.27700000000000002</v>
      </c>
      <c r="D36" s="14">
        <f>'[1]Добові (2)'!Z34</f>
        <v>0.35</v>
      </c>
      <c r="E36" s="14">
        <f>'[1]Добові (2)'!AA34</f>
        <v>0.316</v>
      </c>
      <c r="F36" s="14">
        <f>'[1]Добові (2)'!AB34</f>
        <v>11.711</v>
      </c>
      <c r="G36" s="14">
        <f>'[1]Добові (2)'!AC34</f>
        <v>0.84299999999999997</v>
      </c>
      <c r="H36" s="14">
        <f>'[1]Добові (2)'!AD34</f>
        <v>0.311</v>
      </c>
      <c r="I36" s="14">
        <f>'[1]Добові (2)'!AE34</f>
        <v>0.97899999999999998</v>
      </c>
      <c r="J36" s="14">
        <f>'[1]Добові (2)'!AF34</f>
        <v>4.6349999999999998</v>
      </c>
      <c r="K36" s="15">
        <f t="shared" si="0"/>
        <v>19.421999999999997</v>
      </c>
      <c r="L36" s="5"/>
      <c r="M36" s="5"/>
      <c r="N36" s="5"/>
      <c r="O36" s="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7"/>
      <c r="BP36" s="7"/>
      <c r="BQ36" s="7"/>
      <c r="BR36" s="16"/>
      <c r="BS36" s="16"/>
      <c r="BT36" s="16"/>
      <c r="BU36" s="16"/>
      <c r="BV36" s="16"/>
      <c r="BW36" s="7"/>
      <c r="BX36" s="7"/>
      <c r="BY36" s="7"/>
      <c r="BZ36" s="7"/>
    </row>
    <row r="37" spans="1:78" x14ac:dyDescent="0.25">
      <c r="A37" s="17">
        <v>31</v>
      </c>
      <c r="B37" s="13">
        <f>'2'!S41</f>
        <v>38.488300000000002</v>
      </c>
      <c r="C37" s="14">
        <f>'[1]Добові (2)'!Y35</f>
        <v>0.28000000000000003</v>
      </c>
      <c r="D37" s="14">
        <f>'[1]Добові (2)'!Z35</f>
        <v>0.33100000000000002</v>
      </c>
      <c r="E37" s="14">
        <f>'[1]Добові (2)'!AA35</f>
        <v>0.27500000000000002</v>
      </c>
      <c r="F37" s="14">
        <f>'[1]Добові (2)'!AB35</f>
        <v>8.7729999999999997</v>
      </c>
      <c r="G37" s="14">
        <f>'[1]Добові (2)'!AC35</f>
        <v>0.88900000000000001</v>
      </c>
      <c r="H37" s="14">
        <f>'[1]Добові (2)'!AD35</f>
        <v>0.254</v>
      </c>
      <c r="I37" s="14">
        <f>'[1]Добові (2)'!AE35</f>
        <v>0.98199999999999998</v>
      </c>
      <c r="J37" s="14">
        <f>'[1]Добові (2)'!AF35</f>
        <v>4.9320000000000004</v>
      </c>
      <c r="K37" s="15">
        <f t="shared" si="0"/>
        <v>16.715999999999998</v>
      </c>
      <c r="L37" s="5"/>
      <c r="M37" s="5"/>
      <c r="N37" s="5"/>
      <c r="O37" s="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7"/>
      <c r="BP37" s="7"/>
      <c r="BQ37" s="7"/>
      <c r="BR37" s="16"/>
      <c r="BS37" s="16"/>
      <c r="BT37" s="16"/>
      <c r="BU37" s="16"/>
      <c r="BV37" s="16"/>
      <c r="BW37" s="7"/>
      <c r="BX37" s="7"/>
      <c r="BY37" s="7"/>
      <c r="BZ37" s="7"/>
    </row>
    <row r="38" spans="1:78" ht="29.25" customHeight="1" x14ac:dyDescent="0.25">
      <c r="A38" s="18" t="s">
        <v>5</v>
      </c>
      <c r="B38" s="19"/>
      <c r="C38" s="20">
        <f t="shared" ref="C38:K38" si="1">SUM(C7:C37)</f>
        <v>22.35700000000001</v>
      </c>
      <c r="D38" s="20">
        <f t="shared" si="1"/>
        <v>24.310000000000006</v>
      </c>
      <c r="E38" s="20">
        <f t="shared" si="1"/>
        <v>21.777999999999995</v>
      </c>
      <c r="F38" s="20">
        <f t="shared" si="1"/>
        <v>445.74500000000012</v>
      </c>
      <c r="G38" s="20">
        <f t="shared" si="1"/>
        <v>44.048000000000009</v>
      </c>
      <c r="H38" s="20">
        <f t="shared" si="1"/>
        <v>10.652999999999997</v>
      </c>
      <c r="I38" s="20">
        <f t="shared" si="1"/>
        <v>51.334999999999994</v>
      </c>
      <c r="J38" s="20">
        <f t="shared" si="1"/>
        <v>204.77599999999995</v>
      </c>
      <c r="K38" s="15">
        <f t="shared" si="1"/>
        <v>825.00200000000007</v>
      </c>
      <c r="L38" s="5"/>
      <c r="M38" s="5"/>
      <c r="N38" s="5"/>
      <c r="O38" s="5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7"/>
      <c r="BP38" s="7"/>
      <c r="BQ38" s="7"/>
      <c r="BR38" s="21"/>
      <c r="BS38" s="21"/>
      <c r="BT38" s="21"/>
      <c r="BU38" s="21"/>
      <c r="BV38" s="21"/>
      <c r="BW38" s="7"/>
      <c r="BX38" s="7"/>
      <c r="BY38" s="7"/>
      <c r="BZ38" s="7"/>
    </row>
    <row r="39" spans="1:78" s="29" customFormat="1" ht="27" customHeight="1" x14ac:dyDescent="0.2">
      <c r="A39" s="22" t="s">
        <v>15</v>
      </c>
      <c r="B39" s="23"/>
      <c r="C39" s="24">
        <f>SUMPRODUCT(B7:B37,C7:C37)</f>
        <v>855.12061330000029</v>
      </c>
      <c r="D39" s="24">
        <f>SUMPRODUCT(B7:B37,D7:D37)</f>
        <v>929.82833090000008</v>
      </c>
      <c r="E39" s="24">
        <f>SUMPRODUCT(B7:B37,E7:E37)</f>
        <v>833.04441480000014</v>
      </c>
      <c r="F39" s="24">
        <f>SUMPRODUCT(B7:B37,F7:F37)</f>
        <v>17050.629058200004</v>
      </c>
      <c r="G39" s="24">
        <f>SUMPRODUCT(B7:B37,G7:G37)</f>
        <v>1684.8632572000001</v>
      </c>
      <c r="H39" s="24">
        <f>SUMPRODUCT(B7:B37,H7:H37)</f>
        <v>407.53881439999998</v>
      </c>
      <c r="I39" s="24">
        <f>SUMPRODUCT(B7:B37,I7:I37)</f>
        <v>1963.5126261999999</v>
      </c>
      <c r="J39" s="24">
        <f>SUMPRODUCT(B7:B37,J7:J37)</f>
        <v>7833.4926960999983</v>
      </c>
      <c r="K39" s="25">
        <f>SUMPRODUCT(B7:B37,K7:K37)</f>
        <v>31558.029811100001</v>
      </c>
      <c r="L39" s="5"/>
      <c r="M39" s="5"/>
      <c r="N39" s="5"/>
      <c r="O39" s="5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7"/>
      <c r="BP39" s="27"/>
      <c r="BQ39" s="27"/>
      <c r="BR39" s="26"/>
      <c r="BS39" s="26"/>
      <c r="BT39" s="26"/>
      <c r="BU39" s="26"/>
      <c r="BV39" s="26"/>
      <c r="BW39" s="27"/>
      <c r="BX39" s="27"/>
      <c r="BY39" s="28"/>
      <c r="BZ39" s="27"/>
    </row>
    <row r="40" spans="1:78" ht="60" customHeight="1" x14ac:dyDescent="0.25">
      <c r="A40" s="30" t="s">
        <v>16</v>
      </c>
      <c r="B40" s="31"/>
      <c r="C40" s="32">
        <f t="shared" ref="C40:K40" si="2">C39/C38</f>
        <v>38.248450744733191</v>
      </c>
      <c r="D40" s="32">
        <f t="shared" si="2"/>
        <v>38.248800119292468</v>
      </c>
      <c r="E40" s="32">
        <f t="shared" si="2"/>
        <v>38.251649132151726</v>
      </c>
      <c r="F40" s="32">
        <f t="shared" si="2"/>
        <v>38.251980522944734</v>
      </c>
      <c r="G40" s="32">
        <f t="shared" si="2"/>
        <v>38.250618806756265</v>
      </c>
      <c r="H40" s="32">
        <f t="shared" si="2"/>
        <v>38.255779066929513</v>
      </c>
      <c r="I40" s="32">
        <f t="shared" si="2"/>
        <v>38.249004114152143</v>
      </c>
      <c r="J40" s="32">
        <f t="shared" si="2"/>
        <v>38.253958940989179</v>
      </c>
      <c r="K40" s="32">
        <f t="shared" si="2"/>
        <v>38.252064614510026</v>
      </c>
      <c r="L40" s="5"/>
      <c r="M40" s="5"/>
      <c r="N40" s="5"/>
      <c r="O40" s="5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7"/>
      <c r="BP40" s="7"/>
      <c r="BQ40" s="7"/>
      <c r="BR40" s="33"/>
      <c r="BS40" s="33"/>
      <c r="BT40" s="33"/>
      <c r="BU40" s="33"/>
      <c r="BV40" s="33"/>
      <c r="BW40" s="7"/>
      <c r="BX40" s="7"/>
      <c r="BY40" s="7"/>
      <c r="BZ40" s="7"/>
    </row>
    <row r="41" spans="1:78" ht="60" customHeight="1" x14ac:dyDescent="0.25">
      <c r="A41" s="30" t="s">
        <v>17</v>
      </c>
      <c r="B41" s="34"/>
      <c r="C41" s="35">
        <f t="shared" ref="C41:K41" si="3">C40*238.8459</f>
        <v>9135.4856417314695</v>
      </c>
      <c r="D41" s="35">
        <f t="shared" si="3"/>
        <v>9135.5690884125179</v>
      </c>
      <c r="E41" s="35">
        <f t="shared" si="3"/>
        <v>9136.2495634529987</v>
      </c>
      <c r="F41" s="35">
        <f t="shared" si="3"/>
        <v>9136.3287147852061</v>
      </c>
      <c r="G41" s="35">
        <f t="shared" si="3"/>
        <v>9136.0034744566256</v>
      </c>
      <c r="H41" s="35">
        <f t="shared" si="3"/>
        <v>9137.2359814419397</v>
      </c>
      <c r="I41" s="35">
        <f t="shared" si="3"/>
        <v>9135.6178117483705</v>
      </c>
      <c r="J41" s="35">
        <f t="shared" si="3"/>
        <v>9136.8012518236064</v>
      </c>
      <c r="K41" s="35">
        <f t="shared" si="3"/>
        <v>9136.3487997108004</v>
      </c>
      <c r="L41" s="5"/>
      <c r="M41" s="5"/>
      <c r="N41" s="5"/>
      <c r="O41" s="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7"/>
      <c r="BP41" s="7"/>
      <c r="BQ41" s="7"/>
      <c r="BR41" s="36"/>
      <c r="BS41" s="36"/>
      <c r="BT41" s="36"/>
      <c r="BU41" s="36"/>
      <c r="BV41" s="36"/>
      <c r="BW41" s="7"/>
      <c r="BX41" s="7"/>
      <c r="BY41" s="7"/>
      <c r="BZ41" s="7"/>
    </row>
    <row r="42" spans="1:78" ht="60" customHeight="1" x14ac:dyDescent="0.25">
      <c r="A42" s="30" t="s">
        <v>18</v>
      </c>
      <c r="B42" s="34"/>
      <c r="C42" s="37">
        <f t="shared" ref="C42:K42" si="4">C40/3.6</f>
        <v>10.624569651314776</v>
      </c>
      <c r="D42" s="37">
        <f t="shared" si="4"/>
        <v>10.624666699803463</v>
      </c>
      <c r="E42" s="37">
        <f t="shared" si="4"/>
        <v>10.625458092264369</v>
      </c>
      <c r="F42" s="37">
        <f t="shared" si="4"/>
        <v>10.625550145262427</v>
      </c>
      <c r="G42" s="37">
        <f t="shared" si="4"/>
        <v>10.625171890765628</v>
      </c>
      <c r="H42" s="37">
        <f t="shared" si="4"/>
        <v>10.626605296369309</v>
      </c>
      <c r="I42" s="37">
        <f t="shared" si="4"/>
        <v>10.624723365042263</v>
      </c>
      <c r="J42" s="37">
        <f t="shared" si="4"/>
        <v>10.626099705830327</v>
      </c>
      <c r="K42" s="37">
        <f t="shared" si="4"/>
        <v>10.625573504030562</v>
      </c>
      <c r="L42" s="5"/>
      <c r="M42" s="5"/>
      <c r="N42" s="5"/>
      <c r="O42" s="5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7"/>
      <c r="BP42" s="7"/>
      <c r="BQ42" s="7"/>
      <c r="BR42" s="38"/>
      <c r="BS42" s="38"/>
      <c r="BT42" s="38"/>
      <c r="BU42" s="38"/>
      <c r="BV42" s="38"/>
      <c r="BW42" s="7"/>
      <c r="BX42" s="7"/>
      <c r="BY42" s="7"/>
      <c r="BZ42" s="7"/>
    </row>
    <row r="43" spans="1:78" x14ac:dyDescent="0.25">
      <c r="L43" s="4"/>
      <c r="M43" s="4"/>
      <c r="N43" s="4"/>
      <c r="O43" s="4"/>
    </row>
  </sheetData>
  <mergeCells count="8">
    <mergeCell ref="BR4:BV4"/>
    <mergeCell ref="C5:J5"/>
    <mergeCell ref="A4:A6"/>
    <mergeCell ref="B4:B6"/>
    <mergeCell ref="C4:E4"/>
    <mergeCell ref="F4:J4"/>
    <mergeCell ref="K4:K6"/>
    <mergeCell ref="BO4:BQ4"/>
  </mergeCells>
  <printOptions horizontalCentered="1" verticalCentered="1"/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tabSelected="1" view="pageBreakPreview" topLeftCell="A7" zoomScale="80" zoomScaleNormal="70" zoomScaleSheetLayoutView="80" workbookViewId="0">
      <selection activeCell="T42" sqref="T42:T43"/>
    </sheetView>
  </sheetViews>
  <sheetFormatPr defaultColWidth="9.140625" defaultRowHeight="15" x14ac:dyDescent="0.25"/>
  <cols>
    <col min="1" max="1" width="4.85546875" style="42" customWidth="1"/>
    <col min="2" max="2" width="8.42578125" style="42" customWidth="1"/>
    <col min="3" max="4" width="8.28515625" style="42" customWidth="1"/>
    <col min="5" max="5" width="7.85546875" style="42" customWidth="1"/>
    <col min="6" max="6" width="7.140625" style="42" customWidth="1"/>
    <col min="7" max="7" width="7.42578125" style="42" customWidth="1"/>
    <col min="8" max="8" width="7.140625" style="42" customWidth="1"/>
    <col min="9" max="9" width="7.28515625" style="42" customWidth="1"/>
    <col min="10" max="10" width="7.7109375" style="42" customWidth="1"/>
    <col min="11" max="11" width="7.140625" style="42" customWidth="1"/>
    <col min="12" max="12" width="7.7109375" style="42" customWidth="1"/>
    <col min="13" max="13" width="7.85546875" style="42" customWidth="1"/>
    <col min="14" max="14" width="8" style="42" customWidth="1"/>
    <col min="15" max="20" width="6.7109375" style="42" customWidth="1"/>
    <col min="21" max="21" width="7.5703125" style="42" customWidth="1"/>
    <col min="22" max="23" width="6.7109375" style="42" customWidth="1"/>
    <col min="24" max="24" width="7.5703125" style="42" customWidth="1"/>
    <col min="25" max="25" width="7.42578125" style="42" customWidth="1"/>
    <col min="26" max="26" width="7" style="42" customWidth="1"/>
    <col min="27" max="27" width="7.28515625" style="42" customWidth="1"/>
    <col min="28" max="28" width="7.7109375" style="42" customWidth="1"/>
    <col min="29" max="29" width="9.140625" style="42"/>
    <col min="30" max="30" width="7.5703125" style="42" bestFit="1" customWidth="1"/>
    <col min="31" max="31" width="9.5703125" style="42" bestFit="1" customWidth="1"/>
    <col min="32" max="32" width="7.5703125" style="42" bestFit="1" customWidth="1"/>
    <col min="33" max="33" width="10.28515625" style="42" bestFit="1" customWidth="1"/>
    <col min="34" max="16384" width="9.140625" style="42"/>
  </cols>
  <sheetData>
    <row r="1" spans="1:33" ht="15.75" x14ac:dyDescent="0.25">
      <c r="A1" s="39" t="s">
        <v>19</v>
      </c>
      <c r="B1" s="40"/>
      <c r="C1" s="40"/>
      <c r="D1" s="40"/>
      <c r="E1" s="41"/>
      <c r="F1" s="41"/>
      <c r="G1" s="232" t="s">
        <v>20</v>
      </c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3"/>
      <c r="AA1" s="233"/>
      <c r="AB1" s="234"/>
    </row>
    <row r="2" spans="1:33" ht="17.25" customHeight="1" x14ac:dyDescent="0.25">
      <c r="A2" s="235" t="s">
        <v>21</v>
      </c>
      <c r="B2" s="236"/>
      <c r="C2" s="236"/>
      <c r="D2" s="236"/>
      <c r="E2" s="237" t="s">
        <v>22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43"/>
    </row>
    <row r="3" spans="1:33" ht="16.5" customHeight="1" x14ac:dyDescent="0.25">
      <c r="A3" s="44" t="s">
        <v>23</v>
      </c>
      <c r="B3" s="45"/>
      <c r="C3" s="45"/>
      <c r="D3" s="45"/>
      <c r="E3" s="45"/>
      <c r="F3" s="46"/>
      <c r="G3" s="237" t="s">
        <v>24</v>
      </c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47"/>
      <c r="AA3" s="47"/>
      <c r="AB3" s="43"/>
    </row>
    <row r="4" spans="1:33" ht="15" customHeight="1" x14ac:dyDescent="0.25">
      <c r="A4" s="48" t="s">
        <v>25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7"/>
      <c r="W4" s="47"/>
      <c r="X4" s="47"/>
      <c r="Y4" s="47"/>
      <c r="Z4" s="47"/>
      <c r="AA4" s="47"/>
      <c r="AB4" s="43"/>
    </row>
    <row r="5" spans="1:33" ht="15.75" x14ac:dyDescent="0.25">
      <c r="A5" s="48" t="s">
        <v>26</v>
      </c>
      <c r="B5" s="45"/>
      <c r="C5" s="45"/>
      <c r="D5" s="45"/>
      <c r="E5" s="45"/>
      <c r="F5" s="45"/>
      <c r="G5" s="49"/>
      <c r="H5" s="49"/>
      <c r="I5" s="49"/>
      <c r="J5" s="45"/>
      <c r="K5" s="227" t="s">
        <v>27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8" t="s">
        <v>28</v>
      </c>
      <c r="W5" s="228"/>
      <c r="X5" s="229">
        <f>[1]Додаток!L1</f>
        <v>42856</v>
      </c>
      <c r="Y5" s="229"/>
      <c r="Z5" s="50" t="s">
        <v>29</v>
      </c>
      <c r="AA5" s="230">
        <f>[1]Додаток!N1</f>
        <v>42886</v>
      </c>
      <c r="AB5" s="231"/>
    </row>
    <row r="6" spans="1:33" ht="5.25" customHeight="1" thickBot="1" x14ac:dyDescent="0.3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3"/>
    </row>
    <row r="7" spans="1:33" ht="29.25" customHeight="1" thickBot="1" x14ac:dyDescent="0.3">
      <c r="A7" s="243" t="s">
        <v>1</v>
      </c>
      <c r="B7" s="246" t="s">
        <v>30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8"/>
      <c r="N7" s="246" t="s">
        <v>31</v>
      </c>
      <c r="O7" s="247"/>
      <c r="P7" s="247"/>
      <c r="Q7" s="247"/>
      <c r="R7" s="247"/>
      <c r="S7" s="247"/>
      <c r="T7" s="247"/>
      <c r="U7" s="247"/>
      <c r="V7" s="247"/>
      <c r="W7" s="247"/>
      <c r="X7" s="252" t="s">
        <v>32</v>
      </c>
      <c r="Y7" s="255" t="s">
        <v>33</v>
      </c>
      <c r="Z7" s="238" t="s">
        <v>34</v>
      </c>
      <c r="AA7" s="238" t="s">
        <v>35</v>
      </c>
      <c r="AB7" s="277" t="s">
        <v>36</v>
      </c>
    </row>
    <row r="8" spans="1:33" ht="16.5" customHeight="1" thickBot="1" x14ac:dyDescent="0.3">
      <c r="A8" s="244"/>
      <c r="B8" s="249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1"/>
      <c r="N8" s="243" t="s">
        <v>37</v>
      </c>
      <c r="O8" s="280" t="s">
        <v>38</v>
      </c>
      <c r="P8" s="281"/>
      <c r="Q8" s="281"/>
      <c r="R8" s="281"/>
      <c r="S8" s="281"/>
      <c r="T8" s="281"/>
      <c r="U8" s="281"/>
      <c r="V8" s="281"/>
      <c r="W8" s="282"/>
      <c r="X8" s="253"/>
      <c r="Y8" s="256"/>
      <c r="Z8" s="239"/>
      <c r="AA8" s="239"/>
      <c r="AB8" s="278"/>
    </row>
    <row r="9" spans="1:33" ht="32.25" customHeight="1" thickBot="1" x14ac:dyDescent="0.3">
      <c r="A9" s="244"/>
      <c r="B9" s="283" t="s">
        <v>39</v>
      </c>
      <c r="C9" s="241" t="s">
        <v>40</v>
      </c>
      <c r="D9" s="241" t="s">
        <v>41</v>
      </c>
      <c r="E9" s="241" t="s">
        <v>42</v>
      </c>
      <c r="F9" s="241" t="s">
        <v>43</v>
      </c>
      <c r="G9" s="241" t="s">
        <v>44</v>
      </c>
      <c r="H9" s="241" t="s">
        <v>45</v>
      </c>
      <c r="I9" s="241" t="s">
        <v>46</v>
      </c>
      <c r="J9" s="241" t="s">
        <v>47</v>
      </c>
      <c r="K9" s="241" t="s">
        <v>48</v>
      </c>
      <c r="L9" s="241" t="s">
        <v>49</v>
      </c>
      <c r="M9" s="260" t="s">
        <v>50</v>
      </c>
      <c r="N9" s="244"/>
      <c r="O9" s="262" t="s">
        <v>51</v>
      </c>
      <c r="P9" s="263"/>
      <c r="Q9" s="264"/>
      <c r="R9" s="265" t="s">
        <v>52</v>
      </c>
      <c r="S9" s="266"/>
      <c r="T9" s="267"/>
      <c r="U9" s="262" t="s">
        <v>53</v>
      </c>
      <c r="V9" s="263"/>
      <c r="W9" s="264"/>
      <c r="X9" s="253"/>
      <c r="Y9" s="256"/>
      <c r="Z9" s="239"/>
      <c r="AA9" s="239"/>
      <c r="AB9" s="278"/>
    </row>
    <row r="10" spans="1:33" ht="92.25" customHeight="1" thickBot="1" x14ac:dyDescent="0.3">
      <c r="A10" s="245"/>
      <c r="B10" s="284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61"/>
      <c r="N10" s="245"/>
      <c r="O10" s="51" t="s">
        <v>54</v>
      </c>
      <c r="P10" s="52" t="s">
        <v>55</v>
      </c>
      <c r="Q10" s="53" t="s">
        <v>56</v>
      </c>
      <c r="R10" s="54" t="s">
        <v>54</v>
      </c>
      <c r="S10" s="55" t="s">
        <v>55</v>
      </c>
      <c r="T10" s="56" t="s">
        <v>56</v>
      </c>
      <c r="U10" s="57" t="s">
        <v>54</v>
      </c>
      <c r="V10" s="58" t="s">
        <v>55</v>
      </c>
      <c r="W10" s="59" t="s">
        <v>56</v>
      </c>
      <c r="X10" s="254"/>
      <c r="Y10" s="257"/>
      <c r="Z10" s="240"/>
      <c r="AA10" s="240"/>
      <c r="AB10" s="279"/>
      <c r="AE10" s="42" t="s">
        <v>57</v>
      </c>
    </row>
    <row r="11" spans="1:33" s="78" customFormat="1" x14ac:dyDescent="0.2">
      <c r="A11" s="60">
        <v>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63"/>
      <c r="O11" s="64">
        <v>8236</v>
      </c>
      <c r="P11" s="65">
        <v>34.480899999999998</v>
      </c>
      <c r="Q11" s="66">
        <v>9.58</v>
      </c>
      <c r="R11" s="67">
        <v>9122</v>
      </c>
      <c r="S11" s="68">
        <v>38.191800000000001</v>
      </c>
      <c r="T11" s="66">
        <v>10.61</v>
      </c>
      <c r="U11" s="69"/>
      <c r="V11" s="70"/>
      <c r="W11" s="66"/>
      <c r="X11" s="71"/>
      <c r="Y11" s="72"/>
      <c r="Z11" s="73"/>
      <c r="AA11" s="73"/>
      <c r="AB11" s="74"/>
      <c r="AC11" s="75">
        <f t="shared" ref="AC11:AC41" si="0">SUM(B11:M11)+$K$42+$N$42</f>
        <v>0</v>
      </c>
      <c r="AD11" s="76"/>
      <c r="AE11" s="77"/>
      <c r="AF11" s="77"/>
      <c r="AG11" s="77"/>
    </row>
    <row r="12" spans="1:33" s="78" customFormat="1" x14ac:dyDescent="0.2">
      <c r="A12" s="79">
        <v>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82"/>
      <c r="O12" s="83">
        <v>8236</v>
      </c>
      <c r="P12" s="84">
        <v>34.480899999999998</v>
      </c>
      <c r="Q12" s="85">
        <v>9.58</v>
      </c>
      <c r="R12" s="86">
        <v>9122</v>
      </c>
      <c r="S12" s="87">
        <v>38.191800000000001</v>
      </c>
      <c r="T12" s="85">
        <v>10.61</v>
      </c>
      <c r="U12" s="88"/>
      <c r="V12" s="89"/>
      <c r="W12" s="85"/>
      <c r="X12" s="71"/>
      <c r="Y12" s="72"/>
      <c r="Z12" s="90"/>
      <c r="AA12" s="90"/>
      <c r="AB12" s="91"/>
      <c r="AC12" s="75">
        <f t="shared" si="0"/>
        <v>0</v>
      </c>
      <c r="AD12" s="76"/>
      <c r="AE12" s="77"/>
      <c r="AF12" s="77"/>
      <c r="AG12" s="77"/>
    </row>
    <row r="13" spans="1:33" s="105" customFormat="1" x14ac:dyDescent="0.25">
      <c r="A13" s="79">
        <v>3</v>
      </c>
      <c r="B13" s="92">
        <v>89.714799999999997</v>
      </c>
      <c r="C13" s="92">
        <v>5.0138999999999996</v>
      </c>
      <c r="D13" s="92">
        <v>1.1287</v>
      </c>
      <c r="E13" s="92">
        <v>0.11749999999999999</v>
      </c>
      <c r="F13" s="92">
        <v>0.1797</v>
      </c>
      <c r="G13" s="92">
        <v>3.8999999999999998E-3</v>
      </c>
      <c r="H13" s="92">
        <v>4.8399999999999999E-2</v>
      </c>
      <c r="I13" s="92">
        <v>3.95E-2</v>
      </c>
      <c r="J13" s="92">
        <v>6.7699999999999996E-2</v>
      </c>
      <c r="K13" s="92">
        <v>1.3299999999999999E-2</v>
      </c>
      <c r="L13" s="92">
        <v>1.7244999999999999</v>
      </c>
      <c r="M13" s="93">
        <v>1.9480999999999999</v>
      </c>
      <c r="N13" s="94">
        <v>0.75170000000000003</v>
      </c>
      <c r="O13" s="95">
        <v>8243</v>
      </c>
      <c r="P13" s="96">
        <v>34.51</v>
      </c>
      <c r="Q13" s="97">
        <v>9.59</v>
      </c>
      <c r="R13" s="98">
        <v>9130</v>
      </c>
      <c r="S13" s="99">
        <v>38.22</v>
      </c>
      <c r="T13" s="97">
        <v>10.62</v>
      </c>
      <c r="U13" s="100">
        <v>11557</v>
      </c>
      <c r="V13" s="101">
        <v>48.39</v>
      </c>
      <c r="W13" s="97">
        <v>13.44</v>
      </c>
      <c r="X13" s="71">
        <v>-14.1</v>
      </c>
      <c r="Y13" s="72">
        <v>-12</v>
      </c>
      <c r="Z13" s="90"/>
      <c r="AA13" s="90"/>
      <c r="AB13" s="91"/>
      <c r="AC13" s="102">
        <f t="shared" si="0"/>
        <v>100.00000000000001</v>
      </c>
      <c r="AD13" s="103" t="str">
        <f>IF(AC13=100,"ОК"," ")</f>
        <v>ОК</v>
      </c>
      <c r="AE13" s="104"/>
      <c r="AF13" s="104"/>
      <c r="AG13" s="104"/>
    </row>
    <row r="14" spans="1:33" s="78" customFormat="1" x14ac:dyDescent="0.2">
      <c r="A14" s="79">
        <v>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82"/>
      <c r="O14" s="83">
        <v>8243</v>
      </c>
      <c r="P14" s="84">
        <v>34.51</v>
      </c>
      <c r="Q14" s="85">
        <v>9.59</v>
      </c>
      <c r="R14" s="86">
        <v>9130</v>
      </c>
      <c r="S14" s="87">
        <v>38.22</v>
      </c>
      <c r="T14" s="85">
        <v>10.62</v>
      </c>
      <c r="U14" s="88"/>
      <c r="V14" s="89"/>
      <c r="W14" s="85"/>
      <c r="X14" s="71"/>
      <c r="Y14" s="72"/>
      <c r="Z14" s="90"/>
      <c r="AA14" s="90"/>
      <c r="AB14" s="91"/>
      <c r="AC14" s="75">
        <f t="shared" si="0"/>
        <v>0</v>
      </c>
      <c r="AD14" s="76" t="str">
        <f t="shared" ref="AD14:AD41" si="1">IF(AC14=100,"ОК"," ")</f>
        <v xml:space="preserve"> </v>
      </c>
      <c r="AE14" s="77"/>
      <c r="AF14" s="77"/>
      <c r="AG14" s="77"/>
    </row>
    <row r="15" spans="1:33" s="78" customFormat="1" x14ac:dyDescent="0.2">
      <c r="A15" s="106">
        <v>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82"/>
      <c r="O15" s="83">
        <v>8243</v>
      </c>
      <c r="P15" s="84">
        <v>34.51</v>
      </c>
      <c r="Q15" s="85">
        <v>9.59</v>
      </c>
      <c r="R15" s="86">
        <v>9130</v>
      </c>
      <c r="S15" s="87">
        <v>38.22</v>
      </c>
      <c r="T15" s="85">
        <v>10.62</v>
      </c>
      <c r="U15" s="88"/>
      <c r="V15" s="89"/>
      <c r="W15" s="85"/>
      <c r="X15" s="71"/>
      <c r="Y15" s="72"/>
      <c r="Z15" s="73"/>
      <c r="AA15" s="73"/>
      <c r="AB15" s="74"/>
      <c r="AC15" s="75">
        <f t="shared" si="0"/>
        <v>0</v>
      </c>
      <c r="AD15" s="76" t="str">
        <f t="shared" si="1"/>
        <v xml:space="preserve"> </v>
      </c>
      <c r="AE15" s="77"/>
      <c r="AF15" s="77"/>
      <c r="AG15" s="77"/>
    </row>
    <row r="16" spans="1:33" s="78" customFormat="1" x14ac:dyDescent="0.2">
      <c r="A16" s="79">
        <v>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82"/>
      <c r="O16" s="83">
        <v>8243</v>
      </c>
      <c r="P16" s="84">
        <v>34.51</v>
      </c>
      <c r="Q16" s="85">
        <v>9.59</v>
      </c>
      <c r="R16" s="86">
        <v>9130</v>
      </c>
      <c r="S16" s="87">
        <v>38.22</v>
      </c>
      <c r="T16" s="85">
        <v>10.62</v>
      </c>
      <c r="U16" s="88"/>
      <c r="V16" s="89"/>
      <c r="W16" s="85"/>
      <c r="X16" s="71"/>
      <c r="Y16" s="72"/>
      <c r="Z16" s="90"/>
      <c r="AA16" s="90"/>
      <c r="AB16" s="91"/>
      <c r="AC16" s="75">
        <f t="shared" si="0"/>
        <v>0</v>
      </c>
      <c r="AD16" s="76" t="str">
        <f t="shared" si="1"/>
        <v xml:space="preserve"> </v>
      </c>
      <c r="AE16" s="77"/>
      <c r="AF16" s="77"/>
      <c r="AG16" s="77"/>
    </row>
    <row r="17" spans="1:33" s="78" customFormat="1" x14ac:dyDescent="0.2">
      <c r="A17" s="106">
        <v>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  <c r="N17" s="94"/>
      <c r="O17" s="83">
        <v>8243</v>
      </c>
      <c r="P17" s="84">
        <v>34.51</v>
      </c>
      <c r="Q17" s="85">
        <v>9.59</v>
      </c>
      <c r="R17" s="86">
        <v>9130</v>
      </c>
      <c r="S17" s="87">
        <v>38.22</v>
      </c>
      <c r="T17" s="85">
        <v>10.62</v>
      </c>
      <c r="U17" s="100"/>
      <c r="V17" s="101"/>
      <c r="W17" s="97"/>
      <c r="X17" s="71"/>
      <c r="Y17" s="72"/>
      <c r="Z17" s="73"/>
      <c r="AA17" s="73"/>
      <c r="AB17" s="74"/>
      <c r="AC17" s="75">
        <f t="shared" si="0"/>
        <v>0</v>
      </c>
      <c r="AD17" s="76" t="str">
        <f t="shared" si="1"/>
        <v xml:space="preserve"> </v>
      </c>
      <c r="AE17" s="77"/>
      <c r="AF17" s="77"/>
      <c r="AG17" s="77"/>
    </row>
    <row r="18" spans="1:33" s="78" customFormat="1" x14ac:dyDescent="0.2">
      <c r="A18" s="79">
        <v>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82"/>
      <c r="O18" s="83">
        <v>8243</v>
      </c>
      <c r="P18" s="84">
        <v>34.51</v>
      </c>
      <c r="Q18" s="85">
        <v>9.59</v>
      </c>
      <c r="R18" s="86">
        <v>9130</v>
      </c>
      <c r="S18" s="87">
        <v>38.22</v>
      </c>
      <c r="T18" s="85">
        <v>10.62</v>
      </c>
      <c r="U18" s="88"/>
      <c r="V18" s="89"/>
      <c r="W18" s="85"/>
      <c r="X18" s="71"/>
      <c r="Y18" s="72"/>
      <c r="Z18" s="90"/>
      <c r="AA18" s="90"/>
      <c r="AB18" s="91"/>
      <c r="AC18" s="75">
        <f t="shared" si="0"/>
        <v>0</v>
      </c>
      <c r="AD18" s="76" t="str">
        <f t="shared" si="1"/>
        <v xml:space="preserve"> </v>
      </c>
      <c r="AE18" s="77"/>
      <c r="AF18" s="77"/>
      <c r="AG18" s="77"/>
    </row>
    <row r="19" spans="1:33" s="105" customFormat="1" x14ac:dyDescent="0.25">
      <c r="A19" s="79">
        <v>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82"/>
      <c r="O19" s="83">
        <v>8243</v>
      </c>
      <c r="P19" s="84">
        <v>34.51</v>
      </c>
      <c r="Q19" s="85">
        <v>9.59</v>
      </c>
      <c r="R19" s="86">
        <v>9130</v>
      </c>
      <c r="S19" s="87">
        <v>38.22</v>
      </c>
      <c r="T19" s="85">
        <v>10.62</v>
      </c>
      <c r="U19" s="88"/>
      <c r="V19" s="89"/>
      <c r="W19" s="85"/>
      <c r="X19" s="71"/>
      <c r="Y19" s="72"/>
      <c r="Z19" s="107"/>
      <c r="AA19" s="107"/>
      <c r="AB19" s="91"/>
      <c r="AC19" s="102">
        <f t="shared" si="0"/>
        <v>0</v>
      </c>
      <c r="AD19" s="103" t="str">
        <f t="shared" si="1"/>
        <v xml:space="preserve"> </v>
      </c>
      <c r="AE19" s="104"/>
      <c r="AF19" s="104"/>
      <c r="AG19" s="104"/>
    </row>
    <row r="20" spans="1:33" s="105" customFormat="1" x14ac:dyDescent="0.25">
      <c r="A20" s="79">
        <v>10</v>
      </c>
      <c r="B20" s="92">
        <v>89.344999999999999</v>
      </c>
      <c r="C20" s="92">
        <v>5.1546000000000003</v>
      </c>
      <c r="D20" s="92">
        <v>1.1988000000000001</v>
      </c>
      <c r="E20" s="92">
        <v>0.12230000000000001</v>
      </c>
      <c r="F20" s="92">
        <v>0.1928</v>
      </c>
      <c r="G20" s="92">
        <v>4.1999999999999997E-3</v>
      </c>
      <c r="H20" s="92">
        <v>5.2600000000000001E-2</v>
      </c>
      <c r="I20" s="92">
        <v>4.3499999999999997E-2</v>
      </c>
      <c r="J20" s="92">
        <v>8.2299999999999998E-2</v>
      </c>
      <c r="K20" s="92">
        <v>1.9199999999999998E-2</v>
      </c>
      <c r="L20" s="92">
        <v>1.806</v>
      </c>
      <c r="M20" s="93">
        <v>1.9787999999999999</v>
      </c>
      <c r="N20" s="94">
        <v>0.75509999999999999</v>
      </c>
      <c r="O20" s="95">
        <v>8261</v>
      </c>
      <c r="P20" s="96">
        <v>34.587499999999999</v>
      </c>
      <c r="Q20" s="97">
        <v>9.61</v>
      </c>
      <c r="R20" s="98">
        <v>9149</v>
      </c>
      <c r="S20" s="99">
        <v>38.303899999999999</v>
      </c>
      <c r="T20" s="97">
        <v>10.64</v>
      </c>
      <c r="U20" s="100">
        <v>11555</v>
      </c>
      <c r="V20" s="101">
        <v>48.377800000000001</v>
      </c>
      <c r="W20" s="97">
        <v>13.44</v>
      </c>
      <c r="X20" s="71">
        <v>-15.9</v>
      </c>
      <c r="Y20" s="72">
        <v>-11.9</v>
      </c>
      <c r="Z20" s="90"/>
      <c r="AA20" s="90"/>
      <c r="AB20" s="91"/>
      <c r="AC20" s="102">
        <f t="shared" si="0"/>
        <v>100.0001</v>
      </c>
      <c r="AD20" s="103" t="str">
        <f t="shared" si="1"/>
        <v xml:space="preserve"> </v>
      </c>
      <c r="AE20" s="104"/>
      <c r="AF20" s="104"/>
      <c r="AG20" s="104"/>
    </row>
    <row r="21" spans="1:33" s="105" customFormat="1" x14ac:dyDescent="0.25">
      <c r="A21" s="79">
        <v>11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  <c r="N21" s="82"/>
      <c r="O21" s="83">
        <v>8261</v>
      </c>
      <c r="P21" s="84">
        <v>34.587499999999999</v>
      </c>
      <c r="Q21" s="85">
        <v>9.61</v>
      </c>
      <c r="R21" s="86">
        <v>9149</v>
      </c>
      <c r="S21" s="87">
        <v>38.303899999999999</v>
      </c>
      <c r="T21" s="85">
        <v>10.64</v>
      </c>
      <c r="U21" s="88"/>
      <c r="V21" s="89"/>
      <c r="W21" s="85"/>
      <c r="X21" s="71"/>
      <c r="Y21" s="72"/>
      <c r="Z21" s="90"/>
      <c r="AA21" s="90"/>
      <c r="AB21" s="91"/>
      <c r="AC21" s="102">
        <f t="shared" si="0"/>
        <v>0</v>
      </c>
      <c r="AD21" s="103" t="str">
        <f t="shared" si="1"/>
        <v xml:space="preserve"> </v>
      </c>
      <c r="AE21" s="104"/>
      <c r="AF21" s="104"/>
      <c r="AG21" s="104"/>
    </row>
    <row r="22" spans="1:33" s="105" customFormat="1" x14ac:dyDescent="0.25">
      <c r="A22" s="106">
        <v>12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82"/>
      <c r="O22" s="83">
        <v>8261</v>
      </c>
      <c r="P22" s="84">
        <v>34.587499999999999</v>
      </c>
      <c r="Q22" s="85">
        <v>9.61</v>
      </c>
      <c r="R22" s="86">
        <v>9149</v>
      </c>
      <c r="S22" s="87">
        <v>38.303899999999999</v>
      </c>
      <c r="T22" s="85">
        <v>10.64</v>
      </c>
      <c r="U22" s="88"/>
      <c r="V22" s="89"/>
      <c r="W22" s="85"/>
      <c r="X22" s="71"/>
      <c r="Y22" s="72"/>
      <c r="Z22" s="73"/>
      <c r="AA22" s="73"/>
      <c r="AB22" s="74"/>
      <c r="AC22" s="102">
        <f t="shared" si="0"/>
        <v>0</v>
      </c>
      <c r="AD22" s="103" t="str">
        <f t="shared" si="1"/>
        <v xml:space="preserve"> </v>
      </c>
      <c r="AE22" s="104"/>
      <c r="AF22" s="104"/>
      <c r="AG22" s="104"/>
    </row>
    <row r="23" spans="1:33" s="105" customFormat="1" x14ac:dyDescent="0.25">
      <c r="A23" s="79">
        <v>13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94"/>
      <c r="O23" s="83">
        <v>8261</v>
      </c>
      <c r="P23" s="84">
        <v>34.587499999999999</v>
      </c>
      <c r="Q23" s="85">
        <v>9.61</v>
      </c>
      <c r="R23" s="86">
        <v>9149</v>
      </c>
      <c r="S23" s="87">
        <v>38.303899999999999</v>
      </c>
      <c r="T23" s="85">
        <v>10.64</v>
      </c>
      <c r="U23" s="100"/>
      <c r="V23" s="101"/>
      <c r="W23" s="97"/>
      <c r="X23" s="71"/>
      <c r="Y23" s="72"/>
      <c r="Z23" s="90"/>
      <c r="AA23" s="90"/>
      <c r="AB23" s="91"/>
      <c r="AC23" s="102">
        <f t="shared" si="0"/>
        <v>0</v>
      </c>
      <c r="AD23" s="103" t="str">
        <f t="shared" si="1"/>
        <v xml:space="preserve"> </v>
      </c>
      <c r="AE23" s="104"/>
      <c r="AF23" s="104"/>
      <c r="AG23" s="104"/>
    </row>
    <row r="24" spans="1:33" s="105" customFormat="1" x14ac:dyDescent="0.25">
      <c r="A24" s="106">
        <v>14</v>
      </c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0"/>
      <c r="N24" s="82"/>
      <c r="O24" s="83">
        <v>8261</v>
      </c>
      <c r="P24" s="84">
        <v>34.587499999999999</v>
      </c>
      <c r="Q24" s="85">
        <v>9.61</v>
      </c>
      <c r="R24" s="86">
        <v>9149</v>
      </c>
      <c r="S24" s="87">
        <v>38.303899999999999</v>
      </c>
      <c r="T24" s="85">
        <v>10.64</v>
      </c>
      <c r="U24" s="88"/>
      <c r="V24" s="89"/>
      <c r="W24" s="85"/>
      <c r="X24" s="71"/>
      <c r="Y24" s="72"/>
      <c r="Z24" s="73"/>
      <c r="AA24" s="73"/>
      <c r="AB24" s="74"/>
      <c r="AC24" s="102">
        <f t="shared" si="0"/>
        <v>0</v>
      </c>
      <c r="AD24" s="103" t="str">
        <f t="shared" si="1"/>
        <v xml:space="preserve"> </v>
      </c>
      <c r="AE24" s="104"/>
      <c r="AF24" s="104"/>
      <c r="AG24" s="104"/>
    </row>
    <row r="25" spans="1:33" s="105" customFormat="1" x14ac:dyDescent="0.25">
      <c r="A25" s="79">
        <v>15</v>
      </c>
      <c r="B25" s="111">
        <v>89.658900000000003</v>
      </c>
      <c r="C25" s="112">
        <v>5.0317999999999996</v>
      </c>
      <c r="D25" s="112">
        <v>1.0978000000000001</v>
      </c>
      <c r="E25" s="112">
        <v>0.11609999999999999</v>
      </c>
      <c r="F25" s="112">
        <v>0.18110000000000001</v>
      </c>
      <c r="G25" s="112">
        <v>4.1999999999999997E-3</v>
      </c>
      <c r="H25" s="112">
        <v>4.9799999999999997E-2</v>
      </c>
      <c r="I25" s="112">
        <v>4.0500000000000001E-2</v>
      </c>
      <c r="J25" s="112">
        <v>6.7799999999999999E-2</v>
      </c>
      <c r="K25" s="112">
        <v>9.5999999999999992E-3</v>
      </c>
      <c r="L25" s="112">
        <v>1.7578</v>
      </c>
      <c r="M25" s="113">
        <v>1.9844999999999999</v>
      </c>
      <c r="N25" s="94">
        <v>0.752</v>
      </c>
      <c r="O25" s="95">
        <v>8236</v>
      </c>
      <c r="P25" s="96">
        <v>34.481699999999996</v>
      </c>
      <c r="Q25" s="97">
        <v>9.58</v>
      </c>
      <c r="R25" s="98">
        <v>9122</v>
      </c>
      <c r="S25" s="99">
        <v>38.191200000000002</v>
      </c>
      <c r="T25" s="97">
        <v>10.61</v>
      </c>
      <c r="U25" s="100">
        <v>11544</v>
      </c>
      <c r="V25" s="101">
        <v>48.3322</v>
      </c>
      <c r="W25" s="97">
        <v>13.43</v>
      </c>
      <c r="X25" s="71">
        <v>-11.2</v>
      </c>
      <c r="Y25" s="72">
        <v>-10.1</v>
      </c>
      <c r="Z25" s="90" t="s">
        <v>58</v>
      </c>
      <c r="AA25" s="90" t="s">
        <v>59</v>
      </c>
      <c r="AB25" s="91" t="s">
        <v>60</v>
      </c>
      <c r="AC25" s="102">
        <f t="shared" si="0"/>
        <v>99.999900000000025</v>
      </c>
      <c r="AD25" s="103" t="str">
        <f t="shared" si="1"/>
        <v xml:space="preserve"> </v>
      </c>
      <c r="AE25" s="104"/>
      <c r="AF25" s="104"/>
      <c r="AG25" s="104"/>
    </row>
    <row r="26" spans="1:33" s="105" customFormat="1" x14ac:dyDescent="0.25">
      <c r="A26" s="79">
        <v>16</v>
      </c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82"/>
      <c r="O26" s="83">
        <v>8236</v>
      </c>
      <c r="P26" s="84">
        <v>34.481699999999996</v>
      </c>
      <c r="Q26" s="85">
        <v>9.58</v>
      </c>
      <c r="R26" s="86">
        <v>9122</v>
      </c>
      <c r="S26" s="87">
        <v>38.191200000000002</v>
      </c>
      <c r="T26" s="85">
        <v>10.61</v>
      </c>
      <c r="U26" s="88"/>
      <c r="V26" s="89"/>
      <c r="W26" s="85"/>
      <c r="X26" s="71"/>
      <c r="Y26" s="72"/>
      <c r="Z26" s="90"/>
      <c r="AA26" s="90"/>
      <c r="AB26" s="91"/>
      <c r="AC26" s="102">
        <f t="shared" si="0"/>
        <v>0</v>
      </c>
      <c r="AD26" s="103" t="str">
        <f t="shared" si="1"/>
        <v xml:space="preserve"> </v>
      </c>
      <c r="AE26" s="104"/>
      <c r="AF26" s="104"/>
      <c r="AG26" s="104"/>
    </row>
    <row r="27" spans="1:33" s="105" customFormat="1" x14ac:dyDescent="0.25">
      <c r="A27" s="79">
        <v>17</v>
      </c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6"/>
      <c r="N27" s="82"/>
      <c r="O27" s="83">
        <v>8236</v>
      </c>
      <c r="P27" s="84">
        <v>34.481699999999996</v>
      </c>
      <c r="Q27" s="85">
        <v>9.58</v>
      </c>
      <c r="R27" s="86">
        <v>9122</v>
      </c>
      <c r="S27" s="87">
        <v>38.191200000000002</v>
      </c>
      <c r="T27" s="85">
        <v>10.61</v>
      </c>
      <c r="U27" s="88"/>
      <c r="V27" s="89"/>
      <c r="W27" s="85"/>
      <c r="X27" s="71"/>
      <c r="Y27" s="72"/>
      <c r="Z27" s="90"/>
      <c r="AA27" s="90"/>
      <c r="AB27" s="91"/>
      <c r="AC27" s="102">
        <f t="shared" si="0"/>
        <v>0</v>
      </c>
      <c r="AD27" s="103" t="str">
        <f t="shared" si="1"/>
        <v xml:space="preserve"> </v>
      </c>
      <c r="AE27" s="104"/>
      <c r="AF27" s="104"/>
      <c r="AG27" s="104"/>
    </row>
    <row r="28" spans="1:33" s="105" customFormat="1" x14ac:dyDescent="0.25">
      <c r="A28" s="79">
        <v>18</v>
      </c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82"/>
      <c r="O28" s="83">
        <v>8236</v>
      </c>
      <c r="P28" s="84">
        <v>34.481699999999996</v>
      </c>
      <c r="Q28" s="85">
        <v>9.58</v>
      </c>
      <c r="R28" s="86">
        <v>9122</v>
      </c>
      <c r="S28" s="87">
        <v>38.191200000000002</v>
      </c>
      <c r="T28" s="85">
        <v>10.61</v>
      </c>
      <c r="U28" s="88"/>
      <c r="V28" s="89"/>
      <c r="W28" s="85"/>
      <c r="X28" s="71"/>
      <c r="Y28" s="72"/>
      <c r="Z28" s="90"/>
      <c r="AA28" s="90"/>
      <c r="AB28" s="91"/>
      <c r="AC28" s="102">
        <f t="shared" si="0"/>
        <v>0</v>
      </c>
      <c r="AD28" s="103" t="str">
        <f t="shared" si="1"/>
        <v xml:space="preserve"> </v>
      </c>
      <c r="AE28" s="104"/>
      <c r="AF28" s="104"/>
      <c r="AG28" s="104"/>
    </row>
    <row r="29" spans="1:33" s="105" customFormat="1" x14ac:dyDescent="0.25">
      <c r="A29" s="106">
        <v>19</v>
      </c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0"/>
      <c r="N29" s="82"/>
      <c r="O29" s="83">
        <v>8236</v>
      </c>
      <c r="P29" s="84">
        <v>34.481699999999996</v>
      </c>
      <c r="Q29" s="85">
        <v>9.58</v>
      </c>
      <c r="R29" s="86">
        <v>9122</v>
      </c>
      <c r="S29" s="87">
        <v>38.191200000000002</v>
      </c>
      <c r="T29" s="85">
        <v>10.61</v>
      </c>
      <c r="U29" s="88"/>
      <c r="V29" s="89"/>
      <c r="W29" s="85"/>
      <c r="X29" s="71"/>
      <c r="Y29" s="72"/>
      <c r="Z29" s="73"/>
      <c r="AA29" s="73"/>
      <c r="AB29" s="74"/>
      <c r="AC29" s="102">
        <f t="shared" si="0"/>
        <v>0</v>
      </c>
      <c r="AD29" s="103" t="str">
        <f t="shared" si="1"/>
        <v xml:space="preserve"> </v>
      </c>
      <c r="AE29" s="104"/>
      <c r="AF29" s="104"/>
      <c r="AG29" s="104"/>
    </row>
    <row r="30" spans="1:33" s="105" customFormat="1" x14ac:dyDescent="0.25">
      <c r="A30" s="79">
        <v>20</v>
      </c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3"/>
      <c r="N30" s="117"/>
      <c r="O30" s="83">
        <v>8236</v>
      </c>
      <c r="P30" s="84">
        <v>34.481699999999996</v>
      </c>
      <c r="Q30" s="85">
        <v>9.58</v>
      </c>
      <c r="R30" s="86">
        <v>9122</v>
      </c>
      <c r="S30" s="87">
        <v>38.191200000000002</v>
      </c>
      <c r="T30" s="85">
        <v>10.61</v>
      </c>
      <c r="U30" s="118"/>
      <c r="V30" s="119"/>
      <c r="W30" s="120"/>
      <c r="X30" s="121"/>
      <c r="Y30" s="122"/>
      <c r="Z30" s="90"/>
      <c r="AA30" s="90"/>
      <c r="AB30" s="91"/>
      <c r="AC30" s="102">
        <f t="shared" si="0"/>
        <v>0</v>
      </c>
      <c r="AD30" s="103" t="str">
        <f>IF(AC30=100,"ОК"," ")</f>
        <v xml:space="preserve"> </v>
      </c>
      <c r="AE30" s="104"/>
      <c r="AF30" s="104"/>
      <c r="AG30" s="104"/>
    </row>
    <row r="31" spans="1:33" s="105" customFormat="1" x14ac:dyDescent="0.25">
      <c r="A31" s="106">
        <v>21</v>
      </c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123"/>
      <c r="O31" s="83">
        <v>8236</v>
      </c>
      <c r="P31" s="84">
        <v>34.481699999999996</v>
      </c>
      <c r="Q31" s="85">
        <v>9.58</v>
      </c>
      <c r="R31" s="86">
        <v>9122</v>
      </c>
      <c r="S31" s="87">
        <v>38.191200000000002</v>
      </c>
      <c r="T31" s="85">
        <v>10.61</v>
      </c>
      <c r="U31" s="124"/>
      <c r="V31" s="125"/>
      <c r="W31" s="126"/>
      <c r="X31" s="121"/>
      <c r="Y31" s="122"/>
      <c r="Z31" s="73"/>
      <c r="AA31" s="73"/>
      <c r="AB31" s="74"/>
      <c r="AC31" s="102">
        <f t="shared" si="0"/>
        <v>0</v>
      </c>
      <c r="AD31" s="103" t="str">
        <f t="shared" si="1"/>
        <v xml:space="preserve"> </v>
      </c>
      <c r="AE31" s="104"/>
      <c r="AF31" s="104"/>
      <c r="AG31" s="104"/>
    </row>
    <row r="32" spans="1:33" s="105" customFormat="1" x14ac:dyDescent="0.25">
      <c r="A32" s="79">
        <v>22</v>
      </c>
      <c r="B32" s="111">
        <v>89.655600000000007</v>
      </c>
      <c r="C32" s="112">
        <v>5.1006</v>
      </c>
      <c r="D32" s="112">
        <v>1.1278999999999999</v>
      </c>
      <c r="E32" s="112">
        <v>0.1182</v>
      </c>
      <c r="F32" s="112">
        <v>0.18490000000000001</v>
      </c>
      <c r="G32" s="112">
        <v>4.0000000000000001E-3</v>
      </c>
      <c r="H32" s="112">
        <v>4.8800000000000003E-2</v>
      </c>
      <c r="I32" s="112">
        <v>3.9699999999999999E-2</v>
      </c>
      <c r="J32" s="112">
        <v>6.4399999999999999E-2</v>
      </c>
      <c r="K32" s="112">
        <v>7.4000000000000003E-3</v>
      </c>
      <c r="L32" s="112">
        <v>1.7546999999999999</v>
      </c>
      <c r="M32" s="113">
        <v>1.9825999999999999</v>
      </c>
      <c r="N32" s="117">
        <v>0.75270000000000004</v>
      </c>
      <c r="O32" s="127">
        <v>8244</v>
      </c>
      <c r="P32" s="128">
        <v>34.515900000000002</v>
      </c>
      <c r="Q32" s="120">
        <v>9.59</v>
      </c>
      <c r="R32" s="129">
        <v>9131</v>
      </c>
      <c r="S32" s="130">
        <v>38.227899999999998</v>
      </c>
      <c r="T32" s="131">
        <v>10.62</v>
      </c>
      <c r="U32" s="118">
        <v>11550</v>
      </c>
      <c r="V32" s="119">
        <v>48.357399999999998</v>
      </c>
      <c r="W32" s="120">
        <v>13.43</v>
      </c>
      <c r="X32" s="121">
        <v>-9.5</v>
      </c>
      <c r="Y32" s="122">
        <v>-9.8000000000000007</v>
      </c>
      <c r="Z32" s="132"/>
      <c r="AA32" s="132"/>
      <c r="AB32" s="133"/>
      <c r="AC32" s="102">
        <f t="shared" si="0"/>
        <v>100.08880000000002</v>
      </c>
      <c r="AD32" s="103" t="str">
        <f t="shared" si="1"/>
        <v xml:space="preserve"> </v>
      </c>
      <c r="AE32" s="104"/>
      <c r="AF32" s="104"/>
      <c r="AG32" s="104"/>
    </row>
    <row r="33" spans="1:33" s="105" customFormat="1" x14ac:dyDescent="0.25">
      <c r="A33" s="79">
        <v>23</v>
      </c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  <c r="N33" s="134"/>
      <c r="O33" s="135">
        <v>8244</v>
      </c>
      <c r="P33" s="136">
        <v>34.515900000000002</v>
      </c>
      <c r="Q33" s="137">
        <v>9.59</v>
      </c>
      <c r="R33" s="138">
        <v>9131</v>
      </c>
      <c r="S33" s="139">
        <v>38.227899999999998</v>
      </c>
      <c r="T33" s="140">
        <v>10.62</v>
      </c>
      <c r="U33" s="141"/>
      <c r="V33" s="142"/>
      <c r="W33" s="120"/>
      <c r="X33" s="121"/>
      <c r="Y33" s="122"/>
      <c r="Z33" s="90"/>
      <c r="AA33" s="90"/>
      <c r="AB33" s="91"/>
      <c r="AC33" s="102">
        <f t="shared" si="0"/>
        <v>0</v>
      </c>
      <c r="AD33" s="103" t="str">
        <f>IF(AC33=100,"ОК"," ")</f>
        <v xml:space="preserve"> </v>
      </c>
      <c r="AE33" s="104"/>
      <c r="AF33" s="104"/>
      <c r="AG33" s="104"/>
    </row>
    <row r="34" spans="1:33" s="105" customFormat="1" x14ac:dyDescent="0.25">
      <c r="A34" s="79">
        <v>24</v>
      </c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6"/>
      <c r="N34" s="134"/>
      <c r="O34" s="135">
        <v>8244</v>
      </c>
      <c r="P34" s="136">
        <v>34.515900000000002</v>
      </c>
      <c r="Q34" s="137">
        <v>9.59</v>
      </c>
      <c r="R34" s="138">
        <v>9131</v>
      </c>
      <c r="S34" s="139">
        <v>38.227899999999998</v>
      </c>
      <c r="T34" s="140">
        <v>10.62</v>
      </c>
      <c r="U34" s="141"/>
      <c r="V34" s="142"/>
      <c r="W34" s="120"/>
      <c r="X34" s="121"/>
      <c r="Y34" s="122"/>
      <c r="Z34" s="90"/>
      <c r="AA34" s="90"/>
      <c r="AB34" s="91"/>
      <c r="AC34" s="102">
        <f t="shared" si="0"/>
        <v>0</v>
      </c>
      <c r="AD34" s="103" t="str">
        <f t="shared" si="1"/>
        <v xml:space="preserve"> </v>
      </c>
      <c r="AE34" s="104"/>
      <c r="AF34" s="104"/>
      <c r="AG34" s="104"/>
    </row>
    <row r="35" spans="1:33" s="105" customFormat="1" x14ac:dyDescent="0.25">
      <c r="A35" s="79">
        <v>25</v>
      </c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  <c r="N35" s="134"/>
      <c r="O35" s="135">
        <v>8244</v>
      </c>
      <c r="P35" s="136">
        <v>34.515900000000002</v>
      </c>
      <c r="Q35" s="137">
        <v>9.59</v>
      </c>
      <c r="R35" s="138">
        <v>9131</v>
      </c>
      <c r="S35" s="139">
        <v>38.227899999999998</v>
      </c>
      <c r="T35" s="140">
        <v>10.62</v>
      </c>
      <c r="U35" s="141"/>
      <c r="V35" s="142"/>
      <c r="W35" s="120"/>
      <c r="X35" s="121"/>
      <c r="Y35" s="122"/>
      <c r="Z35" s="132"/>
      <c r="AA35" s="132"/>
      <c r="AB35" s="133"/>
      <c r="AC35" s="102">
        <f t="shared" si="0"/>
        <v>0</v>
      </c>
      <c r="AD35" s="103" t="str">
        <f t="shared" si="1"/>
        <v xml:space="preserve"> </v>
      </c>
      <c r="AE35" s="104"/>
      <c r="AF35" s="104"/>
      <c r="AG35" s="104"/>
    </row>
    <row r="36" spans="1:33" s="105" customFormat="1" x14ac:dyDescent="0.25">
      <c r="A36" s="106">
        <v>26</v>
      </c>
      <c r="B36" s="108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0"/>
      <c r="N36" s="123"/>
      <c r="O36" s="135">
        <v>8244</v>
      </c>
      <c r="P36" s="136">
        <v>34.515900000000002</v>
      </c>
      <c r="Q36" s="137">
        <v>9.59</v>
      </c>
      <c r="R36" s="138">
        <v>9131</v>
      </c>
      <c r="S36" s="139">
        <v>38.227899999999998</v>
      </c>
      <c r="T36" s="140">
        <v>10.62</v>
      </c>
      <c r="U36" s="124"/>
      <c r="V36" s="125"/>
      <c r="W36" s="126"/>
      <c r="X36" s="121"/>
      <c r="Y36" s="122"/>
      <c r="Z36" s="73"/>
      <c r="AA36" s="73"/>
      <c r="AB36" s="74"/>
      <c r="AC36" s="102">
        <f t="shared" si="0"/>
        <v>0</v>
      </c>
      <c r="AD36" s="103" t="str">
        <f t="shared" si="1"/>
        <v xml:space="preserve"> </v>
      </c>
      <c r="AE36" s="104"/>
      <c r="AF36" s="104"/>
      <c r="AG36" s="104"/>
    </row>
    <row r="37" spans="1:33" s="105" customFormat="1" x14ac:dyDescent="0.25">
      <c r="A37" s="79">
        <v>27</v>
      </c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6"/>
      <c r="N37" s="134"/>
      <c r="O37" s="135">
        <v>8244</v>
      </c>
      <c r="P37" s="136">
        <v>34.515900000000002</v>
      </c>
      <c r="Q37" s="137">
        <v>9.59</v>
      </c>
      <c r="R37" s="138">
        <v>9131</v>
      </c>
      <c r="S37" s="139">
        <v>38.227899999999998</v>
      </c>
      <c r="T37" s="140">
        <v>10.62</v>
      </c>
      <c r="U37" s="141"/>
      <c r="V37" s="142"/>
      <c r="W37" s="120"/>
      <c r="X37" s="121"/>
      <c r="Y37" s="122"/>
      <c r="Z37" s="90"/>
      <c r="AA37" s="90"/>
      <c r="AB37" s="91"/>
      <c r="AC37" s="102">
        <f t="shared" si="0"/>
        <v>0</v>
      </c>
      <c r="AD37" s="103" t="str">
        <f t="shared" si="1"/>
        <v xml:space="preserve"> </v>
      </c>
      <c r="AE37" s="104"/>
      <c r="AF37" s="104"/>
      <c r="AG37" s="104"/>
    </row>
    <row r="38" spans="1:33" s="105" customFormat="1" x14ac:dyDescent="0.25">
      <c r="A38" s="106">
        <v>28</v>
      </c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  <c r="N38" s="123"/>
      <c r="O38" s="135">
        <v>8244</v>
      </c>
      <c r="P38" s="136">
        <v>34.515900000000002</v>
      </c>
      <c r="Q38" s="137">
        <v>9.59</v>
      </c>
      <c r="R38" s="138">
        <v>9131</v>
      </c>
      <c r="S38" s="139">
        <v>38.227899999999998</v>
      </c>
      <c r="T38" s="140">
        <v>10.62</v>
      </c>
      <c r="U38" s="124"/>
      <c r="V38" s="125"/>
      <c r="W38" s="126"/>
      <c r="X38" s="121"/>
      <c r="Y38" s="122"/>
      <c r="Z38" s="73"/>
      <c r="AA38" s="73"/>
      <c r="AB38" s="74"/>
      <c r="AC38" s="102">
        <f t="shared" si="0"/>
        <v>0</v>
      </c>
      <c r="AD38" s="103" t="str">
        <f t="shared" si="1"/>
        <v xml:space="preserve"> </v>
      </c>
      <c r="AE38" s="104"/>
      <c r="AF38" s="104"/>
      <c r="AG38" s="104"/>
    </row>
    <row r="39" spans="1:33" s="105" customFormat="1" x14ac:dyDescent="0.25">
      <c r="A39" s="79">
        <v>29</v>
      </c>
      <c r="B39" s="111">
        <v>89.230699999999999</v>
      </c>
      <c r="C39" s="112">
        <v>5.1062000000000003</v>
      </c>
      <c r="D39" s="112">
        <v>1.3387</v>
      </c>
      <c r="E39" s="112">
        <v>0.14069999999999999</v>
      </c>
      <c r="F39" s="112">
        <v>0.2351</v>
      </c>
      <c r="G39" s="112">
        <v>4.4999999999999997E-3</v>
      </c>
      <c r="H39" s="112">
        <v>6.3500000000000001E-2</v>
      </c>
      <c r="I39" s="112">
        <v>5.5300000000000002E-2</v>
      </c>
      <c r="J39" s="112">
        <v>9.4500000000000001E-2</v>
      </c>
      <c r="K39" s="112">
        <v>8.2000000000000007E-3</v>
      </c>
      <c r="L39" s="112">
        <v>1.7661</v>
      </c>
      <c r="M39" s="113">
        <v>1.9564999999999999</v>
      </c>
      <c r="N39" s="117">
        <v>0.75790000000000002</v>
      </c>
      <c r="O39" s="127">
        <v>8302</v>
      </c>
      <c r="P39" s="128">
        <v>34.758699999999997</v>
      </c>
      <c r="Q39" s="120">
        <v>9.66</v>
      </c>
      <c r="R39" s="129">
        <v>9193</v>
      </c>
      <c r="S39" s="130">
        <v>38.488300000000002</v>
      </c>
      <c r="T39" s="131">
        <v>10.69</v>
      </c>
      <c r="U39" s="118">
        <v>11589</v>
      </c>
      <c r="V39" s="119">
        <v>48.520899999999997</v>
      </c>
      <c r="W39" s="120">
        <v>13.48</v>
      </c>
      <c r="X39" s="121">
        <v>-8</v>
      </c>
      <c r="Y39" s="122">
        <v>-7.4</v>
      </c>
      <c r="Z39" s="90"/>
      <c r="AA39" s="90"/>
      <c r="AB39" s="91"/>
      <c r="AC39" s="102">
        <f t="shared" si="0"/>
        <v>100</v>
      </c>
      <c r="AD39" s="103" t="str">
        <f t="shared" si="1"/>
        <v>ОК</v>
      </c>
      <c r="AE39" s="104"/>
      <c r="AF39" s="104"/>
      <c r="AG39" s="104"/>
    </row>
    <row r="40" spans="1:33" s="105" customFormat="1" x14ac:dyDescent="0.25">
      <c r="A40" s="143">
        <v>30</v>
      </c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6"/>
      <c r="N40" s="147"/>
      <c r="O40" s="135">
        <v>8302</v>
      </c>
      <c r="P40" s="136">
        <v>34.758699999999997</v>
      </c>
      <c r="Q40" s="137">
        <v>9.66</v>
      </c>
      <c r="R40" s="138">
        <v>9193</v>
      </c>
      <c r="S40" s="139">
        <v>38.488300000000002</v>
      </c>
      <c r="T40" s="140">
        <v>10.69</v>
      </c>
      <c r="U40" s="148"/>
      <c r="V40" s="149"/>
      <c r="W40" s="150"/>
      <c r="X40" s="121"/>
      <c r="Y40" s="122"/>
      <c r="Z40" s="151"/>
      <c r="AA40" s="151"/>
      <c r="AB40" s="152"/>
      <c r="AC40" s="102">
        <f t="shared" si="0"/>
        <v>0</v>
      </c>
      <c r="AD40" s="103"/>
      <c r="AE40" s="104"/>
      <c r="AF40" s="104"/>
      <c r="AG40" s="104"/>
    </row>
    <row r="41" spans="1:33" s="105" customFormat="1" ht="15.75" thickBot="1" x14ac:dyDescent="0.3">
      <c r="A41" s="153">
        <v>31</v>
      </c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6"/>
      <c r="N41" s="157"/>
      <c r="O41" s="135">
        <v>8302</v>
      </c>
      <c r="P41" s="136">
        <v>34.758699999999997</v>
      </c>
      <c r="Q41" s="137">
        <v>9.66</v>
      </c>
      <c r="R41" s="138">
        <v>9193</v>
      </c>
      <c r="S41" s="139">
        <v>38.488300000000002</v>
      </c>
      <c r="T41" s="140">
        <v>10.69</v>
      </c>
      <c r="U41" s="158"/>
      <c r="V41" s="159"/>
      <c r="W41" s="160"/>
      <c r="X41" s="121"/>
      <c r="Y41" s="122"/>
      <c r="Z41" s="161"/>
      <c r="AA41" s="161"/>
      <c r="AB41" s="162"/>
      <c r="AC41" s="102">
        <f t="shared" si="0"/>
        <v>0</v>
      </c>
      <c r="AD41" s="103" t="str">
        <f t="shared" si="1"/>
        <v xml:space="preserve"> </v>
      </c>
      <c r="AE41" s="104"/>
      <c r="AF41" s="104"/>
      <c r="AG41" s="104"/>
    </row>
    <row r="42" spans="1:33" ht="15" customHeight="1" thickBot="1" x14ac:dyDescent="0.3">
      <c r="A42" s="268" t="s">
        <v>61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70"/>
      <c r="O42" s="271">
        <v>8249</v>
      </c>
      <c r="P42" s="273">
        <f>SUMPRODUCT(P11:P41,'[1] розрахунок'!K49:K79)/'[1] розрахунок'!K80</f>
        <v>34.538833197010433</v>
      </c>
      <c r="Q42" s="275">
        <f>SUMPRODUCT(Q11:Q41,'[1] розрахунок'!K49:K79)/'[1] розрахунок'!K80</f>
        <v>9.5967952683751054</v>
      </c>
      <c r="R42" s="271">
        <v>9136</v>
      </c>
      <c r="S42" s="273">
        <f>SUMPRODUCT(S11:S41,'[1] розрахунок'!K49:K79)/'[1] розрахунок'!K80</f>
        <v>38.252064614510026</v>
      </c>
      <c r="T42" s="275">
        <f>SUMPRODUCT(T11:T41,'[1] розрахунок'!K49:K79)/'[1] розрахунок'!K80</f>
        <v>10.626795268375107</v>
      </c>
      <c r="U42" s="285"/>
      <c r="V42" s="286"/>
      <c r="W42" s="286"/>
      <c r="X42" s="286"/>
      <c r="Y42" s="286"/>
      <c r="Z42" s="286"/>
      <c r="AA42" s="286"/>
      <c r="AB42" s="287"/>
      <c r="AC42" s="163"/>
      <c r="AD42" s="164"/>
      <c r="AE42" s="165"/>
      <c r="AF42" s="165"/>
      <c r="AG42" s="165"/>
    </row>
    <row r="43" spans="1:33" ht="19.5" customHeight="1" thickBot="1" x14ac:dyDescent="0.3">
      <c r="A43" s="44"/>
      <c r="B43" s="166"/>
      <c r="C43" s="166"/>
      <c r="D43" s="166"/>
      <c r="E43" s="166"/>
      <c r="F43" s="166"/>
      <c r="G43" s="166"/>
      <c r="H43" s="288" t="s">
        <v>62</v>
      </c>
      <c r="I43" s="289"/>
      <c r="J43" s="289"/>
      <c r="K43" s="289"/>
      <c r="L43" s="289"/>
      <c r="M43" s="289"/>
      <c r="N43" s="290"/>
      <c r="O43" s="272"/>
      <c r="P43" s="274"/>
      <c r="Q43" s="276"/>
      <c r="R43" s="272"/>
      <c r="S43" s="274"/>
      <c r="T43" s="276"/>
      <c r="U43" s="291"/>
      <c r="V43" s="292"/>
      <c r="W43" s="292"/>
      <c r="X43" s="292"/>
      <c r="Y43" s="292"/>
      <c r="Z43" s="292"/>
      <c r="AA43" s="292"/>
      <c r="AB43" s="293"/>
    </row>
    <row r="44" spans="1:33" ht="22.5" customHeight="1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258"/>
      <c r="V44" s="258"/>
      <c r="W44" s="258"/>
      <c r="X44" s="258"/>
      <c r="Y44" s="258"/>
      <c r="Z44" s="258"/>
      <c r="AA44" s="258"/>
      <c r="AB44" s="259"/>
    </row>
    <row r="45" spans="1:33" ht="22.5" customHeight="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167"/>
      <c r="V45" s="167"/>
      <c r="W45" s="167"/>
      <c r="X45" s="167"/>
      <c r="Y45" s="167"/>
      <c r="Z45" s="167"/>
      <c r="AA45" s="167"/>
      <c r="AB45" s="168"/>
    </row>
    <row r="46" spans="1:33" s="2" customFormat="1" ht="14.1" customHeight="1" x14ac:dyDescent="0.25">
      <c r="A46" s="169"/>
      <c r="B46" s="170" t="s">
        <v>63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294" t="s">
        <v>64</v>
      </c>
      <c r="N46" s="294"/>
      <c r="O46" s="294"/>
      <c r="P46" s="172"/>
      <c r="Q46" s="171"/>
      <c r="R46" s="295">
        <f>[1]Додаток!F1</f>
        <v>42887</v>
      </c>
      <c r="S46" s="295"/>
      <c r="T46" s="295"/>
      <c r="U46" s="173"/>
      <c r="V46" s="173"/>
      <c r="W46" s="173"/>
      <c r="X46" s="173"/>
      <c r="Y46" s="173"/>
      <c r="Z46" s="173"/>
      <c r="AA46" s="173"/>
      <c r="AB46" s="174"/>
      <c r="AC46" s="175"/>
      <c r="AE46" s="176"/>
    </row>
    <row r="47" spans="1:33" s="2" customFormat="1" ht="7.5" customHeight="1" x14ac:dyDescent="0.25">
      <c r="A47" s="169"/>
      <c r="B47" s="177"/>
      <c r="C47" s="178" t="s">
        <v>65</v>
      </c>
      <c r="D47" s="179"/>
      <c r="E47" s="180"/>
      <c r="F47" s="180"/>
      <c r="G47" s="180"/>
      <c r="H47" s="180"/>
      <c r="I47" s="180"/>
      <c r="J47" s="180"/>
      <c r="K47" s="178" t="s">
        <v>66</v>
      </c>
      <c r="L47" s="181"/>
      <c r="M47" s="182"/>
      <c r="N47" s="178" t="s">
        <v>67</v>
      </c>
      <c r="O47" s="182"/>
      <c r="P47" s="182"/>
      <c r="Q47" s="181"/>
      <c r="R47" s="296" t="s">
        <v>68</v>
      </c>
      <c r="S47" s="296"/>
      <c r="T47" s="296"/>
      <c r="U47" s="173"/>
      <c r="V47" s="173"/>
      <c r="W47" s="173"/>
      <c r="X47" s="173"/>
      <c r="Y47" s="173"/>
      <c r="Z47" s="173"/>
      <c r="AA47" s="173"/>
      <c r="AB47" s="174"/>
      <c r="AC47" s="175"/>
      <c r="AE47" s="176"/>
    </row>
    <row r="48" spans="1:33" s="2" customFormat="1" ht="14.1" customHeight="1" x14ac:dyDescent="0.25">
      <c r="A48" s="169"/>
      <c r="B48" s="170" t="s">
        <v>69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294" t="s">
        <v>70</v>
      </c>
      <c r="N48" s="294"/>
      <c r="O48" s="294"/>
      <c r="P48" s="172"/>
      <c r="Q48" s="171"/>
      <c r="R48" s="295">
        <f>R46</f>
        <v>42887</v>
      </c>
      <c r="S48" s="295"/>
      <c r="T48" s="295"/>
      <c r="U48" s="183"/>
      <c r="V48" s="183"/>
      <c r="W48" s="183"/>
      <c r="X48" s="183"/>
      <c r="Y48" s="183"/>
      <c r="Z48" s="183"/>
      <c r="AA48" s="183"/>
      <c r="AB48" s="184"/>
      <c r="AC48" s="175"/>
      <c r="AE48" s="176"/>
    </row>
    <row r="49" spans="1:31" s="2" customFormat="1" ht="7.5" customHeight="1" x14ac:dyDescent="0.25">
      <c r="A49" s="169"/>
      <c r="B49" s="45"/>
      <c r="C49" s="178" t="s">
        <v>71</v>
      </c>
      <c r="D49" s="180"/>
      <c r="E49" s="179"/>
      <c r="F49" s="180"/>
      <c r="G49" s="180"/>
      <c r="H49" s="180"/>
      <c r="I49" s="180"/>
      <c r="J49" s="180"/>
      <c r="K49" s="178" t="s">
        <v>66</v>
      </c>
      <c r="L49" s="181"/>
      <c r="M49" s="182"/>
      <c r="N49" s="178" t="s">
        <v>67</v>
      </c>
      <c r="O49" s="182"/>
      <c r="P49" s="182"/>
      <c r="Q49" s="181"/>
      <c r="R49" s="296" t="s">
        <v>68</v>
      </c>
      <c r="S49" s="296"/>
      <c r="T49" s="296"/>
      <c r="U49" s="183"/>
      <c r="V49" s="183"/>
      <c r="W49" s="183"/>
      <c r="X49" s="183"/>
      <c r="Y49" s="183"/>
      <c r="Z49" s="183"/>
      <c r="AA49" s="183"/>
      <c r="AB49" s="184"/>
      <c r="AC49" s="175"/>
      <c r="AE49" s="176"/>
    </row>
    <row r="50" spans="1:31" s="2" customFormat="1" ht="14.1" customHeight="1" x14ac:dyDescent="0.25">
      <c r="A50" s="169"/>
      <c r="B50" s="170" t="s">
        <v>72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294" t="s">
        <v>73</v>
      </c>
      <c r="N50" s="294"/>
      <c r="O50" s="294"/>
      <c r="P50" s="172"/>
      <c r="Q50" s="172"/>
      <c r="R50" s="295">
        <f>R46</f>
        <v>42887</v>
      </c>
      <c r="S50" s="295"/>
      <c r="T50" s="295"/>
      <c r="U50" s="183"/>
      <c r="V50" s="183"/>
      <c r="W50" s="183"/>
      <c r="X50" s="183"/>
      <c r="Y50" s="183"/>
      <c r="Z50" s="183"/>
      <c r="AA50" s="183"/>
      <c r="AB50" s="184"/>
      <c r="AC50" s="175"/>
      <c r="AE50" s="176"/>
    </row>
    <row r="51" spans="1:31" s="2" customFormat="1" ht="6.75" customHeight="1" x14ac:dyDescent="0.25">
      <c r="A51" s="169"/>
      <c r="B51" s="45"/>
      <c r="C51" s="178" t="s">
        <v>74</v>
      </c>
      <c r="D51" s="180"/>
      <c r="E51" s="179"/>
      <c r="F51" s="180"/>
      <c r="G51" s="180"/>
      <c r="H51" s="180"/>
      <c r="I51" s="180"/>
      <c r="J51" s="180"/>
      <c r="K51" s="178" t="s">
        <v>66</v>
      </c>
      <c r="L51" s="181"/>
      <c r="M51" s="182"/>
      <c r="N51" s="178" t="s">
        <v>67</v>
      </c>
      <c r="O51" s="182"/>
      <c r="P51" s="182"/>
      <c r="Q51" s="181"/>
      <c r="R51" s="296" t="s">
        <v>68</v>
      </c>
      <c r="S51" s="296"/>
      <c r="T51" s="296"/>
      <c r="U51" s="183"/>
      <c r="V51" s="183"/>
      <c r="W51" s="183"/>
      <c r="X51" s="183"/>
      <c r="Y51" s="183"/>
      <c r="Z51" s="183"/>
      <c r="AA51" s="183"/>
      <c r="AB51" s="184"/>
      <c r="AC51" s="175"/>
      <c r="AE51" s="176"/>
    </row>
    <row r="52" spans="1:31" ht="15.75" thickBot="1" x14ac:dyDescent="0.3">
      <c r="A52" s="185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7"/>
    </row>
  </sheetData>
  <mergeCells count="54"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  <mergeCell ref="O8:W8"/>
    <mergeCell ref="B9:B10"/>
    <mergeCell ref="S42:S43"/>
    <mergeCell ref="T42:T43"/>
    <mergeCell ref="U42:AB42"/>
    <mergeCell ref="H43:N43"/>
    <mergeCell ref="U43:AB43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K5:U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view="pageBreakPreview" zoomScale="115" zoomScaleNormal="80" zoomScaleSheetLayoutView="115" workbookViewId="0">
      <selection activeCell="A26" sqref="A26"/>
    </sheetView>
  </sheetViews>
  <sheetFormatPr defaultRowHeight="14.25" x14ac:dyDescent="0.2"/>
  <cols>
    <col min="1" max="1" width="17.85546875" style="188" customWidth="1"/>
    <col min="2" max="2" width="38.5703125" style="188" customWidth="1"/>
    <col min="3" max="3" width="21.140625" style="188" customWidth="1"/>
    <col min="4" max="4" width="21.42578125" style="188" customWidth="1"/>
    <col min="5" max="5" width="22" style="188" customWidth="1"/>
    <col min="6" max="14" width="12.7109375" style="188" customWidth="1"/>
    <col min="15" max="15" width="20.140625" style="188" customWidth="1"/>
    <col min="16" max="16384" width="9.140625" style="188"/>
  </cols>
  <sheetData>
    <row r="1" spans="1:11" ht="15" x14ac:dyDescent="0.2">
      <c r="A1" s="299"/>
      <c r="B1" s="299"/>
    </row>
    <row r="2" spans="1:11" ht="15" x14ac:dyDescent="0.25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5" spans="1:11" ht="15" thickBot="1" x14ac:dyDescent="0.25"/>
    <row r="6" spans="1:11" ht="15" x14ac:dyDescent="0.2">
      <c r="A6" s="300" t="s">
        <v>76</v>
      </c>
      <c r="B6" s="302" t="s">
        <v>77</v>
      </c>
      <c r="C6" s="304" t="s">
        <v>78</v>
      </c>
      <c r="D6" s="305"/>
      <c r="E6" s="306"/>
    </row>
    <row r="7" spans="1:11" ht="15" customHeight="1" thickBot="1" x14ac:dyDescent="0.25">
      <c r="A7" s="301"/>
      <c r="B7" s="303"/>
      <c r="C7" s="189" t="s">
        <v>79</v>
      </c>
      <c r="D7" s="190" t="s">
        <v>80</v>
      </c>
      <c r="E7" s="191" t="s">
        <v>81</v>
      </c>
    </row>
    <row r="8" spans="1:11" ht="15" customHeight="1" x14ac:dyDescent="0.2">
      <c r="A8" s="307" t="s">
        <v>3</v>
      </c>
      <c r="B8" s="192" t="s">
        <v>82</v>
      </c>
      <c r="C8" s="193">
        <v>38.248450744733191</v>
      </c>
      <c r="D8" s="194">
        <v>9135.4856417314695</v>
      </c>
      <c r="E8" s="195">
        <v>10.624569651314776</v>
      </c>
    </row>
    <row r="9" spans="1:11" ht="15" customHeight="1" x14ac:dyDescent="0.2">
      <c r="A9" s="308"/>
      <c r="B9" s="196" t="s">
        <v>83</v>
      </c>
      <c r="C9" s="197">
        <v>38.248800119292468</v>
      </c>
      <c r="D9" s="198">
        <v>9135.5690884125179</v>
      </c>
      <c r="E9" s="199">
        <v>10.624666699803463</v>
      </c>
    </row>
    <row r="10" spans="1:11" ht="15" customHeight="1" thickBot="1" x14ac:dyDescent="0.25">
      <c r="A10" s="309"/>
      <c r="B10" s="200" t="s">
        <v>84</v>
      </c>
      <c r="C10" s="201">
        <v>38.251649132151726</v>
      </c>
      <c r="D10" s="202">
        <v>9136.2495634529987</v>
      </c>
      <c r="E10" s="203">
        <v>10.625458092264369</v>
      </c>
    </row>
    <row r="11" spans="1:11" ht="15" customHeight="1" x14ac:dyDescent="0.2">
      <c r="A11" s="307" t="s">
        <v>4</v>
      </c>
      <c r="B11" s="192" t="s">
        <v>85</v>
      </c>
      <c r="C11" s="193">
        <v>38.251980522944734</v>
      </c>
      <c r="D11" s="194">
        <v>9136.3287147852061</v>
      </c>
      <c r="E11" s="195">
        <v>10.625550145262427</v>
      </c>
    </row>
    <row r="12" spans="1:11" ht="15" customHeight="1" x14ac:dyDescent="0.2">
      <c r="A12" s="308"/>
      <c r="B12" s="196" t="s">
        <v>86</v>
      </c>
      <c r="C12" s="197">
        <v>38.250618806756265</v>
      </c>
      <c r="D12" s="198">
        <v>9136.0034744566256</v>
      </c>
      <c r="E12" s="199">
        <v>10.625171890765628</v>
      </c>
    </row>
    <row r="13" spans="1:11" ht="15" customHeight="1" x14ac:dyDescent="0.2">
      <c r="A13" s="308"/>
      <c r="B13" s="196" t="s">
        <v>87</v>
      </c>
      <c r="C13" s="197">
        <v>38.255779066929513</v>
      </c>
      <c r="D13" s="198">
        <v>9137.2359814419397</v>
      </c>
      <c r="E13" s="199">
        <v>10.626605296369309</v>
      </c>
    </row>
    <row r="14" spans="1:11" ht="15" customHeight="1" x14ac:dyDescent="0.2">
      <c r="A14" s="308"/>
      <c r="B14" s="196" t="s">
        <v>88</v>
      </c>
      <c r="C14" s="197">
        <v>38.249004114152143</v>
      </c>
      <c r="D14" s="198">
        <v>9135.6178117483705</v>
      </c>
      <c r="E14" s="199">
        <v>10.624723365042263</v>
      </c>
    </row>
    <row r="15" spans="1:11" ht="14.25" customHeight="1" thickBot="1" x14ac:dyDescent="0.25">
      <c r="A15" s="309"/>
      <c r="B15" s="200" t="s">
        <v>89</v>
      </c>
      <c r="C15" s="201">
        <v>38.253958940989179</v>
      </c>
      <c r="D15" s="202">
        <v>9136.8012518236064</v>
      </c>
      <c r="E15" s="203">
        <v>10.626099705830327</v>
      </c>
    </row>
    <row r="16" spans="1:11" ht="45.75" customHeight="1" thickBot="1" x14ac:dyDescent="0.25">
      <c r="A16" s="297" t="s">
        <v>90</v>
      </c>
      <c r="B16" s="298"/>
      <c r="C16" s="204">
        <v>38.252064614510026</v>
      </c>
      <c r="D16" s="205">
        <v>9136.3487997108004</v>
      </c>
      <c r="E16" s="206">
        <v>10.625573504030562</v>
      </c>
    </row>
    <row r="19" spans="1:30" s="2" customFormat="1" ht="14.1" customHeight="1" x14ac:dyDescent="0.25">
      <c r="A19" s="170" t="s">
        <v>63</v>
      </c>
      <c r="B19" s="207"/>
      <c r="C19" s="207"/>
      <c r="D19" s="208" t="s">
        <v>64</v>
      </c>
      <c r="E19" s="209">
        <f>[1]Додаток!F1</f>
        <v>42887</v>
      </c>
      <c r="F19" s="210"/>
      <c r="G19" s="211"/>
      <c r="H19" s="211"/>
      <c r="I19" s="211"/>
      <c r="J19" s="211"/>
      <c r="K19" s="211"/>
      <c r="L19" s="4"/>
      <c r="M19" s="4"/>
      <c r="N19" s="4"/>
      <c r="O19" s="210"/>
      <c r="P19" s="211"/>
      <c r="Q19" s="4"/>
      <c r="R19" s="212"/>
      <c r="S19" s="212"/>
      <c r="T19" s="4"/>
      <c r="U19" s="183"/>
      <c r="V19" s="183"/>
      <c r="W19" s="183"/>
      <c r="X19" s="183"/>
      <c r="Y19" s="183"/>
      <c r="Z19" s="175"/>
      <c r="AA19" s="175"/>
      <c r="AB19" s="4"/>
      <c r="AC19" s="176"/>
      <c r="AD19" s="4"/>
    </row>
    <row r="20" spans="1:30" s="2" customFormat="1" ht="7.5" customHeight="1" x14ac:dyDescent="0.25">
      <c r="A20" s="213" t="s">
        <v>65</v>
      </c>
      <c r="C20" s="213" t="s">
        <v>66</v>
      </c>
      <c r="D20" s="214" t="s">
        <v>67</v>
      </c>
      <c r="E20" s="215" t="s">
        <v>68</v>
      </c>
      <c r="F20" s="216"/>
      <c r="G20" s="217"/>
      <c r="H20" s="217"/>
      <c r="I20" s="217"/>
      <c r="J20" s="4"/>
      <c r="K20" s="218"/>
      <c r="L20" s="4"/>
      <c r="M20" s="4"/>
      <c r="N20" s="4"/>
      <c r="O20" s="216"/>
      <c r="P20" s="218"/>
      <c r="Q20" s="4"/>
      <c r="R20" s="178"/>
      <c r="S20" s="178"/>
      <c r="T20" s="4"/>
      <c r="U20" s="183"/>
      <c r="V20" s="183"/>
      <c r="W20" s="183"/>
      <c r="X20" s="183"/>
      <c r="Y20" s="183"/>
      <c r="Z20" s="175"/>
      <c r="AA20" s="175"/>
      <c r="AB20" s="4"/>
      <c r="AC20" s="176"/>
      <c r="AD20" s="4"/>
    </row>
    <row r="21" spans="1:30" s="2" customFormat="1" ht="14.1" customHeight="1" x14ac:dyDescent="0.25">
      <c r="A21" s="170" t="s">
        <v>69</v>
      </c>
      <c r="B21" s="207"/>
      <c r="C21" s="207"/>
      <c r="D21" s="208" t="s">
        <v>70</v>
      </c>
      <c r="E21" s="209">
        <f>E19</f>
        <v>42887</v>
      </c>
      <c r="F21" s="210"/>
      <c r="G21" s="211"/>
      <c r="H21" s="211"/>
      <c r="I21" s="211"/>
      <c r="J21" s="4"/>
      <c r="K21" s="211"/>
      <c r="L21" s="4"/>
      <c r="M21" s="4"/>
      <c r="N21" s="4"/>
      <c r="O21" s="210"/>
      <c r="P21" s="211"/>
      <c r="Q21" s="4"/>
      <c r="R21" s="212"/>
      <c r="S21" s="212"/>
      <c r="T21" s="4"/>
      <c r="U21" s="183"/>
      <c r="V21" s="183"/>
      <c r="W21" s="183"/>
      <c r="X21" s="183"/>
      <c r="Y21" s="183"/>
      <c r="Z21" s="175"/>
      <c r="AA21" s="175"/>
      <c r="AB21" s="4"/>
      <c r="AC21" s="176"/>
      <c r="AD21" s="4"/>
    </row>
    <row r="22" spans="1:30" s="2" customFormat="1" ht="7.5" customHeight="1" x14ac:dyDescent="0.25">
      <c r="A22" s="213" t="s">
        <v>71</v>
      </c>
      <c r="C22" s="213" t="s">
        <v>66</v>
      </c>
      <c r="D22" s="214" t="s">
        <v>67</v>
      </c>
      <c r="E22" s="215" t="s">
        <v>68</v>
      </c>
      <c r="F22" s="216"/>
      <c r="G22" s="217"/>
      <c r="H22" s="217"/>
      <c r="I22" s="217"/>
      <c r="J22" s="4"/>
      <c r="K22" s="218"/>
      <c r="L22" s="4"/>
      <c r="M22" s="4"/>
      <c r="N22" s="4"/>
      <c r="O22" s="216"/>
      <c r="P22" s="218"/>
      <c r="Q22" s="4"/>
      <c r="R22" s="178"/>
      <c r="S22" s="178"/>
      <c r="T22" s="4"/>
      <c r="U22" s="183"/>
      <c r="V22" s="183"/>
      <c r="W22" s="183"/>
      <c r="X22" s="183"/>
      <c r="Y22" s="183"/>
      <c r="Z22" s="175"/>
      <c r="AA22" s="175"/>
      <c r="AB22" s="4"/>
      <c r="AC22" s="176"/>
      <c r="AD22" s="4"/>
    </row>
    <row r="23" spans="1:30" s="2" customFormat="1" ht="14.1" customHeight="1" x14ac:dyDescent="0.25">
      <c r="A23" s="170" t="s">
        <v>72</v>
      </c>
      <c r="B23" s="207"/>
      <c r="C23" s="207"/>
      <c r="D23" s="208" t="s">
        <v>73</v>
      </c>
      <c r="E23" s="209">
        <f>E19</f>
        <v>42887</v>
      </c>
      <c r="F23" s="210"/>
      <c r="G23" s="211"/>
      <c r="H23" s="211"/>
      <c r="I23" s="211"/>
      <c r="J23" s="4"/>
      <c r="K23" s="211"/>
      <c r="L23" s="4"/>
      <c r="M23" s="4"/>
      <c r="N23" s="4"/>
      <c r="O23" s="210"/>
      <c r="P23" s="210"/>
      <c r="Q23" s="4"/>
      <c r="R23" s="212"/>
      <c r="S23" s="212"/>
      <c r="T23" s="4"/>
      <c r="U23" s="183"/>
      <c r="V23" s="183"/>
      <c r="W23" s="183"/>
      <c r="X23" s="183"/>
      <c r="Y23" s="183"/>
      <c r="Z23" s="175"/>
      <c r="AA23" s="175"/>
      <c r="AB23" s="4"/>
      <c r="AC23" s="176"/>
      <c r="AD23" s="4"/>
    </row>
    <row r="24" spans="1:30" s="2" customFormat="1" ht="6.75" customHeight="1" x14ac:dyDescent="0.25">
      <c r="A24" s="213" t="s">
        <v>74</v>
      </c>
      <c r="C24" s="213" t="s">
        <v>66</v>
      </c>
      <c r="D24" s="214" t="s">
        <v>67</v>
      </c>
      <c r="E24" s="215" t="s">
        <v>68</v>
      </c>
      <c r="F24" s="216"/>
      <c r="G24" s="217"/>
      <c r="H24" s="217"/>
      <c r="I24" s="217"/>
      <c r="J24" s="4"/>
      <c r="K24" s="218"/>
      <c r="L24" s="4"/>
      <c r="M24" s="4"/>
      <c r="N24" s="4"/>
      <c r="O24" s="216"/>
      <c r="P24" s="218"/>
      <c r="Q24" s="4"/>
      <c r="R24" s="178"/>
      <c r="S24" s="178"/>
      <c r="T24" s="4"/>
      <c r="U24" s="183"/>
      <c r="V24" s="183"/>
      <c r="W24" s="183"/>
      <c r="X24" s="183"/>
      <c r="Y24" s="183"/>
      <c r="Z24" s="175"/>
      <c r="AA24" s="175"/>
      <c r="AB24" s="4"/>
      <c r="AC24" s="176"/>
      <c r="AD24" s="4"/>
    </row>
    <row r="25" spans="1:30" s="42" customFormat="1" ht="15" x14ac:dyDescent="0.25">
      <c r="A25" s="219"/>
      <c r="B25" s="219"/>
      <c r="C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</row>
    <row r="26" spans="1:30" x14ac:dyDescent="0.2">
      <c r="A26" s="220"/>
    </row>
  </sheetData>
  <mergeCells count="7">
    <mergeCell ref="A16:B16"/>
    <mergeCell ref="A1:B1"/>
    <mergeCell ref="A6:A7"/>
    <mergeCell ref="B6:B7"/>
    <mergeCell ref="C6:E6"/>
    <mergeCell ref="A8:A10"/>
    <mergeCell ref="A11:A15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розрахунок 1 до маршруту 2</vt:lpstr>
      <vt:lpstr>2</vt:lpstr>
      <vt:lpstr>додаток1 до маршруту 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cp:lastPrinted>2017-06-01T09:36:38Z</cp:lastPrinted>
  <dcterms:created xsi:type="dcterms:W3CDTF">2017-06-01T08:58:00Z</dcterms:created>
  <dcterms:modified xsi:type="dcterms:W3CDTF">2017-06-01T09:37:31Z</dcterms:modified>
</cp:coreProperties>
</file>