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2075" activeTab="1"/>
  </bookViews>
  <sheets>
    <sheet name=" розрахунок 1 до маршруту 5" sheetId="1" r:id="rId1"/>
    <sheet name="5" sheetId="2" r:id="rId2"/>
    <sheet name="додаток1 до маршруту 5" sheetId="3" r:id="rId3"/>
  </sheets>
  <externalReferences>
    <externalReference r:id="rId4"/>
  </externalReferences>
  <definedNames>
    <definedName name="_xlnm.Print_Area" localSheetId="1">'5'!$A$1:$AB$52</definedName>
  </definedNames>
  <calcPr calcId="145621"/>
</workbook>
</file>

<file path=xl/calcChain.xml><?xml version="1.0" encoding="utf-8"?>
<calcChain xmlns="http://schemas.openxmlformats.org/spreadsheetml/2006/main">
  <c r="E11" i="3" l="1"/>
  <c r="E15" i="3" s="1"/>
  <c r="R48" i="2"/>
  <c r="R46" i="2"/>
  <c r="R50" i="2" s="1"/>
  <c r="T42" i="2"/>
  <c r="S42" i="2"/>
  <c r="R42" i="2"/>
  <c r="Q42" i="2"/>
  <c r="P42" i="2"/>
  <c r="O42" i="2"/>
  <c r="AC41" i="2"/>
  <c r="AD41" i="2" s="1"/>
  <c r="AC40" i="2"/>
  <c r="AC39" i="2"/>
  <c r="AD39" i="2" s="1"/>
  <c r="AC38" i="2"/>
  <c r="AD38" i="2" s="1"/>
  <c r="AC37" i="2"/>
  <c r="AD37" i="2" s="1"/>
  <c r="AC36" i="2"/>
  <c r="AD36" i="2" s="1"/>
  <c r="AC35" i="2"/>
  <c r="AD35" i="2" s="1"/>
  <c r="AC34" i="2"/>
  <c r="AD34" i="2" s="1"/>
  <c r="AC33" i="2"/>
  <c r="AD33" i="2" s="1"/>
  <c r="AC32" i="2"/>
  <c r="AD32" i="2" s="1"/>
  <c r="AC31" i="2"/>
  <c r="AD31" i="2" s="1"/>
  <c r="AC30" i="2"/>
  <c r="AD30" i="2" s="1"/>
  <c r="AC29" i="2"/>
  <c r="AD29" i="2" s="1"/>
  <c r="AC28" i="2"/>
  <c r="AD28" i="2" s="1"/>
  <c r="AC27" i="2"/>
  <c r="AD27" i="2" s="1"/>
  <c r="AC26" i="2"/>
  <c r="AD26" i="2" s="1"/>
  <c r="AC25" i="2"/>
  <c r="AD25" i="2" s="1"/>
  <c r="AC24" i="2"/>
  <c r="AD24" i="2" s="1"/>
  <c r="AC23" i="2"/>
  <c r="AD23" i="2" s="1"/>
  <c r="AC22" i="2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C11" i="2"/>
  <c r="AA5" i="2"/>
  <c r="X5" i="2"/>
  <c r="C37" i="1"/>
  <c r="D37" i="1" s="1"/>
  <c r="B37" i="1"/>
  <c r="D36" i="1"/>
  <c r="C36" i="1"/>
  <c r="B36" i="1"/>
  <c r="C35" i="1"/>
  <c r="D35" i="1" s="1"/>
  <c r="B35" i="1"/>
  <c r="D34" i="1"/>
  <c r="C34" i="1"/>
  <c r="B34" i="1"/>
  <c r="C33" i="1"/>
  <c r="D33" i="1" s="1"/>
  <c r="B33" i="1"/>
  <c r="D32" i="1"/>
  <c r="C32" i="1"/>
  <c r="B32" i="1"/>
  <c r="C31" i="1"/>
  <c r="D31" i="1" s="1"/>
  <c r="B31" i="1"/>
  <c r="D30" i="1"/>
  <c r="C30" i="1"/>
  <c r="B30" i="1"/>
  <c r="C29" i="1"/>
  <c r="D29" i="1" s="1"/>
  <c r="B29" i="1"/>
  <c r="D28" i="1"/>
  <c r="C28" i="1"/>
  <c r="B28" i="1"/>
  <c r="C27" i="1"/>
  <c r="D27" i="1" s="1"/>
  <c r="B27" i="1"/>
  <c r="D26" i="1"/>
  <c r="C26" i="1"/>
  <c r="B26" i="1"/>
  <c r="C25" i="1"/>
  <c r="D25" i="1" s="1"/>
  <c r="B25" i="1"/>
  <c r="D24" i="1"/>
  <c r="C24" i="1"/>
  <c r="B24" i="1"/>
  <c r="C23" i="1"/>
  <c r="D23" i="1" s="1"/>
  <c r="B23" i="1"/>
  <c r="D22" i="1"/>
  <c r="C22" i="1"/>
  <c r="B22" i="1"/>
  <c r="C21" i="1"/>
  <c r="D21" i="1" s="1"/>
  <c r="B21" i="1"/>
  <c r="D20" i="1"/>
  <c r="C20" i="1"/>
  <c r="B20" i="1"/>
  <c r="C19" i="1"/>
  <c r="D19" i="1" s="1"/>
  <c r="B19" i="1"/>
  <c r="D18" i="1"/>
  <c r="C18" i="1"/>
  <c r="B18" i="1"/>
  <c r="C17" i="1"/>
  <c r="D17" i="1" s="1"/>
  <c r="B17" i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D10" i="1"/>
  <c r="C10" i="1"/>
  <c r="B10" i="1"/>
  <c r="C9" i="1"/>
  <c r="D9" i="1" s="1"/>
  <c r="B9" i="1"/>
  <c r="D8" i="1"/>
  <c r="C8" i="1"/>
  <c r="B8" i="1"/>
  <c r="C7" i="1"/>
  <c r="C38" i="1" s="1"/>
  <c r="B7" i="1"/>
  <c r="C39" i="1" s="1"/>
  <c r="C40" i="1" s="1"/>
  <c r="C42" i="1" l="1"/>
  <c r="C41" i="1"/>
  <c r="D7" i="1"/>
  <c r="D38" i="1" s="1"/>
  <c r="D39" i="1"/>
  <c r="D40" i="1" s="1"/>
  <c r="E13" i="3"/>
  <c r="D42" i="1" l="1"/>
  <c r="D41" i="1"/>
</calcChain>
</file>

<file path=xl/sharedStrings.xml><?xml version="1.0" encoding="utf-8"?>
<sst xmlns="http://schemas.openxmlformats.org/spreadsheetml/2006/main" count="109" uniqueCount="76">
  <si>
    <t>Додаток до Паспорту фізико-хімічних показників природного газу по маршруту № 5</t>
  </si>
  <si>
    <t>Число місяця</t>
  </si>
  <si>
    <t>Теплота згоряння вища, МДж/м3</t>
  </si>
  <si>
    <t>Житомирська область</t>
  </si>
  <si>
    <t>Загальний обсяг газу, м3</t>
  </si>
  <si>
    <t xml:space="preserve">Обсяг газу переданого за добу,  м3 </t>
  </si>
  <si>
    <t>Садки - БПГВП</t>
  </si>
  <si>
    <t>Енергія, МДж</t>
  </si>
  <si>
    <r>
      <t>Теплота згоряння (середньозважене значення за місяць), МДж/м</t>
    </r>
    <r>
      <rPr>
        <sz val="9"/>
        <color rgb="FFFF0000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</si>
  <si>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rgb="FFFF0000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</si>
  <si>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rgb="FFFF0000"/>
        <rFont val="Calibri"/>
        <family val="2"/>
        <charset val="204"/>
      </rPr>
      <t>³</t>
    </r>
  </si>
  <si>
    <t>ПАТ "УКРТРАНСГАЗ"</t>
  </si>
  <si>
    <t>ПАСПОРТ ФІЗИКО-ХІМІЧНИХ ПОКАЗНИКІВ ПРИРОДНОГО ГАЗУ  № 5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</si>
  <si>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</si>
  <si>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</si>
  <si>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</si>
  <si>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Маршрут № 5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</si>
  <si>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</si>
  <si>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</si>
  <si>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КЗУ-1, КЗУ-2, лупінг КЗУ-2</t>
    </r>
  </si>
  <si>
    <t>за період з</t>
  </si>
  <si>
    <t xml:space="preserve"> по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</si>
  <si>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</si>
  <si>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</si>
  <si>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</si>
  <si>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</si>
  <si>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</si>
  <si>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</si>
  <si>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</si>
  <si>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</si>
  <si>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</si>
  <si>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</si>
  <si>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</si>
  <si>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</si>
  <si>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</si>
  <si>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</si>
  <si>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</si>
  <si>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</si>
  <si>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</si>
  <si>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</si>
  <si>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</si>
  <si>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</si>
  <si>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</si>
  <si>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</si>
  <si>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</si>
  <si>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</si>
  <si>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</si>
  <si>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</si>
  <si>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</si>
  <si>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</si>
  <si>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</si>
  <si>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</si>
  <si>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</si>
  <si>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</si>
  <si>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</si>
  <si>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</si>
  <si>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</si>
  <si>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</si>
  <si>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</si>
  <si>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</si>
  <si>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</si>
  <si>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</si>
  <si>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</si>
  <si>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</si>
  <si>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</si>
  <si>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</si>
  <si>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</si>
  <si>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5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</si>
  <si>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</si>
  <si>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</si>
  <si>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</si>
  <si>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</si>
  <si>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</si>
  <si>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</si>
  <si>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Садки - БПГВП, 56ZOPZНІ2006001Z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</si>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</sst>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dd/mm/yyyy\ \р/"/>
    <numFmt numFmtId="166" formatCode="0.0000"/>
    <numFmt numFmtId="167" formatCode="0.0"/>
    <numFmt numFmtId="168" formatCode="0.000"/>
    <numFmt numFmtId="169" formatCode="dd/mm/yy;@"/>
    <numFmt numFmtId="170" formatCode="dd\.mm\.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47" fillId="0" borderId="0"/>
    <xf numFmtId="0" fontId="12" fillId="0" borderId="0"/>
    <xf numFmtId="0" fontId="12" fillId="0" borderId="0"/>
    <xf numFmtId="0" fontId="48" fillId="0" borderId="0"/>
    <xf numFmtId="0" fontId="49" fillId="0" borderId="0"/>
    <xf numFmtId="0" fontId="12" fillId="0" borderId="0"/>
    <xf numFmtId="0" fontId="1" fillId="0" borderId="0"/>
    <xf numFmtId="0" fontId="50" fillId="0" borderId="0"/>
    <xf numFmtId="0" fontId="47" fillId="0" borderId="0"/>
    <xf numFmtId="0" fontId="47" fillId="0" borderId="0"/>
  </cellStyleXfs>
  <cellXfs count="298">
    <xf numFmtId="0" fontId="0" fillId="0" borderId="0" xfId="0"/>
    <xf numFmtId="0" fontId="2" fillId="0" borderId="0" xfId="1" applyFont="1" applyAlignment="1"/>
    <xf numFmtId="0" fontId="1" fillId="0" borderId="0" xfId="1"/>
    <xf numFmtId="0" fontId="1" fillId="0" borderId="0" xfId="1" applyBorder="1"/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ill="1" applyBorder="1"/>
    <xf numFmtId="49" fontId="8" fillId="3" borderId="1" xfId="0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 applyProtection="1">
      <alignment horizontal="center" vertical="center" wrapText="1"/>
    </xf>
    <xf numFmtId="49" fontId="10" fillId="0" borderId="0" xfId="2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2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4" fontId="6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/>
    <xf numFmtId="4" fontId="14" fillId="0" borderId="0" xfId="1" applyNumberFormat="1" applyFont="1" applyFill="1" applyBorder="1"/>
    <xf numFmtId="4" fontId="10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/>
    <xf numFmtId="3" fontId="17" fillId="5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 vertical="center"/>
    </xf>
    <xf numFmtId="4" fontId="17" fillId="5" borderId="1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0" fontId="20" fillId="0" borderId="2" xfId="1" applyFont="1" applyBorder="1"/>
    <xf numFmtId="0" fontId="21" fillId="0" borderId="3" xfId="1" applyFont="1" applyBorder="1" applyProtection="1">
      <protection locked="0"/>
    </xf>
    <xf numFmtId="0" fontId="11" fillId="0" borderId="3" xfId="1" applyFont="1" applyBorder="1" applyProtection="1">
      <protection locked="0"/>
    </xf>
    <xf numFmtId="0" fontId="1" fillId="0" borderId="0" xfId="1" applyProtection="1">
      <protection locked="0"/>
    </xf>
    <xf numFmtId="0" fontId="11" fillId="0" borderId="6" xfId="1" applyFont="1" applyBorder="1" applyProtection="1">
      <protection locked="0"/>
    </xf>
    <xf numFmtId="0" fontId="11" fillId="0" borderId="5" xfId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21" fillId="0" borderId="0" xfId="1" applyFont="1" applyBorder="1" applyProtection="1"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0" fillId="0" borderId="5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horizontal="center"/>
      <protection locked="0"/>
    </xf>
    <xf numFmtId="0" fontId="21" fillId="4" borderId="24" xfId="1" applyFont="1" applyFill="1" applyBorder="1" applyAlignment="1" applyProtection="1">
      <alignment horizontal="center" vertical="center" textRotation="90" wrapText="1"/>
      <protection locked="0"/>
    </xf>
    <xf numFmtId="0" fontId="21" fillId="4" borderId="25" xfId="1" applyFont="1" applyFill="1" applyBorder="1" applyAlignment="1" applyProtection="1">
      <alignment horizontal="center" vertical="center" textRotation="90" wrapText="1"/>
      <protection locked="0"/>
    </xf>
    <xf numFmtId="0" fontId="21" fillId="4" borderId="26" xfId="1" applyFont="1" applyFill="1" applyBorder="1" applyAlignment="1" applyProtection="1">
      <alignment horizontal="center" vertical="center" textRotation="90" wrapText="1"/>
      <protection locked="0"/>
    </xf>
    <xf numFmtId="0" fontId="21" fillId="4" borderId="27" xfId="1" applyFont="1" applyFill="1" applyBorder="1" applyAlignment="1" applyProtection="1">
      <alignment horizontal="center" vertical="center" textRotation="90" wrapText="1"/>
      <protection locked="0"/>
    </xf>
    <xf numFmtId="0" fontId="21" fillId="4" borderId="21" xfId="1" applyFont="1" applyFill="1" applyBorder="1" applyAlignment="1" applyProtection="1">
      <alignment horizontal="center" vertical="center" textRotation="90" wrapText="1"/>
      <protection locked="0"/>
    </xf>
    <xf numFmtId="0" fontId="21" fillId="4" borderId="28" xfId="1" applyFont="1" applyFill="1" applyBorder="1" applyAlignment="1" applyProtection="1">
      <alignment horizontal="center" vertical="center" textRotation="90" wrapText="1"/>
      <protection locked="0"/>
    </xf>
    <xf numFmtId="0" fontId="21" fillId="4" borderId="7" xfId="1" applyFont="1" applyFill="1" applyBorder="1" applyAlignment="1" applyProtection="1">
      <alignment horizontal="center" vertical="center" wrapText="1"/>
      <protection locked="0"/>
    </xf>
    <xf numFmtId="166" fontId="27" fillId="0" borderId="8" xfId="1" applyNumberFormat="1" applyFont="1" applyBorder="1" applyAlignment="1">
      <alignment horizontal="center" vertical="center" wrapText="1"/>
    </xf>
    <xf numFmtId="166" fontId="27" fillId="0" borderId="9" xfId="1" applyNumberFormat="1" applyFont="1" applyBorder="1" applyAlignment="1">
      <alignment horizontal="center" vertical="center" wrapText="1"/>
    </xf>
    <xf numFmtId="166" fontId="27" fillId="0" borderId="32" xfId="1" applyNumberFormat="1" applyFont="1" applyBorder="1" applyAlignment="1">
      <alignment horizontal="center" vertical="center" wrapText="1"/>
    </xf>
    <xf numFmtId="166" fontId="27" fillId="0" borderId="33" xfId="1" applyNumberFormat="1" applyFont="1" applyBorder="1" applyAlignment="1">
      <alignment horizontal="center" vertical="center" wrapText="1"/>
    </xf>
    <xf numFmtId="1" fontId="27" fillId="0" borderId="7" xfId="1" applyNumberFormat="1" applyFont="1" applyBorder="1" applyAlignment="1">
      <alignment horizontal="center" vertical="center" wrapText="1"/>
    </xf>
    <xf numFmtId="2" fontId="27" fillId="0" borderId="8" xfId="1" applyNumberFormat="1" applyFont="1" applyBorder="1" applyAlignment="1">
      <alignment horizontal="center" vertical="center" wrapText="1"/>
    </xf>
    <xf numFmtId="2" fontId="27" fillId="0" borderId="10" xfId="1" applyNumberFormat="1" applyFont="1" applyBorder="1" applyAlignment="1">
      <alignment horizontal="center" vertical="center" wrapText="1"/>
    </xf>
    <xf numFmtId="2" fontId="27" fillId="0" borderId="34" xfId="1" applyNumberFormat="1" applyFont="1" applyBorder="1" applyAlignment="1">
      <alignment horizontal="center" vertical="center" wrapText="1"/>
    </xf>
    <xf numFmtId="1" fontId="27" fillId="0" borderId="34" xfId="1" applyNumberFormat="1" applyFont="1" applyBorder="1" applyAlignment="1">
      <alignment horizontal="center" vertical="center" wrapText="1"/>
    </xf>
    <xf numFmtId="2" fontId="27" fillId="0" borderId="9" xfId="1" applyNumberFormat="1" applyFont="1" applyBorder="1" applyAlignment="1">
      <alignment horizontal="center" vertical="center" wrapText="1"/>
    </xf>
    <xf numFmtId="167" fontId="28" fillId="0" borderId="35" xfId="1" applyNumberFormat="1" applyFont="1" applyBorder="1" applyAlignment="1">
      <alignment horizontal="center" vertical="center" wrapText="1"/>
    </xf>
    <xf numFmtId="167" fontId="28" fillId="0" borderId="1" xfId="1" applyNumberFormat="1" applyFont="1" applyBorder="1" applyAlignment="1">
      <alignment horizontal="center" vertical="center" wrapText="1"/>
    </xf>
    <xf numFmtId="0" fontId="11" fillId="4" borderId="36" xfId="1" applyFont="1" applyFill="1" applyBorder="1" applyAlignment="1" applyProtection="1">
      <alignment horizontal="center" vertical="center" wrapText="1"/>
      <protection locked="0"/>
    </xf>
    <xf numFmtId="0" fontId="11" fillId="4" borderId="37" xfId="1" applyFont="1" applyFill="1" applyBorder="1" applyAlignment="1" applyProtection="1">
      <alignment horizontal="center" vertical="center" wrapText="1"/>
      <protection locked="0"/>
    </xf>
    <xf numFmtId="168" fontId="29" fillId="4" borderId="0" xfId="1" applyNumberFormat="1" applyFont="1" applyFill="1"/>
    <xf numFmtId="0" fontId="30" fillId="4" borderId="0" xfId="1" applyFont="1" applyFill="1" applyAlignment="1">
      <alignment horizontal="center"/>
    </xf>
    <xf numFmtId="2" fontId="29" fillId="4" borderId="0" xfId="1" applyNumberFormat="1" applyFont="1" applyFill="1" applyProtection="1"/>
    <xf numFmtId="0" fontId="29" fillId="4" borderId="0" xfId="1" applyFont="1" applyFill="1" applyProtection="1">
      <protection locked="0"/>
    </xf>
    <xf numFmtId="0" fontId="21" fillId="4" borderId="11" xfId="1" applyFont="1" applyFill="1" applyBorder="1" applyAlignment="1" applyProtection="1">
      <alignment horizontal="center" vertical="center" wrapText="1"/>
      <protection locked="0"/>
    </xf>
    <xf numFmtId="166" fontId="27" fillId="0" borderId="18" xfId="1" applyNumberFormat="1" applyFont="1" applyBorder="1" applyAlignment="1">
      <alignment horizontal="center" vertical="center" wrapText="1"/>
    </xf>
    <xf numFmtId="166" fontId="27" fillId="0" borderId="1" xfId="1" applyNumberFormat="1" applyFont="1" applyBorder="1" applyAlignment="1">
      <alignment horizontal="center" vertical="center" wrapText="1"/>
    </xf>
    <xf numFmtId="166" fontId="27" fillId="0" borderId="38" xfId="1" applyNumberFormat="1" applyFont="1" applyBorder="1" applyAlignment="1">
      <alignment horizontal="center" vertical="center" wrapText="1"/>
    </xf>
    <xf numFmtId="166" fontId="27" fillId="0" borderId="39" xfId="1" applyNumberFormat="1" applyFont="1" applyBorder="1" applyAlignment="1">
      <alignment horizontal="center" vertical="center" wrapText="1"/>
    </xf>
    <xf numFmtId="1" fontId="27" fillId="0" borderId="11" xfId="1" applyNumberFormat="1" applyFont="1" applyBorder="1" applyAlignment="1">
      <alignment horizontal="center" vertical="center" wrapText="1"/>
    </xf>
    <xf numFmtId="2" fontId="27" fillId="0" borderId="18" xfId="1" applyNumberFormat="1" applyFont="1" applyBorder="1" applyAlignment="1">
      <alignment horizontal="center" vertical="center" wrapText="1"/>
    </xf>
    <xf numFmtId="2" fontId="27" fillId="0" borderId="19" xfId="1" applyNumberFormat="1" applyFont="1" applyBorder="1" applyAlignment="1">
      <alignment horizontal="center" vertical="center" wrapText="1"/>
    </xf>
    <xf numFmtId="2" fontId="27" fillId="0" borderId="35" xfId="1" applyNumberFormat="1" applyFont="1" applyBorder="1" applyAlignment="1">
      <alignment horizontal="center" vertical="center" wrapText="1"/>
    </xf>
    <xf numFmtId="1" fontId="27" fillId="0" borderId="35" xfId="1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11" fillId="4" borderId="19" xfId="1" applyFont="1" applyFill="1" applyBorder="1" applyAlignment="1" applyProtection="1">
      <alignment horizontal="center" vertical="center" wrapText="1"/>
      <protection locked="0"/>
    </xf>
    <xf numFmtId="166" fontId="28" fillId="0" borderId="18" xfId="1" applyNumberFormat="1" applyFont="1" applyBorder="1" applyAlignment="1">
      <alignment horizontal="center" vertical="center" wrapText="1"/>
    </xf>
    <xf numFmtId="166" fontId="28" fillId="0" borderId="1" xfId="1" applyNumberFormat="1" applyFont="1" applyBorder="1" applyAlignment="1">
      <alignment horizontal="center" vertical="center" wrapText="1"/>
    </xf>
    <xf numFmtId="166" fontId="28" fillId="0" borderId="38" xfId="1" applyNumberFormat="1" applyFont="1" applyBorder="1" applyAlignment="1">
      <alignment horizontal="center" vertical="center" wrapText="1"/>
    </xf>
    <xf numFmtId="166" fontId="28" fillId="0" borderId="39" xfId="1" applyNumberFormat="1" applyFont="1" applyBorder="1" applyAlignment="1">
      <alignment horizontal="center" vertical="center" wrapText="1"/>
    </xf>
    <xf numFmtId="1" fontId="28" fillId="0" borderId="11" xfId="1" applyNumberFormat="1" applyFont="1" applyBorder="1" applyAlignment="1">
      <alignment horizontal="center" vertical="center" wrapText="1"/>
    </xf>
    <xf numFmtId="2" fontId="28" fillId="0" borderId="18" xfId="1" applyNumberFormat="1" applyFont="1" applyBorder="1" applyAlignment="1">
      <alignment horizontal="center" vertical="center" wrapText="1"/>
    </xf>
    <xf numFmtId="2" fontId="28" fillId="0" borderId="19" xfId="1" applyNumberFormat="1" applyFont="1" applyBorder="1" applyAlignment="1">
      <alignment horizontal="center" vertical="center" wrapText="1"/>
    </xf>
    <xf numFmtId="2" fontId="28" fillId="0" borderId="35" xfId="1" applyNumberFormat="1" applyFont="1" applyBorder="1" applyAlignment="1">
      <alignment horizontal="center" vertical="center" wrapText="1"/>
    </xf>
    <xf numFmtId="1" fontId="28" fillId="0" borderId="35" xfId="1" applyNumberFormat="1" applyFont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 vertical="center" wrapText="1"/>
    </xf>
    <xf numFmtId="168" fontId="1" fillId="4" borderId="0" xfId="1" applyNumberFormat="1" applyFill="1"/>
    <xf numFmtId="0" fontId="31" fillId="4" borderId="0" xfId="1" applyFont="1" applyFill="1" applyAlignment="1">
      <alignment horizontal="center"/>
    </xf>
    <xf numFmtId="2" fontId="1" fillId="4" borderId="0" xfId="1" applyNumberFormat="1" applyFill="1" applyProtection="1"/>
    <xf numFmtId="0" fontId="1" fillId="4" borderId="0" xfId="1" applyFill="1" applyProtection="1">
      <protection locked="0"/>
    </xf>
    <xf numFmtId="0" fontId="21" fillId="4" borderId="40" xfId="1" applyFont="1" applyFill="1" applyBorder="1" applyAlignment="1" applyProtection="1">
      <alignment horizontal="center" vertical="center" wrapText="1"/>
      <protection locked="0"/>
    </xf>
    <xf numFmtId="0" fontId="21" fillId="4" borderId="1" xfId="1" applyFont="1" applyFill="1" applyBorder="1" applyAlignment="1" applyProtection="1">
      <alignment horizontal="center" vertical="center" wrapText="1"/>
      <protection locked="0"/>
    </xf>
    <xf numFmtId="2" fontId="28" fillId="0" borderId="38" xfId="1" applyNumberFormat="1" applyFont="1" applyBorder="1" applyAlignment="1">
      <alignment horizontal="center" vertical="center" wrapText="1"/>
    </xf>
    <xf numFmtId="167" fontId="28" fillId="0" borderId="18" xfId="1" applyNumberFormat="1" applyFont="1" applyBorder="1" applyAlignment="1">
      <alignment horizontal="center" vertical="center" wrapText="1"/>
    </xf>
    <xf numFmtId="166" fontId="11" fillId="4" borderId="41" xfId="1" applyNumberFormat="1" applyFont="1" applyFill="1" applyBorder="1" applyAlignment="1">
      <alignment horizontal="center"/>
    </xf>
    <xf numFmtId="166" fontId="11" fillId="4" borderId="36" xfId="1" applyNumberFormat="1" applyFont="1" applyFill="1" applyBorder="1" applyAlignment="1">
      <alignment horizontal="center"/>
    </xf>
    <xf numFmtId="166" fontId="11" fillId="4" borderId="42" xfId="1" applyNumberFormat="1" applyFont="1" applyFill="1" applyBorder="1" applyAlignment="1">
      <alignment horizontal="center"/>
    </xf>
    <xf numFmtId="2" fontId="27" fillId="0" borderId="38" xfId="1" applyNumberFormat="1" applyFont="1" applyBorder="1" applyAlignment="1">
      <alignment horizontal="center" vertical="center" wrapText="1"/>
    </xf>
    <xf numFmtId="166" fontId="21" fillId="4" borderId="18" xfId="1" applyNumberFormat="1" applyFont="1" applyFill="1" applyBorder="1" applyAlignment="1">
      <alignment horizontal="center"/>
    </xf>
    <xf numFmtId="166" fontId="21" fillId="4" borderId="1" xfId="1" applyNumberFormat="1" applyFont="1" applyFill="1" applyBorder="1" applyAlignment="1">
      <alignment horizontal="center"/>
    </xf>
    <xf numFmtId="166" fontId="21" fillId="4" borderId="38" xfId="1" applyNumberFormat="1" applyFont="1" applyFill="1" applyBorder="1" applyAlignment="1">
      <alignment horizontal="center"/>
    </xf>
    <xf numFmtId="1" fontId="28" fillId="0" borderId="43" xfId="1" applyNumberFormat="1" applyFont="1" applyBorder="1" applyAlignment="1">
      <alignment horizontal="center" vertical="center" wrapText="1"/>
    </xf>
    <xf numFmtId="1" fontId="27" fillId="0" borderId="43" xfId="1" applyNumberFormat="1" applyFont="1" applyBorder="1" applyAlignment="1">
      <alignment horizontal="center" vertical="center" wrapText="1"/>
    </xf>
    <xf numFmtId="166" fontId="11" fillId="4" borderId="18" xfId="1" applyNumberFormat="1" applyFont="1" applyFill="1" applyBorder="1" applyAlignment="1">
      <alignment horizontal="center"/>
    </xf>
    <xf numFmtId="166" fontId="11" fillId="4" borderId="1" xfId="1" applyNumberFormat="1" applyFont="1" applyFill="1" applyBorder="1" applyAlignment="1">
      <alignment horizontal="center"/>
    </xf>
    <xf numFmtId="166" fontId="11" fillId="4" borderId="38" xfId="1" applyNumberFormat="1" applyFont="1" applyFill="1" applyBorder="1" applyAlignment="1">
      <alignment horizontal="center"/>
    </xf>
    <xf numFmtId="167" fontId="21" fillId="4" borderId="18" xfId="1" applyNumberFormat="1" applyFont="1" applyFill="1" applyBorder="1" applyAlignment="1">
      <alignment horizontal="center"/>
    </xf>
    <xf numFmtId="167" fontId="21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11" fillId="4" borderId="44" xfId="1" applyNumberFormat="1" applyFont="1" applyFill="1" applyBorder="1" applyAlignment="1">
      <alignment horizontal="center"/>
    </xf>
    <xf numFmtId="3" fontId="11" fillId="4" borderId="45" xfId="1" applyNumberFormat="1" applyFont="1" applyFill="1" applyBorder="1" applyAlignment="1">
      <alignment horizontal="center"/>
    </xf>
    <xf numFmtId="2" fontId="11" fillId="4" borderId="36" xfId="1" applyNumberFormat="1" applyFont="1" applyFill="1" applyBorder="1" applyAlignment="1">
      <alignment horizontal="center"/>
    </xf>
    <xf numFmtId="2" fontId="21" fillId="4" borderId="42" xfId="1" applyNumberFormat="1" applyFont="1" applyFill="1" applyBorder="1" applyAlignment="1" applyProtection="1">
      <alignment horizontal="center" vertical="center" wrapText="1"/>
      <protection locked="0"/>
    </xf>
    <xf numFmtId="166" fontId="21" fillId="4" borderId="39" xfId="1" applyNumberFormat="1" applyFont="1" applyFill="1" applyBorder="1" applyAlignment="1">
      <alignment horizontal="center"/>
    </xf>
    <xf numFmtId="3" fontId="21" fillId="4" borderId="35" xfId="1" applyNumberFormat="1" applyFont="1" applyFill="1" applyBorder="1" applyAlignment="1">
      <alignment horizontal="center"/>
    </xf>
    <xf numFmtId="2" fontId="21" fillId="4" borderId="1" xfId="1" applyNumberFormat="1" applyFont="1" applyFill="1" applyBorder="1" applyAlignment="1">
      <alignment horizontal="center"/>
    </xf>
    <xf numFmtId="2" fontId="21" fillId="4" borderId="38" xfId="1" applyNumberFormat="1" applyFont="1" applyFill="1" applyBorder="1" applyAlignment="1" applyProtection="1">
      <alignment horizontal="center" vertical="center" wrapText="1"/>
      <protection locked="0"/>
    </xf>
    <xf numFmtId="166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11" fillId="4" borderId="19" xfId="1" applyNumberFormat="1" applyFont="1" applyFill="1" applyBorder="1" applyAlignment="1" applyProtection="1">
      <alignment horizontal="center" vertical="center" wrapText="1"/>
      <protection locked="0"/>
    </xf>
    <xf numFmtId="166" fontId="11" fillId="4" borderId="39" xfId="1" applyNumberFormat="1" applyFont="1" applyFill="1" applyBorder="1" applyAlignment="1">
      <alignment horizontal="center"/>
    </xf>
    <xf numFmtId="3" fontId="11" fillId="4" borderId="35" xfId="1" applyNumberFormat="1" applyFont="1" applyFill="1" applyBorder="1" applyAlignment="1">
      <alignment horizontal="center"/>
    </xf>
    <xf numFmtId="2" fontId="11" fillId="4" borderId="1" xfId="1" applyNumberFormat="1" applyFont="1" applyFill="1" applyBorder="1" applyAlignment="1">
      <alignment horizontal="center"/>
    </xf>
    <xf numFmtId="166" fontId="11" fillId="4" borderId="35" xfId="1" applyNumberFormat="1" applyFont="1" applyFill="1" applyBorder="1" applyAlignment="1">
      <alignment horizontal="center"/>
    </xf>
    <xf numFmtId="166" fontId="11" fillId="4" borderId="45" xfId="1" applyNumberFormat="1" applyFont="1" applyFill="1" applyBorder="1" applyAlignment="1">
      <alignment horizontal="center"/>
    </xf>
    <xf numFmtId="166" fontId="21" fillId="4" borderId="35" xfId="1" applyNumberFormat="1" applyFont="1" applyFill="1" applyBorder="1" applyAlignment="1">
      <alignment horizontal="center"/>
    </xf>
    <xf numFmtId="3" fontId="21" fillId="4" borderId="11" xfId="1" applyNumberFormat="1" applyFont="1" applyFill="1" applyBorder="1" applyAlignment="1" applyProtection="1">
      <alignment horizontal="center"/>
      <protection locked="0"/>
    </xf>
    <xf numFmtId="2" fontId="21" fillId="4" borderId="18" xfId="1" applyNumberFormat="1" applyFont="1" applyFill="1" applyBorder="1" applyAlignment="1">
      <alignment horizontal="center"/>
    </xf>
    <xf numFmtId="2" fontId="21" fillId="4" borderId="19" xfId="1" applyNumberFormat="1" applyFont="1" applyFill="1" applyBorder="1" applyAlignment="1" applyProtection="1">
      <alignment horizontal="center" vertical="center" wrapText="1"/>
      <protection locked="0"/>
    </xf>
    <xf numFmtId="3" fontId="21" fillId="4" borderId="43" xfId="1" applyNumberFormat="1" applyFont="1" applyFill="1" applyBorder="1" applyAlignment="1" applyProtection="1">
      <alignment horizontal="center" vertical="center" wrapText="1"/>
      <protection locked="0"/>
    </xf>
    <xf numFmtId="4" fontId="21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21" fillId="4" borderId="23" xfId="1" applyFont="1" applyFill="1" applyBorder="1" applyAlignment="1" applyProtection="1">
      <alignment horizontal="center" vertical="center" wrapText="1"/>
      <protection locked="0"/>
    </xf>
    <xf numFmtId="166" fontId="21" fillId="4" borderId="46" xfId="1" applyNumberFormat="1" applyFont="1" applyFill="1" applyBorder="1" applyAlignment="1">
      <alignment horizontal="center"/>
    </xf>
    <xf numFmtId="166" fontId="21" fillId="4" borderId="47" xfId="1" applyNumberFormat="1" applyFont="1" applyFill="1" applyBorder="1" applyAlignment="1">
      <alignment horizontal="center"/>
    </xf>
    <xf numFmtId="166" fontId="21" fillId="4" borderId="48" xfId="1" applyNumberFormat="1" applyFont="1" applyFill="1" applyBorder="1" applyAlignment="1">
      <alignment horizontal="center"/>
    </xf>
    <xf numFmtId="166" fontId="21" fillId="4" borderId="49" xfId="1" applyNumberFormat="1" applyFont="1" applyFill="1" applyBorder="1" applyAlignment="1">
      <alignment horizontal="center"/>
    </xf>
    <xf numFmtId="3" fontId="11" fillId="4" borderId="11" xfId="1" applyNumberFormat="1" applyFont="1" applyFill="1" applyBorder="1" applyAlignment="1" applyProtection="1">
      <alignment horizontal="center"/>
      <protection locked="0"/>
    </xf>
    <xf numFmtId="2" fontId="11" fillId="4" borderId="18" xfId="1" applyNumberFormat="1" applyFont="1" applyFill="1" applyBorder="1" applyAlignment="1">
      <alignment horizontal="center"/>
    </xf>
    <xf numFmtId="2" fontId="11" fillId="4" borderId="19" xfId="1" applyNumberFormat="1" applyFont="1" applyFill="1" applyBorder="1" applyAlignment="1" applyProtection="1">
      <alignment horizontal="center" vertical="center" wrapText="1"/>
      <protection locked="0"/>
    </xf>
    <xf numFmtId="3" fontId="11" fillId="4" borderId="43" xfId="1" applyNumberFormat="1" applyFont="1" applyFill="1" applyBorder="1" applyAlignment="1" applyProtection="1">
      <alignment horizontal="center" vertical="center" wrapText="1"/>
      <protection locked="0"/>
    </xf>
    <xf numFmtId="4" fontId="11" fillId="4" borderId="19" xfId="1" applyNumberFormat="1" applyFont="1" applyFill="1" applyBorder="1" applyAlignment="1" applyProtection="1">
      <alignment horizontal="center" vertical="center" wrapText="1"/>
      <protection locked="0"/>
    </xf>
    <xf numFmtId="3" fontId="21" fillId="4" borderId="46" xfId="1" applyNumberFormat="1" applyFont="1" applyFill="1" applyBorder="1" applyAlignment="1">
      <alignment horizontal="center"/>
    </xf>
    <xf numFmtId="2" fontId="21" fillId="4" borderId="47" xfId="1" applyNumberFormat="1" applyFont="1" applyFill="1" applyBorder="1" applyAlignment="1">
      <alignment horizontal="center"/>
    </xf>
    <xf numFmtId="2" fontId="21" fillId="4" borderId="48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47" xfId="1" applyFont="1" applyFill="1" applyBorder="1" applyAlignment="1" applyProtection="1">
      <alignment horizontal="center" vertical="center" wrapText="1"/>
      <protection locked="0"/>
    </xf>
    <xf numFmtId="0" fontId="11" fillId="4" borderId="50" xfId="1" applyFont="1" applyFill="1" applyBorder="1" applyAlignment="1" applyProtection="1">
      <alignment horizontal="center" vertical="center" wrapText="1"/>
      <protection locked="0"/>
    </xf>
    <xf numFmtId="0" fontId="21" fillId="4" borderId="51" xfId="1" applyFont="1" applyFill="1" applyBorder="1" applyAlignment="1" applyProtection="1">
      <alignment horizontal="center" vertical="center" wrapText="1"/>
      <protection locked="0"/>
    </xf>
    <xf numFmtId="166" fontId="11" fillId="4" borderId="29" xfId="1" applyNumberFormat="1" applyFont="1" applyFill="1" applyBorder="1" applyAlignment="1">
      <alignment horizontal="center"/>
    </xf>
    <xf numFmtId="166" fontId="11" fillId="4" borderId="30" xfId="1" applyNumberFormat="1" applyFont="1" applyFill="1" applyBorder="1" applyAlignment="1">
      <alignment horizontal="center"/>
    </xf>
    <xf numFmtId="166" fontId="11" fillId="4" borderId="52" xfId="1" applyNumberFormat="1" applyFont="1" applyFill="1" applyBorder="1" applyAlignment="1">
      <alignment horizontal="center"/>
    </xf>
    <xf numFmtId="166" fontId="11" fillId="4" borderId="53" xfId="1" applyNumberFormat="1" applyFont="1" applyFill="1" applyBorder="1" applyAlignment="1">
      <alignment horizontal="center"/>
    </xf>
    <xf numFmtId="3" fontId="11" fillId="4" borderId="51" xfId="1" applyNumberFormat="1" applyFont="1" applyFill="1" applyBorder="1" applyAlignment="1" applyProtection="1">
      <alignment horizontal="center"/>
      <protection locked="0"/>
    </xf>
    <xf numFmtId="3" fontId="11" fillId="4" borderId="54" xfId="1" applyNumberFormat="1" applyFont="1" applyFill="1" applyBorder="1" applyAlignment="1">
      <alignment horizontal="center"/>
    </xf>
    <xf numFmtId="2" fontId="11" fillId="4" borderId="30" xfId="1" applyNumberFormat="1" applyFont="1" applyFill="1" applyBorder="1" applyAlignment="1">
      <alignment horizontal="center"/>
    </xf>
    <xf numFmtId="2" fontId="21" fillId="4" borderId="31" xfId="1" applyNumberFormat="1" applyFont="1" applyFill="1" applyBorder="1" applyAlignment="1" applyProtection="1">
      <alignment horizontal="center" vertical="center" wrapText="1"/>
      <protection locked="0"/>
    </xf>
    <xf numFmtId="167" fontId="21" fillId="4" borderId="35" xfId="1" applyNumberFormat="1" applyFont="1" applyFill="1" applyBorder="1" applyAlignment="1">
      <alignment horizontal="center"/>
    </xf>
    <xf numFmtId="0" fontId="11" fillId="4" borderId="30" xfId="1" applyFont="1" applyFill="1" applyBorder="1" applyAlignment="1" applyProtection="1">
      <alignment horizontal="center" vertical="center" wrapText="1"/>
      <protection locked="0"/>
    </xf>
    <xf numFmtId="0" fontId="11" fillId="4" borderId="31" xfId="1" applyFont="1" applyFill="1" applyBorder="1" applyAlignment="1" applyProtection="1">
      <alignment horizontal="center" vertical="center" wrapText="1"/>
      <protection locked="0"/>
    </xf>
    <xf numFmtId="168" fontId="1" fillId="0" borderId="0" xfId="1" applyNumberFormat="1"/>
    <xf numFmtId="0" fontId="31" fillId="0" borderId="0" xfId="1" applyFont="1" applyAlignment="1">
      <alignment horizontal="center"/>
    </xf>
    <xf numFmtId="2" fontId="1" fillId="0" borderId="0" xfId="1" applyNumberFormat="1" applyProtection="1"/>
    <xf numFmtId="0" fontId="1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1" fillId="0" borderId="6" xfId="1" applyFont="1" applyFill="1" applyBorder="1" applyAlignment="1" applyProtection="1">
      <alignment horizontal="right" vertical="center" wrapText="1"/>
      <protection locked="0"/>
    </xf>
    <xf numFmtId="169" fontId="32" fillId="0" borderId="5" xfId="1" applyNumberFormat="1" applyFont="1" applyBorder="1" applyAlignment="1">
      <alignment horizontal="right" vertical="center" wrapText="1"/>
    </xf>
    <xf numFmtId="0" fontId="33" fillId="0" borderId="60" xfId="1" applyFont="1" applyBorder="1" applyAlignment="1" applyProtection="1">
      <alignment vertical="center"/>
      <protection locked="0"/>
    </xf>
    <xf numFmtId="0" fontId="33" fillId="0" borderId="60" xfId="1" applyFont="1" applyBorder="1" applyProtection="1">
      <protection locked="0"/>
    </xf>
    <xf numFmtId="169" fontId="34" fillId="0" borderId="60" xfId="1" applyNumberFormat="1" applyFont="1" applyBorder="1" applyAlignment="1">
      <alignment vertical="center" wrapText="1"/>
    </xf>
    <xf numFmtId="169" fontId="36" fillId="0" borderId="0" xfId="1" applyNumberFormat="1" applyFont="1" applyFill="1" applyBorder="1" applyAlignment="1">
      <alignment horizontal="right" vertical="center" wrapText="1"/>
    </xf>
    <xf numFmtId="168" fontId="37" fillId="0" borderId="6" xfId="1" applyNumberFormat="1" applyFont="1" applyFill="1" applyBorder="1" applyAlignment="1">
      <alignment horizontal="right" vertical="center"/>
    </xf>
    <xf numFmtId="168" fontId="37" fillId="0" borderId="0" xfId="1" applyNumberFormat="1" applyFont="1" applyBorder="1" applyAlignment="1">
      <alignment horizontal="right" vertical="center"/>
    </xf>
    <xf numFmtId="168" fontId="38" fillId="0" borderId="0" xfId="1" applyNumberFormat="1" applyFont="1" applyBorder="1" applyAlignment="1">
      <alignment horizontal="left" vertical="center"/>
    </xf>
    <xf numFmtId="0" fontId="11" fillId="0" borderId="0" xfId="1" applyFont="1" applyBorder="1"/>
    <xf numFmtId="0" fontId="39" fillId="0" borderId="0" xfId="1" applyFont="1" applyBorder="1" applyAlignment="1" applyProtection="1">
      <alignment vertical="center"/>
      <protection locked="0"/>
    </xf>
    <xf numFmtId="0" fontId="40" fillId="0" borderId="0" xfId="1" applyFont="1" applyBorder="1"/>
    <xf numFmtId="0" fontId="40" fillId="0" borderId="0" xfId="1" applyFont="1" applyBorder="1" applyProtection="1">
      <protection locked="0"/>
    </xf>
    <xf numFmtId="0" fontId="39" fillId="0" borderId="0" xfId="1" applyFont="1" applyBorder="1" applyProtection="1">
      <protection locked="0"/>
    </xf>
    <xf numFmtId="0" fontId="39" fillId="0" borderId="0" xfId="1" applyFont="1" applyBorder="1"/>
    <xf numFmtId="169" fontId="36" fillId="0" borderId="0" xfId="1" applyNumberFormat="1" applyFont="1" applyBorder="1" applyAlignment="1">
      <alignment horizontal="right" vertical="center" wrapText="1"/>
    </xf>
    <xf numFmtId="168" fontId="37" fillId="0" borderId="6" xfId="1" applyNumberFormat="1" applyFont="1" applyBorder="1" applyAlignment="1">
      <alignment horizontal="right" vertical="center"/>
    </xf>
    <xf numFmtId="0" fontId="11" fillId="0" borderId="12" xfId="1" applyFont="1" applyBorder="1" applyProtection="1">
      <protection locked="0"/>
    </xf>
    <xf numFmtId="0" fontId="11" fillId="0" borderId="13" xfId="1" applyFont="1" applyBorder="1" applyProtection="1">
      <protection locked="0"/>
    </xf>
    <xf numFmtId="0" fontId="11" fillId="0" borderId="14" xfId="1" applyFont="1" applyBorder="1" applyProtection="1">
      <protection locked="0"/>
    </xf>
    <xf numFmtId="0" fontId="41" fillId="0" borderId="0" xfId="1" applyFont="1"/>
    <xf numFmtId="4" fontId="2" fillId="6" borderId="29" xfId="1" applyNumberFormat="1" applyFont="1" applyFill="1" applyBorder="1" applyAlignment="1">
      <alignment horizontal="center" vertical="center" wrapText="1"/>
    </xf>
    <xf numFmtId="4" fontId="2" fillId="6" borderId="30" xfId="1" applyNumberFormat="1" applyFont="1" applyFill="1" applyBorder="1" applyAlignment="1">
      <alignment horizontal="center" vertical="center" wrapText="1"/>
    </xf>
    <xf numFmtId="4" fontId="2" fillId="6" borderId="31" xfId="1" applyNumberFormat="1" applyFont="1" applyFill="1" applyBorder="1" applyAlignment="1">
      <alignment horizontal="center" vertical="center" wrapText="1"/>
    </xf>
    <xf numFmtId="0" fontId="2" fillId="0" borderId="62" xfId="1" applyFont="1" applyBorder="1" applyAlignment="1">
      <alignment vertical="center" wrapText="1"/>
    </xf>
    <xf numFmtId="49" fontId="27" fillId="0" borderId="1" xfId="0" applyNumberFormat="1" applyFont="1" applyBorder="1" applyAlignment="1">
      <alignment vertical="center" wrapText="1"/>
    </xf>
    <xf numFmtId="2" fontId="41" fillId="0" borderId="63" xfId="1" applyNumberFormat="1" applyFont="1" applyBorder="1" applyAlignment="1">
      <alignment horizontal="center" vertical="center"/>
    </xf>
    <xf numFmtId="1" fontId="41" fillId="0" borderId="63" xfId="1" applyNumberFormat="1" applyFont="1" applyBorder="1" applyAlignment="1">
      <alignment horizontal="center" vertical="center"/>
    </xf>
    <xf numFmtId="2" fontId="41" fillId="0" borderId="6" xfId="1" applyNumberFormat="1" applyFont="1" applyBorder="1" applyAlignment="1">
      <alignment horizontal="center" vertical="center"/>
    </xf>
    <xf numFmtId="4" fontId="2" fillId="2" borderId="65" xfId="1" applyNumberFormat="1" applyFont="1" applyFill="1" applyBorder="1" applyAlignment="1">
      <alignment horizontal="center" vertical="center"/>
    </xf>
    <xf numFmtId="3" fontId="2" fillId="2" borderId="65" xfId="1" applyNumberFormat="1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horizontal="center" vertical="center"/>
    </xf>
    <xf numFmtId="0" fontId="43" fillId="0" borderId="60" xfId="1" applyFont="1" applyBorder="1" applyProtection="1">
      <protection locked="0"/>
    </xf>
    <xf numFmtId="169" fontId="34" fillId="0" borderId="60" xfId="1" applyNumberFormat="1" applyFont="1" applyBorder="1" applyAlignment="1">
      <alignment horizontal="center" vertical="center" wrapText="1"/>
    </xf>
    <xf numFmtId="170" fontId="35" fillId="0" borderId="60" xfId="1" applyNumberFormat="1" applyFont="1" applyBorder="1" applyAlignment="1" applyProtection="1">
      <alignment horizontal="right"/>
      <protection locked="0"/>
    </xf>
    <xf numFmtId="169" fontId="34" fillId="0" borderId="0" xfId="1" applyNumberFormat="1" applyFont="1" applyBorder="1" applyAlignment="1">
      <alignment vertical="center" wrapText="1"/>
    </xf>
    <xf numFmtId="0" fontId="43" fillId="0" borderId="0" xfId="1" applyFont="1" applyBorder="1" applyProtection="1">
      <protection locked="0"/>
    </xf>
    <xf numFmtId="170" fontId="35" fillId="0" borderId="0" xfId="1" applyNumberFormat="1" applyFont="1" applyBorder="1" applyAlignment="1" applyProtection="1">
      <protection locked="0"/>
    </xf>
    <xf numFmtId="0" fontId="39" fillId="0" borderId="0" xfId="1" applyFont="1" applyAlignment="1" applyProtection="1">
      <alignment vertical="center"/>
      <protection locked="0"/>
    </xf>
    <xf numFmtId="0" fontId="39" fillId="0" borderId="0" xfId="1" applyFont="1" applyAlignment="1" applyProtection="1">
      <alignment horizontal="center" vertical="center"/>
      <protection locked="0"/>
    </xf>
    <xf numFmtId="0" fontId="39" fillId="0" borderId="61" xfId="1" applyFont="1" applyBorder="1" applyAlignment="1" applyProtection="1">
      <alignment horizontal="center" vertical="center"/>
      <protection locked="0"/>
    </xf>
    <xf numFmtId="0" fontId="44" fillId="0" borderId="0" xfId="1" applyFont="1" applyBorder="1"/>
    <xf numFmtId="0" fontId="45" fillId="0" borderId="0" xfId="1" applyFont="1" applyBorder="1" applyProtection="1">
      <protection locked="0"/>
    </xf>
    <xf numFmtId="0" fontId="46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169" fontId="34" fillId="0" borderId="60" xfId="1" applyNumberFormat="1" applyFont="1" applyBorder="1" applyAlignment="1">
      <alignment horizontal="center" vertical="center" wrapText="1"/>
    </xf>
    <xf numFmtId="170" fontId="35" fillId="0" borderId="60" xfId="1" applyNumberFormat="1" applyFont="1" applyBorder="1" applyAlignment="1" applyProtection="1">
      <alignment horizontal="center"/>
      <protection locked="0"/>
    </xf>
    <xf numFmtId="0" fontId="39" fillId="0" borderId="61" xfId="1" applyFont="1" applyBorder="1" applyAlignment="1" applyProtection="1">
      <alignment horizontal="center" vertical="center"/>
      <protection locked="0"/>
    </xf>
    <xf numFmtId="2" fontId="21" fillId="2" borderId="21" xfId="1" applyNumberFormat="1" applyFont="1" applyFill="1" applyBorder="1" applyAlignment="1" applyProtection="1">
      <alignment horizontal="center" vertical="center" wrapText="1"/>
      <protection locked="0"/>
    </xf>
    <xf numFmtId="2" fontId="21" fillId="2" borderId="58" xfId="1" applyNumberFormat="1" applyFont="1" applyFill="1" applyBorder="1" applyAlignment="1" applyProtection="1">
      <alignment horizontal="center" vertical="center" wrapText="1"/>
      <protection locked="0"/>
    </xf>
    <xf numFmtId="2" fontId="21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21" fillId="2" borderId="5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/>
      <protection locked="0"/>
    </xf>
    <xf numFmtId="0" fontId="11" fillId="0" borderId="3" xfId="1" applyFont="1" applyFill="1" applyBorder="1" applyAlignment="1" applyProtection="1">
      <alignment horizontal="center"/>
      <protection locked="0"/>
    </xf>
    <xf numFmtId="0" fontId="11" fillId="0" borderId="4" xfId="1" applyFont="1" applyFill="1" applyBorder="1" applyAlignment="1" applyProtection="1">
      <alignment horizontal="center"/>
      <protection locked="0"/>
    </xf>
    <xf numFmtId="0" fontId="11" fillId="0" borderId="55" xfId="1" applyFont="1" applyBorder="1" applyAlignment="1" applyProtection="1">
      <alignment horizontal="right" vertical="center" wrapText="1"/>
      <protection locked="0"/>
    </xf>
    <xf numFmtId="0" fontId="11" fillId="0" borderId="56" xfId="1" applyFont="1" applyBorder="1" applyAlignment="1" applyProtection="1">
      <alignment horizontal="right" vertical="center" wrapText="1"/>
      <protection locked="0"/>
    </xf>
    <xf numFmtId="0" fontId="11" fillId="0" borderId="57" xfId="1" applyFont="1" applyBorder="1" applyAlignment="1" applyProtection="1">
      <alignment horizontal="right" vertical="center" wrapText="1"/>
      <protection locked="0"/>
    </xf>
    <xf numFmtId="0" fontId="11" fillId="0" borderId="5" xfId="1" applyFont="1" applyFill="1" applyBorder="1" applyAlignment="1" applyProtection="1">
      <alignment horizontal="right" wrapText="1"/>
    </xf>
    <xf numFmtId="0" fontId="11" fillId="0" borderId="0" xfId="1" applyFont="1" applyFill="1" applyBorder="1" applyAlignment="1" applyProtection="1">
      <alignment horizontal="right" wrapText="1"/>
    </xf>
    <xf numFmtId="0" fontId="11" fillId="0" borderId="6" xfId="1" applyFont="1" applyFill="1" applyBorder="1" applyAlignment="1" applyProtection="1">
      <alignment horizontal="right" wrapText="1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1" fillId="0" borderId="6" xfId="1" applyFont="1" applyFill="1" applyBorder="1" applyAlignment="1" applyProtection="1">
      <alignment horizontal="right" vertical="center" wrapText="1"/>
      <protection locked="0"/>
    </xf>
    <xf numFmtId="0" fontId="21" fillId="0" borderId="21" xfId="1" applyFont="1" applyBorder="1" applyAlignment="1" applyProtection="1">
      <alignment horizontal="center" vertical="center" textRotation="90" wrapText="1"/>
      <protection locked="0"/>
    </xf>
    <xf numFmtId="0" fontId="21" fillId="0" borderId="25" xfId="1" applyFont="1" applyBorder="1" applyAlignment="1" applyProtection="1">
      <alignment horizontal="center" vertical="center" textRotation="90" wrapText="1"/>
      <protection locked="0"/>
    </xf>
    <xf numFmtId="0" fontId="21" fillId="0" borderId="22" xfId="1" applyFont="1" applyBorder="1" applyAlignment="1" applyProtection="1">
      <alignment horizontal="center" vertical="center" textRotation="90" wrapText="1"/>
      <protection locked="0"/>
    </xf>
    <xf numFmtId="0" fontId="21" fillId="0" borderId="26" xfId="1" applyFont="1" applyBorder="1" applyAlignment="1" applyProtection="1">
      <alignment horizontal="center" vertical="center" textRotation="90" wrapText="1"/>
      <protection locked="0"/>
    </xf>
    <xf numFmtId="0" fontId="21" fillId="4" borderId="15" xfId="1" applyFont="1" applyFill="1" applyBorder="1" applyAlignment="1" applyProtection="1">
      <alignment horizontal="center" vertical="center" wrapText="1"/>
      <protection locked="0"/>
    </xf>
    <xf numFmtId="0" fontId="21" fillId="4" borderId="16" xfId="1" applyFont="1" applyFill="1" applyBorder="1" applyAlignment="1" applyProtection="1">
      <alignment horizontal="center" vertical="center" wrapText="1"/>
      <protection locked="0"/>
    </xf>
    <xf numFmtId="0" fontId="21" fillId="4" borderId="17" xfId="1" applyFont="1" applyFill="1" applyBorder="1" applyAlignment="1" applyProtection="1">
      <alignment horizontal="center" vertical="center" wrapText="1"/>
      <protection locked="0"/>
    </xf>
    <xf numFmtId="0" fontId="21" fillId="4" borderId="2" xfId="1" applyFont="1" applyFill="1" applyBorder="1" applyAlignment="1" applyProtection="1">
      <alignment horizontal="center" vertical="center" wrapText="1"/>
      <protection locked="0"/>
    </xf>
    <xf numFmtId="0" fontId="21" fillId="4" borderId="3" xfId="1" applyFont="1" applyFill="1" applyBorder="1" applyAlignment="1" applyProtection="1">
      <alignment horizontal="center" vertical="center" wrapText="1"/>
      <protection locked="0"/>
    </xf>
    <xf numFmtId="0" fontId="21" fillId="4" borderId="4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1" fillId="0" borderId="16" xfId="1" applyFont="1" applyBorder="1" applyAlignment="1" applyProtection="1">
      <alignment horizontal="center" vertical="center" wrapText="1"/>
      <protection locked="0"/>
    </xf>
    <xf numFmtId="0" fontId="11" fillId="0" borderId="17" xfId="1" applyFont="1" applyBorder="1" applyAlignment="1" applyProtection="1">
      <alignment horizontal="center" vertical="center" wrapText="1"/>
      <protection locked="0"/>
    </xf>
    <xf numFmtId="0" fontId="21" fillId="2" borderId="27" xfId="1" applyFont="1" applyFill="1" applyBorder="1" applyAlignment="1" applyProtection="1">
      <alignment horizontal="center" vertical="center" wrapText="1"/>
      <protection locked="0"/>
    </xf>
    <xf numFmtId="0" fontId="21" fillId="2" borderId="55" xfId="1" applyFont="1" applyFill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left" vertical="center" textRotation="90" wrapText="1"/>
      <protection locked="0"/>
    </xf>
    <xf numFmtId="0" fontId="21" fillId="0" borderId="1" xfId="1" applyFont="1" applyBorder="1" applyAlignment="1" applyProtection="1">
      <alignment horizontal="left" vertical="center" textRotation="90" wrapText="1"/>
      <protection locked="0"/>
    </xf>
    <xf numFmtId="0" fontId="21" fillId="0" borderId="30" xfId="1" applyFont="1" applyBorder="1" applyAlignment="1" applyProtection="1">
      <alignment horizontal="left" vertical="center" textRotation="90" wrapText="1"/>
      <protection locked="0"/>
    </xf>
    <xf numFmtId="0" fontId="21" fillId="0" borderId="10" xfId="1" applyFont="1" applyBorder="1" applyAlignment="1" applyProtection="1">
      <alignment horizontal="center" vertical="center" textRotation="90" wrapText="1"/>
      <protection locked="0"/>
    </xf>
    <xf numFmtId="0" fontId="21" fillId="0" borderId="19" xfId="1" applyFont="1" applyBorder="1" applyAlignment="1" applyProtection="1">
      <alignment horizontal="center" vertical="center" textRotation="90" wrapText="1"/>
      <protection locked="0"/>
    </xf>
    <xf numFmtId="0" fontId="21" fillId="0" borderId="31" xfId="1" applyFont="1" applyBorder="1" applyAlignment="1" applyProtection="1">
      <alignment horizontal="center" vertical="center" textRotation="90" wrapText="1"/>
      <protection locked="0"/>
    </xf>
    <xf numFmtId="0" fontId="21" fillId="0" borderId="7" xfId="1" applyFont="1" applyBorder="1" applyAlignment="1" applyProtection="1">
      <alignment horizontal="center" vertical="center" textRotation="90" wrapText="1"/>
      <protection locked="0"/>
    </xf>
    <xf numFmtId="0" fontId="21" fillId="0" borderId="11" xfId="1" applyFont="1" applyBorder="1" applyAlignment="1" applyProtection="1">
      <alignment horizontal="center" vertical="center" textRotation="90" wrapText="1"/>
      <protection locked="0"/>
    </xf>
    <xf numFmtId="0" fontId="21" fillId="0" borderId="23" xfId="1" applyFont="1" applyBorder="1" applyAlignment="1" applyProtection="1">
      <alignment horizontal="center" vertical="center" textRotation="90" wrapText="1"/>
      <protection locked="0"/>
    </xf>
    <xf numFmtId="0" fontId="21" fillId="0" borderId="15" xfId="1" applyFont="1" applyBorder="1" applyAlignment="1" applyProtection="1">
      <alignment horizontal="center" vertical="center"/>
      <protection locked="0"/>
    </xf>
    <xf numFmtId="0" fontId="21" fillId="0" borderId="16" xfId="1" applyFont="1" applyBorder="1" applyAlignment="1" applyProtection="1">
      <alignment horizontal="center" vertical="center"/>
      <protection locked="0"/>
    </xf>
    <xf numFmtId="0" fontId="21" fillId="0" borderId="17" xfId="1" applyFont="1" applyBorder="1" applyAlignment="1" applyProtection="1">
      <alignment horizontal="center" vertical="center"/>
      <protection locked="0"/>
    </xf>
    <xf numFmtId="0" fontId="21" fillId="0" borderId="20" xfId="1" applyFont="1" applyBorder="1" applyAlignment="1" applyProtection="1">
      <alignment horizontal="center" vertical="center" textRotation="90" wrapText="1"/>
      <protection locked="0"/>
    </xf>
    <xf numFmtId="0" fontId="21" fillId="0" borderId="24" xfId="1" applyFont="1" applyBorder="1" applyAlignment="1" applyProtection="1">
      <alignment horizontal="center" vertical="center" textRotation="90" wrapText="1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1" fillId="0" borderId="4" xfId="1" applyFont="1" applyBorder="1" applyAlignment="1" applyProtection="1">
      <alignment horizontal="center" vertical="center" wrapText="1"/>
      <protection locked="0"/>
    </xf>
    <xf numFmtId="0" fontId="21" fillId="0" borderId="12" xfId="1" applyFont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 applyProtection="1">
      <alignment horizontal="center" vertical="center" wrapText="1"/>
      <protection locked="0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textRotation="90" wrapText="1"/>
      <protection locked="0"/>
    </xf>
    <xf numFmtId="0" fontId="21" fillId="0" borderId="18" xfId="1" applyFont="1" applyBorder="1" applyAlignment="1" applyProtection="1">
      <alignment horizontal="center" vertical="center" textRotation="90" wrapText="1"/>
      <protection locked="0"/>
    </xf>
    <xf numFmtId="0" fontId="21" fillId="0" borderId="29" xfId="1" applyFont="1" applyBorder="1" applyAlignment="1" applyProtection="1">
      <alignment horizontal="center" vertical="center" textRotation="90" wrapText="1"/>
      <protection locked="0"/>
    </xf>
    <xf numFmtId="0" fontId="21" fillId="0" borderId="9" xfId="1" applyFont="1" applyBorder="1" applyAlignment="1" applyProtection="1">
      <alignment horizontal="right" vertical="center" textRotation="90" wrapText="1"/>
      <protection locked="0"/>
    </xf>
    <xf numFmtId="0" fontId="21" fillId="0" borderId="1" xfId="1" applyFont="1" applyBorder="1" applyAlignment="1" applyProtection="1">
      <alignment horizontal="right" vertical="center" textRotation="90" wrapText="1"/>
      <protection locked="0"/>
    </xf>
    <xf numFmtId="0" fontId="21" fillId="0" borderId="30" xfId="1" applyFont="1" applyBorder="1" applyAlignment="1" applyProtection="1">
      <alignment horizontal="right" vertical="center" textRotation="90" wrapText="1"/>
      <protection locked="0"/>
    </xf>
    <xf numFmtId="0" fontId="22" fillId="0" borderId="3" xfId="1" applyFont="1" applyBorder="1" applyAlignment="1" applyProtection="1">
      <alignment horizontal="center"/>
      <protection locked="0"/>
    </xf>
    <xf numFmtId="0" fontId="22" fillId="0" borderId="3" xfId="1" applyFont="1" applyFill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 applyProtection="1">
      <alignment horizontal="center" vertical="center"/>
      <protection locked="0"/>
    </xf>
    <xf numFmtId="0" fontId="23" fillId="0" borderId="5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right"/>
      <protection locked="0"/>
    </xf>
    <xf numFmtId="165" fontId="22" fillId="0" borderId="0" xfId="1" applyNumberFormat="1" applyFont="1" applyBorder="1" applyAlignment="1" applyProtection="1">
      <alignment horizontal="center"/>
      <protection locked="0"/>
    </xf>
    <xf numFmtId="165" fontId="22" fillId="0" borderId="0" xfId="1" applyNumberFormat="1" applyFont="1" applyBorder="1" applyAlignment="1" applyProtection="1">
      <alignment horizontal="center"/>
    </xf>
    <xf numFmtId="165" fontId="22" fillId="0" borderId="6" xfId="1" applyNumberFormat="1" applyFont="1" applyBorder="1" applyAlignment="1" applyProtection="1">
      <alignment horizont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4" fontId="2" fillId="6" borderId="8" xfId="1" applyNumberFormat="1" applyFont="1" applyFill="1" applyBorder="1" applyAlignment="1">
      <alignment horizontal="center" vertical="center" wrapText="1"/>
    </xf>
    <xf numFmtId="4" fontId="2" fillId="6" borderId="9" xfId="1" applyNumberFormat="1" applyFont="1" applyFill="1" applyBorder="1" applyAlignment="1">
      <alignment horizontal="center" vertical="center" wrapText="1"/>
    </xf>
    <xf numFmtId="4" fontId="2" fillId="6" borderId="10" xfId="1" applyNumberFormat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64" xfId="1" applyFont="1" applyFill="1" applyBorder="1" applyAlignment="1">
      <alignment horizontal="center" vertical="center" wrapText="1"/>
    </xf>
    <xf numFmtId="0" fontId="41" fillId="0" borderId="0" xfId="1" applyFont="1" applyBorder="1"/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 розрахунок 1 до маршруту 1"/>
      <sheetName val="1"/>
      <sheetName val="додаток1 до маршруту 1"/>
      <sheetName val=" розрахунок 1 до маршруту 2"/>
      <sheetName val="2"/>
      <sheetName val="додаток1 до маршруту 2"/>
      <sheetName val=" розрахунок 1 до маршруту 3"/>
      <sheetName val="3"/>
      <sheetName val="додаток1 до маршруту 3"/>
      <sheetName val=" розрахунок 1 до маршруту 4"/>
      <sheetName val="4"/>
      <sheetName val="додаток1 до маршруту 4"/>
      <sheetName val=" розрахунок 1 до маршруту 5"/>
      <sheetName val="5"/>
      <sheetName val="додаток1 до маршруту 5"/>
      <sheetName val=" розрахунок до паливного газу"/>
      <sheetName val="ПАЛ.ГАЗ"/>
      <sheetName val="Сол.кисл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>
        <row r="1">
          <cell r="F1">
            <v>42887</v>
          </cell>
          <cell r="L1">
            <v>42856</v>
          </cell>
          <cell r="N1">
            <v>42886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C5">
            <v>0</v>
          </cell>
        </row>
        <row r="6">
          <cell r="DC6">
            <v>0</v>
          </cell>
        </row>
        <row r="7">
          <cell r="DC7">
            <v>0</v>
          </cell>
        </row>
        <row r="8">
          <cell r="DC8">
            <v>0</v>
          </cell>
        </row>
        <row r="9">
          <cell r="DC9">
            <v>0</v>
          </cell>
        </row>
        <row r="10">
          <cell r="DC10">
            <v>0</v>
          </cell>
        </row>
        <row r="11">
          <cell r="DC11">
            <v>0</v>
          </cell>
        </row>
        <row r="12">
          <cell r="DC12">
            <v>0</v>
          </cell>
        </row>
        <row r="13">
          <cell r="DC13">
            <v>0</v>
          </cell>
        </row>
        <row r="14">
          <cell r="DC14">
            <v>0</v>
          </cell>
        </row>
        <row r="15">
          <cell r="DC15">
            <v>0</v>
          </cell>
        </row>
        <row r="16">
          <cell r="DC16">
            <v>0</v>
          </cell>
        </row>
        <row r="17">
          <cell r="DC17">
            <v>0</v>
          </cell>
        </row>
        <row r="18">
          <cell r="DC18">
            <v>0</v>
          </cell>
        </row>
        <row r="19">
          <cell r="DC19">
            <v>0</v>
          </cell>
        </row>
        <row r="20">
          <cell r="DC20">
            <v>0</v>
          </cell>
        </row>
        <row r="21">
          <cell r="DC21">
            <v>0</v>
          </cell>
        </row>
        <row r="22">
          <cell r="DC22">
            <v>0</v>
          </cell>
        </row>
        <row r="23">
          <cell r="DC23">
            <v>0</v>
          </cell>
        </row>
        <row r="24">
          <cell r="DC24">
            <v>0</v>
          </cell>
        </row>
        <row r="25">
          <cell r="DC25">
            <v>0</v>
          </cell>
        </row>
        <row r="26">
          <cell r="DC26">
            <v>0</v>
          </cell>
        </row>
        <row r="27">
          <cell r="DC27">
            <v>0</v>
          </cell>
        </row>
        <row r="28">
          <cell r="DC28">
            <v>0</v>
          </cell>
        </row>
        <row r="29">
          <cell r="DC29">
            <v>0</v>
          </cell>
        </row>
        <row r="30">
          <cell r="DC30">
            <v>1.0580000000000001</v>
          </cell>
        </row>
        <row r="31">
          <cell r="DC31">
            <v>0</v>
          </cell>
        </row>
        <row r="32">
          <cell r="DC32">
            <v>0</v>
          </cell>
        </row>
        <row r="33">
          <cell r="DC33">
            <v>0</v>
          </cell>
        </row>
        <row r="34">
          <cell r="DC34">
            <v>0</v>
          </cell>
        </row>
        <row r="35">
          <cell r="DC35">
            <v>0</v>
          </cell>
        </row>
      </sheetData>
      <sheetData sheetId="13"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1.0580000000000001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1.0580000000000001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BU42"/>
  <sheetViews>
    <sheetView topLeftCell="A19" zoomScaleNormal="100" workbookViewId="0">
      <pane xSplit="2" topLeftCell="C1" activePane="topRight" state="frozen"/>
      <selection activeCell="C40" sqref="C40:D42"/>
      <selection pane="topRight" activeCell="C40" sqref="C40:D42"/>
    </sheetView>
  </sheetViews>
  <sheetFormatPr defaultRowHeight="15" x14ac:dyDescent="0.25"/>
  <cols>
    <col min="1" max="1" width="18.140625" style="2" customWidth="1"/>
    <col min="2" max="2" width="9.140625" style="2"/>
    <col min="3" max="3" width="25.85546875" style="2" customWidth="1"/>
    <col min="4" max="42" width="14" style="2" customWidth="1"/>
    <col min="43" max="43" width="12.28515625" style="2" customWidth="1"/>
    <col min="44" max="65" width="14" style="2" customWidth="1"/>
    <col min="66" max="66" width="12.7109375" style="2" customWidth="1"/>
    <col min="67" max="67" width="13.42578125" style="2" customWidth="1"/>
    <col min="68" max="68" width="14" style="2" customWidth="1"/>
    <col min="69" max="69" width="13.140625" style="2" customWidth="1"/>
    <col min="70" max="70" width="13.85546875" style="2" customWidth="1"/>
    <col min="71" max="71" width="15.28515625" style="2" customWidth="1"/>
    <col min="72" max="72" width="9.140625" style="2"/>
    <col min="73" max="73" width="22.28515625" style="2" customWidth="1"/>
    <col min="74" max="16384" width="9.140625" style="2"/>
  </cols>
  <sheetData>
    <row r="2" spans="1:73" x14ac:dyDescent="0.25">
      <c r="A2" s="1" t="s">
        <v>0</v>
      </c>
      <c r="B2" s="1"/>
      <c r="C2" s="1"/>
      <c r="D2" s="1"/>
      <c r="E2" s="1"/>
      <c r="F2" s="1"/>
    </row>
    <row r="3" spans="1:73" x14ac:dyDescent="0.25">
      <c r="E3" s="3"/>
    </row>
    <row r="4" spans="1:73" ht="23.25" customHeight="1" x14ac:dyDescent="0.25">
      <c r="A4" s="217" t="s">
        <v>1</v>
      </c>
      <c r="B4" s="218" t="s">
        <v>2</v>
      </c>
      <c r="C4" s="4" t="s">
        <v>3</v>
      </c>
      <c r="D4" s="219" t="s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6"/>
      <c r="BT4" s="6"/>
      <c r="BU4" s="6"/>
    </row>
    <row r="5" spans="1:73" ht="23.25" customHeight="1" x14ac:dyDescent="0.25">
      <c r="A5" s="217"/>
      <c r="B5" s="218"/>
      <c r="C5" s="4" t="s">
        <v>5</v>
      </c>
      <c r="D5" s="21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6"/>
      <c r="BT5" s="6"/>
      <c r="BU5" s="6"/>
    </row>
    <row r="6" spans="1:73" ht="75" customHeight="1" x14ac:dyDescent="0.25">
      <c r="A6" s="217"/>
      <c r="B6" s="218"/>
      <c r="C6" s="7" t="s">
        <v>6</v>
      </c>
      <c r="D6" s="21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6"/>
      <c r="BT6" s="6"/>
      <c r="BU6" s="6"/>
    </row>
    <row r="7" spans="1:73" x14ac:dyDescent="0.25">
      <c r="A7" s="10">
        <v>1</v>
      </c>
      <c r="B7" s="11">
        <f>'5'!S11</f>
        <v>38.195099999999996</v>
      </c>
      <c r="C7" s="12">
        <f>'[1]Добові (2)'!DC5</f>
        <v>0</v>
      </c>
      <c r="D7" s="13">
        <f t="shared" ref="D7:D37" si="0">SUM(C7)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6"/>
      <c r="BT7" s="6"/>
      <c r="BU7" s="6"/>
    </row>
    <row r="8" spans="1:73" x14ac:dyDescent="0.25">
      <c r="A8" s="10">
        <v>2</v>
      </c>
      <c r="B8" s="11">
        <f>'5'!S12</f>
        <v>38.195099999999996</v>
      </c>
      <c r="C8" s="12">
        <f>'[1]Добові (2)'!DC6</f>
        <v>0</v>
      </c>
      <c r="D8" s="13">
        <f t="shared" si="0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6"/>
      <c r="BT8" s="6"/>
      <c r="BU8" s="6"/>
    </row>
    <row r="9" spans="1:73" x14ac:dyDescent="0.25">
      <c r="A9" s="10">
        <v>3</v>
      </c>
      <c r="B9" s="11">
        <f>'5'!S13</f>
        <v>38.28</v>
      </c>
      <c r="C9" s="12">
        <f>'[1]Добові (2)'!DC7</f>
        <v>0</v>
      </c>
      <c r="D9" s="13">
        <f t="shared" si="0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6"/>
      <c r="BT9" s="6"/>
      <c r="BU9" s="6"/>
    </row>
    <row r="10" spans="1:73" x14ac:dyDescent="0.25">
      <c r="A10" s="10">
        <v>4</v>
      </c>
      <c r="B10" s="11">
        <f>'5'!S14</f>
        <v>38.28</v>
      </c>
      <c r="C10" s="12">
        <f>'[1]Добові (2)'!DC8</f>
        <v>0</v>
      </c>
      <c r="D10" s="13">
        <f t="shared" si="0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6"/>
      <c r="BT10" s="6"/>
      <c r="BU10" s="6"/>
    </row>
    <row r="11" spans="1:73" x14ac:dyDescent="0.25">
      <c r="A11" s="10">
        <v>5</v>
      </c>
      <c r="B11" s="11">
        <f>'5'!S15</f>
        <v>38.28</v>
      </c>
      <c r="C11" s="12">
        <f>'[1]Добові (2)'!DC9</f>
        <v>0</v>
      </c>
      <c r="D11" s="13">
        <f t="shared" si="0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6"/>
      <c r="BT11" s="6"/>
      <c r="BU11" s="6"/>
    </row>
    <row r="12" spans="1:73" x14ac:dyDescent="0.25">
      <c r="A12" s="10">
        <v>6</v>
      </c>
      <c r="B12" s="11">
        <f>'5'!S16</f>
        <v>38.28</v>
      </c>
      <c r="C12" s="12">
        <f>'[1]Добові (2)'!DC10</f>
        <v>0</v>
      </c>
      <c r="D12" s="13">
        <f t="shared" si="0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6"/>
      <c r="BT12" s="6"/>
      <c r="BU12" s="6"/>
    </row>
    <row r="13" spans="1:73" x14ac:dyDescent="0.25">
      <c r="A13" s="10">
        <v>7</v>
      </c>
      <c r="B13" s="11">
        <f>'5'!S17</f>
        <v>38.28</v>
      </c>
      <c r="C13" s="12">
        <f>'[1]Добові (2)'!DC11</f>
        <v>0</v>
      </c>
      <c r="D13" s="13">
        <f t="shared" si="0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6"/>
      <c r="BT13" s="6"/>
      <c r="BU13" s="6"/>
    </row>
    <row r="14" spans="1:73" x14ac:dyDescent="0.25">
      <c r="A14" s="10">
        <v>8</v>
      </c>
      <c r="B14" s="11">
        <f>'5'!S18</f>
        <v>38.28</v>
      </c>
      <c r="C14" s="12">
        <f>'[1]Добові (2)'!DC12</f>
        <v>0</v>
      </c>
      <c r="D14" s="13">
        <f t="shared" si="0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6"/>
      <c r="BT14" s="6"/>
      <c r="BU14" s="6"/>
    </row>
    <row r="15" spans="1:73" x14ac:dyDescent="0.25">
      <c r="A15" s="10">
        <v>9</v>
      </c>
      <c r="B15" s="11">
        <f>'5'!S19</f>
        <v>38.28</v>
      </c>
      <c r="C15" s="12">
        <f>'[1]Добові (2)'!DC13</f>
        <v>0</v>
      </c>
      <c r="D15" s="13">
        <f t="shared" si="0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6"/>
      <c r="BT15" s="6"/>
      <c r="BU15" s="6"/>
    </row>
    <row r="16" spans="1:73" x14ac:dyDescent="0.25">
      <c r="A16" s="10">
        <v>10</v>
      </c>
      <c r="B16" s="11">
        <f>'5'!S20</f>
        <v>38.304699999999997</v>
      </c>
      <c r="C16" s="12">
        <f>'[1]Добові (2)'!DC14</f>
        <v>0</v>
      </c>
      <c r="D16" s="13">
        <f t="shared" si="0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6"/>
      <c r="BT16" s="6"/>
      <c r="BU16" s="6"/>
    </row>
    <row r="17" spans="1:73" x14ac:dyDescent="0.25">
      <c r="A17" s="10">
        <v>11</v>
      </c>
      <c r="B17" s="11">
        <f>'5'!S21</f>
        <v>38.304699999999997</v>
      </c>
      <c r="C17" s="12">
        <f>'[1]Добові (2)'!DC15</f>
        <v>0</v>
      </c>
      <c r="D17" s="13">
        <f t="shared" si="0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6"/>
      <c r="BT17" s="6"/>
      <c r="BU17" s="6"/>
    </row>
    <row r="18" spans="1:73" x14ac:dyDescent="0.25">
      <c r="A18" s="10">
        <v>12</v>
      </c>
      <c r="B18" s="11">
        <f>'5'!S22</f>
        <v>38.304699999999997</v>
      </c>
      <c r="C18" s="12">
        <f>'[1]Добові (2)'!DC16</f>
        <v>0</v>
      </c>
      <c r="D18" s="13">
        <f t="shared" si="0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6"/>
      <c r="BT18" s="6"/>
      <c r="BU18" s="6"/>
    </row>
    <row r="19" spans="1:73" x14ac:dyDescent="0.25">
      <c r="A19" s="10">
        <v>13</v>
      </c>
      <c r="B19" s="11">
        <f>'5'!S23</f>
        <v>38.304699999999997</v>
      </c>
      <c r="C19" s="12">
        <f>'[1]Добові (2)'!DC17</f>
        <v>0</v>
      </c>
      <c r="D19" s="13">
        <f t="shared" si="0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6"/>
      <c r="BT19" s="6"/>
      <c r="BU19" s="6"/>
    </row>
    <row r="20" spans="1:73" x14ac:dyDescent="0.25">
      <c r="A20" s="10">
        <v>14</v>
      </c>
      <c r="B20" s="11">
        <f>'5'!S24</f>
        <v>38.304699999999997</v>
      </c>
      <c r="C20" s="12">
        <f>'[1]Добові (2)'!DC18</f>
        <v>0</v>
      </c>
      <c r="D20" s="13">
        <f t="shared" si="0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6"/>
      <c r="BT20" s="6"/>
      <c r="BU20" s="6"/>
    </row>
    <row r="21" spans="1:73" x14ac:dyDescent="0.25">
      <c r="A21" s="10">
        <v>15</v>
      </c>
      <c r="B21" s="11">
        <f>'5'!S25</f>
        <v>38.204000000000001</v>
      </c>
      <c r="C21" s="12">
        <f>'[1]Добові (2)'!DC19</f>
        <v>0</v>
      </c>
      <c r="D21" s="13">
        <f t="shared" si="0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6"/>
      <c r="BT21" s="6"/>
      <c r="BU21" s="6"/>
    </row>
    <row r="22" spans="1:73" x14ac:dyDescent="0.25">
      <c r="A22" s="15">
        <v>16</v>
      </c>
      <c r="B22" s="11">
        <f>'5'!S26</f>
        <v>38.204000000000001</v>
      </c>
      <c r="C22" s="12">
        <f>'[1]Добові (2)'!DC20</f>
        <v>0</v>
      </c>
      <c r="D22" s="13">
        <f t="shared" si="0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6"/>
      <c r="BT22" s="6"/>
      <c r="BU22" s="6"/>
    </row>
    <row r="23" spans="1:73" x14ac:dyDescent="0.25">
      <c r="A23" s="15">
        <v>17</v>
      </c>
      <c r="B23" s="11">
        <f>'5'!S27</f>
        <v>38.204000000000001</v>
      </c>
      <c r="C23" s="12">
        <f>'[1]Добові (2)'!DC21</f>
        <v>0</v>
      </c>
      <c r="D23" s="13">
        <f t="shared" si="0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6"/>
      <c r="BT23" s="6"/>
      <c r="BU23" s="6"/>
    </row>
    <row r="24" spans="1:73" x14ac:dyDescent="0.25">
      <c r="A24" s="15">
        <v>18</v>
      </c>
      <c r="B24" s="11">
        <f>'5'!S28</f>
        <v>38.204000000000001</v>
      </c>
      <c r="C24" s="12">
        <f>'[1]Добові (2)'!DC22</f>
        <v>0</v>
      </c>
      <c r="D24" s="13">
        <f t="shared" si="0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6"/>
      <c r="BT24" s="6"/>
      <c r="BU24" s="6"/>
    </row>
    <row r="25" spans="1:73" x14ac:dyDescent="0.25">
      <c r="A25" s="15">
        <v>19</v>
      </c>
      <c r="B25" s="11">
        <f>'5'!S29</f>
        <v>38.204000000000001</v>
      </c>
      <c r="C25" s="12">
        <f>'[1]Добові (2)'!DC23</f>
        <v>0</v>
      </c>
      <c r="D25" s="13">
        <f t="shared" si="0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6"/>
      <c r="BT25" s="6"/>
      <c r="BU25" s="6"/>
    </row>
    <row r="26" spans="1:73" x14ac:dyDescent="0.25">
      <c r="A26" s="15">
        <v>20</v>
      </c>
      <c r="B26" s="11">
        <f>'5'!S30</f>
        <v>38.204000000000001</v>
      </c>
      <c r="C26" s="12">
        <f>'[1]Добові (2)'!DC24</f>
        <v>0</v>
      </c>
      <c r="D26" s="13">
        <f t="shared" si="0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6"/>
      <c r="BT26" s="6"/>
      <c r="BU26" s="6"/>
    </row>
    <row r="27" spans="1:73" x14ac:dyDescent="0.25">
      <c r="A27" s="15">
        <v>21</v>
      </c>
      <c r="B27" s="11">
        <f>'5'!S31</f>
        <v>38.204000000000001</v>
      </c>
      <c r="C27" s="12">
        <f>'[1]Добові (2)'!DC25</f>
        <v>0</v>
      </c>
      <c r="D27" s="13">
        <f t="shared" si="0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6"/>
      <c r="BT27" s="6"/>
      <c r="BU27" s="6"/>
    </row>
    <row r="28" spans="1:73" x14ac:dyDescent="0.25">
      <c r="A28" s="15">
        <v>22</v>
      </c>
      <c r="B28" s="11">
        <f>'5'!S32</f>
        <v>38.227899999999998</v>
      </c>
      <c r="C28" s="12">
        <f>'[1]Добові (2)'!DC26</f>
        <v>0</v>
      </c>
      <c r="D28" s="13">
        <f t="shared" si="0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6"/>
      <c r="BT28" s="6"/>
      <c r="BU28" s="6"/>
    </row>
    <row r="29" spans="1:73" x14ac:dyDescent="0.25">
      <c r="A29" s="15">
        <v>23</v>
      </c>
      <c r="B29" s="11">
        <f>'5'!S33</f>
        <v>38.227899999999998</v>
      </c>
      <c r="C29" s="12">
        <f>'[1]Добові (2)'!DC27</f>
        <v>0</v>
      </c>
      <c r="D29" s="13">
        <f t="shared" si="0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6"/>
      <c r="BT29" s="6"/>
      <c r="BU29" s="6"/>
    </row>
    <row r="30" spans="1:73" x14ac:dyDescent="0.25">
      <c r="A30" s="15">
        <v>24</v>
      </c>
      <c r="B30" s="11">
        <f>'5'!S34</f>
        <v>38.227899999999998</v>
      </c>
      <c r="C30" s="12">
        <f>'[1]Добові (2)'!DC28</f>
        <v>0</v>
      </c>
      <c r="D30" s="13">
        <f t="shared" si="0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6"/>
      <c r="BT30" s="6"/>
      <c r="BU30" s="6"/>
    </row>
    <row r="31" spans="1:73" x14ac:dyDescent="0.25">
      <c r="A31" s="15">
        <v>25</v>
      </c>
      <c r="B31" s="11">
        <f>'5'!S35</f>
        <v>38.227899999999998</v>
      </c>
      <c r="C31" s="12">
        <f>'[1]Добові (2)'!DC29</f>
        <v>0</v>
      </c>
      <c r="D31" s="13">
        <f t="shared" si="0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6"/>
      <c r="BT31" s="6"/>
      <c r="BU31" s="6"/>
    </row>
    <row r="32" spans="1:73" x14ac:dyDescent="0.25">
      <c r="A32" s="15">
        <v>26</v>
      </c>
      <c r="B32" s="11">
        <f>'5'!S36</f>
        <v>38.227899999999998</v>
      </c>
      <c r="C32" s="12">
        <f>'[1]Добові (2)'!DC30</f>
        <v>1.0580000000000001</v>
      </c>
      <c r="D32" s="13">
        <f t="shared" si="0"/>
        <v>1.0580000000000001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6"/>
      <c r="BT32" s="6"/>
      <c r="BU32" s="6"/>
    </row>
    <row r="33" spans="1:73" x14ac:dyDescent="0.25">
      <c r="A33" s="15">
        <v>27</v>
      </c>
      <c r="B33" s="11">
        <f>'5'!S37</f>
        <v>38.227899999999998</v>
      </c>
      <c r="C33" s="12">
        <f>'[1]Добові (2)'!DC31</f>
        <v>0</v>
      </c>
      <c r="D33" s="13">
        <f t="shared" si="0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6"/>
      <c r="BT33" s="6"/>
      <c r="BU33" s="6"/>
    </row>
    <row r="34" spans="1:73" x14ac:dyDescent="0.25">
      <c r="A34" s="15">
        <v>28</v>
      </c>
      <c r="B34" s="11">
        <f>'5'!S38</f>
        <v>38.227899999999998</v>
      </c>
      <c r="C34" s="12">
        <f>'[1]Добові (2)'!DC32</f>
        <v>0</v>
      </c>
      <c r="D34" s="13">
        <f t="shared" si="0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6"/>
      <c r="BT34" s="6"/>
      <c r="BU34" s="6"/>
    </row>
    <row r="35" spans="1:73" x14ac:dyDescent="0.25">
      <c r="A35" s="15">
        <v>29</v>
      </c>
      <c r="B35" s="11">
        <f>'5'!S39</f>
        <v>38.4026</v>
      </c>
      <c r="C35" s="12">
        <f>'[1]Добові (2)'!DC33</f>
        <v>0</v>
      </c>
      <c r="D35" s="13">
        <f t="shared" si="0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6"/>
      <c r="BT35" s="6"/>
      <c r="BU35" s="6"/>
    </row>
    <row r="36" spans="1:73" x14ac:dyDescent="0.25">
      <c r="A36" s="15">
        <v>30</v>
      </c>
      <c r="B36" s="11">
        <f>'5'!S40</f>
        <v>38.4026</v>
      </c>
      <c r="C36" s="12">
        <f>'[1]Добові (2)'!DC34</f>
        <v>0</v>
      </c>
      <c r="D36" s="13">
        <f t="shared" si="0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6"/>
      <c r="BT36" s="6"/>
      <c r="BU36" s="6"/>
    </row>
    <row r="37" spans="1:73" x14ac:dyDescent="0.25">
      <c r="A37" s="15">
        <v>31</v>
      </c>
      <c r="B37" s="11">
        <f>'5'!S41</f>
        <v>38.4026</v>
      </c>
      <c r="C37" s="12">
        <f>'[1]Добові (2)'!DC35</f>
        <v>0</v>
      </c>
      <c r="D37" s="13">
        <f t="shared" si="0"/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6"/>
      <c r="BT37" s="6"/>
      <c r="BU37" s="6"/>
    </row>
    <row r="38" spans="1:73" ht="29.25" customHeight="1" x14ac:dyDescent="0.25">
      <c r="A38" s="16" t="s">
        <v>4</v>
      </c>
      <c r="B38" s="17"/>
      <c r="C38" s="18">
        <f>SUM(C7:C37)</f>
        <v>1.0580000000000001</v>
      </c>
      <c r="D38" s="13">
        <f>SUM(D7:D37)</f>
        <v>1.0580000000000001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6"/>
      <c r="BT38" s="6"/>
      <c r="BU38" s="6"/>
    </row>
    <row r="39" spans="1:73" s="24" customFormat="1" ht="27" customHeight="1" x14ac:dyDescent="0.2">
      <c r="A39" s="20" t="s">
        <v>7</v>
      </c>
      <c r="B39" s="21"/>
      <c r="C39" s="22">
        <f>SUMPRODUCT(B7:B37,C7:C37)</f>
        <v>40.445118200000003</v>
      </c>
      <c r="D39" s="23">
        <f>SUMPRODUCT(B7:B37,D7:D37)</f>
        <v>40.445118200000003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26"/>
      <c r="BU39" s="27"/>
    </row>
    <row r="40" spans="1:73" ht="60" customHeight="1" x14ac:dyDescent="0.25">
      <c r="A40" s="28" t="s">
        <v>8</v>
      </c>
      <c r="B40" s="29"/>
      <c r="C40" s="30">
        <f>C39/C38</f>
        <v>38.227899999999998</v>
      </c>
      <c r="D40" s="30">
        <f>D39/D38</f>
        <v>38.227899999999998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6"/>
      <c r="BT40" s="6"/>
      <c r="BU40" s="6"/>
    </row>
    <row r="41" spans="1:73" ht="60" customHeight="1" x14ac:dyDescent="0.25">
      <c r="A41" s="28" t="s">
        <v>9</v>
      </c>
      <c r="B41" s="32"/>
      <c r="C41" s="33">
        <f>C40*238.8459</f>
        <v>9130.5771806100001</v>
      </c>
      <c r="D41" s="33">
        <f>D40*238.8459</f>
        <v>9130.5771806100001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6"/>
      <c r="BT41" s="6"/>
      <c r="BU41" s="6"/>
    </row>
    <row r="42" spans="1:73" ht="60" customHeight="1" x14ac:dyDescent="0.25">
      <c r="A42" s="28" t="s">
        <v>10</v>
      </c>
      <c r="B42" s="32"/>
      <c r="C42" s="35">
        <f>C40/3.6</f>
        <v>10.61886111111111</v>
      </c>
      <c r="D42" s="35">
        <f>D40/3.6</f>
        <v>10.61886111111111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6"/>
      <c r="BT42" s="6"/>
      <c r="BU42" s="6"/>
    </row>
  </sheetData>
  <mergeCells count="3">
    <mergeCell ref="A4:A6"/>
    <mergeCell ref="B4:B6"/>
    <mergeCell ref="D4:D6"/>
  </mergeCells>
  <printOptions horizontalCentered="1" verticalCentered="1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view="pageBreakPreview" topLeftCell="A20" zoomScale="80" zoomScaleNormal="70" zoomScaleSheetLayoutView="80" workbookViewId="0">
      <selection activeCell="C40" sqref="A40:N42"/>
    </sheetView>
  </sheetViews>
  <sheetFormatPr defaultColWidth="9.140625" defaultRowHeight="15" x14ac:dyDescent="0.25"/>
  <cols>
    <col min="1" max="1" width="4.85546875" style="40" customWidth="1"/>
    <col min="2" max="2" width="8.42578125" style="40" customWidth="1"/>
    <col min="3" max="4" width="8.28515625" style="40" customWidth="1"/>
    <col min="5" max="5" width="7.85546875" style="40" customWidth="1"/>
    <col min="6" max="6" width="7.140625" style="40" customWidth="1"/>
    <col min="7" max="7" width="7.42578125" style="40" customWidth="1"/>
    <col min="8" max="8" width="7.140625" style="40" customWidth="1"/>
    <col min="9" max="9" width="7.28515625" style="40" customWidth="1"/>
    <col min="10" max="10" width="7.7109375" style="40" customWidth="1"/>
    <col min="11" max="11" width="7.140625" style="40" customWidth="1"/>
    <col min="12" max="12" width="7.7109375" style="40" customWidth="1"/>
    <col min="13" max="13" width="7.85546875" style="40" customWidth="1"/>
    <col min="14" max="14" width="8" style="40" customWidth="1"/>
    <col min="15" max="20" width="6.7109375" style="40" customWidth="1"/>
    <col min="21" max="21" width="7.5703125" style="40" customWidth="1"/>
    <col min="22" max="23" width="6.7109375" style="40" customWidth="1"/>
    <col min="24" max="24" width="7.5703125" style="40" customWidth="1"/>
    <col min="25" max="25" width="7.42578125" style="40" customWidth="1"/>
    <col min="26" max="26" width="7" style="40" customWidth="1"/>
    <col min="27" max="27" width="7.28515625" style="40" customWidth="1"/>
    <col min="28" max="28" width="7.7109375" style="40" customWidth="1"/>
    <col min="29" max="29" width="9.140625" style="40"/>
    <col min="30" max="30" width="7.5703125" style="40" bestFit="1" customWidth="1"/>
    <col min="31" max="31" width="9.5703125" style="40" bestFit="1" customWidth="1"/>
    <col min="32" max="32" width="7.5703125" style="40" bestFit="1" customWidth="1"/>
    <col min="33" max="33" width="10.28515625" style="40" bestFit="1" customWidth="1"/>
    <col min="34" max="16384" width="9.140625" style="40"/>
  </cols>
  <sheetData>
    <row r="1" spans="1:33" ht="15.75" x14ac:dyDescent="0.25">
      <c r="A1" s="37" t="s">
        <v>11</v>
      </c>
      <c r="B1" s="38"/>
      <c r="C1" s="38"/>
      <c r="D1" s="38"/>
      <c r="E1" s="39"/>
      <c r="F1" s="39"/>
      <c r="G1" s="279" t="s">
        <v>12</v>
      </c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80"/>
      <c r="AA1" s="280"/>
      <c r="AB1" s="281"/>
    </row>
    <row r="2" spans="1:33" ht="16.5" customHeight="1" x14ac:dyDescent="0.25">
      <c r="A2" s="282" t="s">
        <v>13</v>
      </c>
      <c r="B2" s="283"/>
      <c r="C2" s="283"/>
      <c r="D2" s="283"/>
      <c r="E2" s="284" t="s">
        <v>14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41"/>
    </row>
    <row r="3" spans="1:33" ht="16.5" customHeight="1" x14ac:dyDescent="0.25">
      <c r="A3" s="42" t="s">
        <v>15</v>
      </c>
      <c r="B3" s="43"/>
      <c r="C3" s="43"/>
      <c r="D3" s="43"/>
      <c r="E3" s="43"/>
      <c r="F3" s="44"/>
      <c r="G3" s="284" t="s">
        <v>16</v>
      </c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45"/>
      <c r="AA3" s="45"/>
      <c r="AB3" s="41"/>
    </row>
    <row r="4" spans="1:33" ht="15" customHeight="1" x14ac:dyDescent="0.25">
      <c r="A4" s="46" t="s">
        <v>17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5"/>
      <c r="W4" s="45"/>
      <c r="X4" s="45"/>
      <c r="Y4" s="45"/>
      <c r="Z4" s="45"/>
      <c r="AA4" s="45"/>
      <c r="AB4" s="41"/>
    </row>
    <row r="5" spans="1:33" ht="15.75" x14ac:dyDescent="0.25">
      <c r="A5" s="46" t="s">
        <v>18</v>
      </c>
      <c r="B5" s="43"/>
      <c r="C5" s="43"/>
      <c r="D5" s="43"/>
      <c r="E5" s="43"/>
      <c r="F5" s="43"/>
      <c r="G5" s="47"/>
      <c r="H5" s="47"/>
      <c r="I5" s="47"/>
      <c r="J5" s="47"/>
      <c r="K5" s="47"/>
      <c r="L5" s="43"/>
      <c r="M5" s="47" t="s">
        <v>19</v>
      </c>
      <c r="N5" s="47"/>
      <c r="O5" s="47"/>
      <c r="P5" s="47"/>
      <c r="Q5" s="47"/>
      <c r="R5" s="47"/>
      <c r="S5" s="47"/>
      <c r="T5" s="47"/>
      <c r="U5" s="47"/>
      <c r="V5" s="285" t="s">
        <v>20</v>
      </c>
      <c r="W5" s="285"/>
      <c r="X5" s="286">
        <f>[1]Додаток!L1</f>
        <v>42856</v>
      </c>
      <c r="Y5" s="286"/>
      <c r="Z5" s="48" t="s">
        <v>21</v>
      </c>
      <c r="AA5" s="287">
        <f>[1]Додаток!N1</f>
        <v>42886</v>
      </c>
      <c r="AB5" s="288"/>
    </row>
    <row r="6" spans="1:33" ht="5.25" customHeight="1" thickBot="1" x14ac:dyDescent="0.3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1"/>
    </row>
    <row r="7" spans="1:33" ht="29.25" customHeight="1" thickBot="1" x14ac:dyDescent="0.3">
      <c r="A7" s="259" t="s">
        <v>1</v>
      </c>
      <c r="B7" s="267" t="s">
        <v>22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9"/>
      <c r="N7" s="267" t="s">
        <v>23</v>
      </c>
      <c r="O7" s="268"/>
      <c r="P7" s="268"/>
      <c r="Q7" s="268"/>
      <c r="R7" s="268"/>
      <c r="S7" s="268"/>
      <c r="T7" s="268"/>
      <c r="U7" s="268"/>
      <c r="V7" s="268"/>
      <c r="W7" s="268"/>
      <c r="X7" s="273" t="s">
        <v>24</v>
      </c>
      <c r="Y7" s="276" t="s">
        <v>25</v>
      </c>
      <c r="Z7" s="253" t="s">
        <v>26</v>
      </c>
      <c r="AA7" s="253" t="s">
        <v>27</v>
      </c>
      <c r="AB7" s="256" t="s">
        <v>28</v>
      </c>
    </row>
    <row r="8" spans="1:33" ht="16.5" customHeight="1" thickBot="1" x14ac:dyDescent="0.3">
      <c r="A8" s="260"/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2"/>
      <c r="N8" s="259" t="s">
        <v>29</v>
      </c>
      <c r="O8" s="262" t="s">
        <v>30</v>
      </c>
      <c r="P8" s="263"/>
      <c r="Q8" s="263"/>
      <c r="R8" s="263"/>
      <c r="S8" s="263"/>
      <c r="T8" s="263"/>
      <c r="U8" s="263"/>
      <c r="V8" s="263"/>
      <c r="W8" s="264"/>
      <c r="X8" s="274"/>
      <c r="Y8" s="277"/>
      <c r="Z8" s="254"/>
      <c r="AA8" s="254"/>
      <c r="AB8" s="257"/>
    </row>
    <row r="9" spans="1:33" ht="32.25" customHeight="1" thickBot="1" x14ac:dyDescent="0.3">
      <c r="A9" s="260"/>
      <c r="B9" s="265" t="s">
        <v>31</v>
      </c>
      <c r="C9" s="238" t="s">
        <v>32</v>
      </c>
      <c r="D9" s="238" t="s">
        <v>33</v>
      </c>
      <c r="E9" s="238" t="s">
        <v>34</v>
      </c>
      <c r="F9" s="238" t="s">
        <v>35</v>
      </c>
      <c r="G9" s="238" t="s">
        <v>36</v>
      </c>
      <c r="H9" s="238" t="s">
        <v>37</v>
      </c>
      <c r="I9" s="238" t="s">
        <v>38</v>
      </c>
      <c r="J9" s="238" t="s">
        <v>39</v>
      </c>
      <c r="K9" s="238" t="s">
        <v>40</v>
      </c>
      <c r="L9" s="238" t="s">
        <v>41</v>
      </c>
      <c r="M9" s="240" t="s">
        <v>42</v>
      </c>
      <c r="N9" s="260"/>
      <c r="O9" s="242" t="s">
        <v>43</v>
      </c>
      <c r="P9" s="243"/>
      <c r="Q9" s="244"/>
      <c r="R9" s="245" t="s">
        <v>44</v>
      </c>
      <c r="S9" s="246"/>
      <c r="T9" s="247"/>
      <c r="U9" s="242" t="s">
        <v>45</v>
      </c>
      <c r="V9" s="243"/>
      <c r="W9" s="244"/>
      <c r="X9" s="274"/>
      <c r="Y9" s="277"/>
      <c r="Z9" s="254"/>
      <c r="AA9" s="254"/>
      <c r="AB9" s="257"/>
    </row>
    <row r="10" spans="1:33" ht="92.25" customHeight="1" thickBot="1" x14ac:dyDescent="0.3">
      <c r="A10" s="261"/>
      <c r="B10" s="266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1"/>
      <c r="N10" s="261"/>
      <c r="O10" s="49" t="s">
        <v>46</v>
      </c>
      <c r="P10" s="50" t="s">
        <v>47</v>
      </c>
      <c r="Q10" s="51" t="s">
        <v>48</v>
      </c>
      <c r="R10" s="52" t="s">
        <v>46</v>
      </c>
      <c r="S10" s="53" t="s">
        <v>47</v>
      </c>
      <c r="T10" s="54" t="s">
        <v>48</v>
      </c>
      <c r="U10" s="52" t="s">
        <v>46</v>
      </c>
      <c r="V10" s="53" t="s">
        <v>47</v>
      </c>
      <c r="W10" s="54" t="s">
        <v>48</v>
      </c>
      <c r="X10" s="275"/>
      <c r="Y10" s="278"/>
      <c r="Z10" s="255"/>
      <c r="AA10" s="255"/>
      <c r="AB10" s="258"/>
      <c r="AE10" s="40" t="s">
        <v>49</v>
      </c>
    </row>
    <row r="11" spans="1:33" s="73" customFormat="1" x14ac:dyDescent="0.2">
      <c r="A11" s="55">
        <v>1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9"/>
      <c r="O11" s="60">
        <v>8236</v>
      </c>
      <c r="P11" s="61">
        <v>34.484099999999998</v>
      </c>
      <c r="Q11" s="62">
        <v>9.58</v>
      </c>
      <c r="R11" s="60">
        <v>9123</v>
      </c>
      <c r="S11" s="63">
        <v>38.195099999999996</v>
      </c>
      <c r="T11" s="62">
        <v>10.61</v>
      </c>
      <c r="U11" s="64"/>
      <c r="V11" s="65"/>
      <c r="W11" s="62"/>
      <c r="X11" s="66"/>
      <c r="Y11" s="67"/>
      <c r="Z11" s="68"/>
      <c r="AA11" s="68"/>
      <c r="AB11" s="69"/>
      <c r="AC11" s="70">
        <f t="shared" ref="AC11:AC41" si="0">SUM(B11:M11)+$K$42+$N$42</f>
        <v>0</v>
      </c>
      <c r="AD11" s="71"/>
      <c r="AE11" s="72"/>
      <c r="AF11" s="72"/>
      <c r="AG11" s="72"/>
    </row>
    <row r="12" spans="1:33" s="73" customFormat="1" x14ac:dyDescent="0.2">
      <c r="A12" s="74">
        <v>2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9">
        <v>8236</v>
      </c>
      <c r="P12" s="80">
        <v>34.484099999999998</v>
      </c>
      <c r="Q12" s="81">
        <v>9.58</v>
      </c>
      <c r="R12" s="79">
        <v>9123</v>
      </c>
      <c r="S12" s="82">
        <v>38.195099999999996</v>
      </c>
      <c r="T12" s="81">
        <v>10.61</v>
      </c>
      <c r="U12" s="83"/>
      <c r="V12" s="84"/>
      <c r="W12" s="81"/>
      <c r="X12" s="66"/>
      <c r="Y12" s="67"/>
      <c r="Z12" s="85"/>
      <c r="AA12" s="85"/>
      <c r="AB12" s="86"/>
      <c r="AC12" s="70">
        <f t="shared" si="0"/>
        <v>0</v>
      </c>
      <c r="AD12" s="71"/>
      <c r="AE12" s="72"/>
      <c r="AF12" s="72"/>
      <c r="AG12" s="72"/>
    </row>
    <row r="13" spans="1:33" s="100" customFormat="1" x14ac:dyDescent="0.25">
      <c r="A13" s="74">
        <v>3</v>
      </c>
      <c r="B13" s="87">
        <v>89.578400000000002</v>
      </c>
      <c r="C13" s="88">
        <v>5.0591999999999997</v>
      </c>
      <c r="D13" s="88">
        <v>1.1615</v>
      </c>
      <c r="E13" s="88">
        <v>0.12</v>
      </c>
      <c r="F13" s="88">
        <v>0.1867</v>
      </c>
      <c r="G13" s="88">
        <v>4.0000000000000001E-3</v>
      </c>
      <c r="H13" s="88">
        <v>5.1299999999999998E-2</v>
      </c>
      <c r="I13" s="88">
        <v>4.2599999999999999E-2</v>
      </c>
      <c r="J13" s="88">
        <v>8.3500000000000005E-2</v>
      </c>
      <c r="K13" s="88">
        <v>8.0000000000000002E-3</v>
      </c>
      <c r="L13" s="88">
        <v>1.7665999999999999</v>
      </c>
      <c r="M13" s="89">
        <v>1.9382999999999999</v>
      </c>
      <c r="N13" s="90">
        <v>0.75309999999999999</v>
      </c>
      <c r="O13" s="91">
        <v>8256</v>
      </c>
      <c r="P13" s="92">
        <v>34.57</v>
      </c>
      <c r="Q13" s="93">
        <v>9.6</v>
      </c>
      <c r="R13" s="91">
        <v>9144</v>
      </c>
      <c r="S13" s="94">
        <v>38.28</v>
      </c>
      <c r="T13" s="93">
        <v>10.63</v>
      </c>
      <c r="U13" s="95">
        <v>11563</v>
      </c>
      <c r="V13" s="96">
        <v>48.44</v>
      </c>
      <c r="W13" s="93">
        <v>13.45</v>
      </c>
      <c r="X13" s="66">
        <v>-12.6</v>
      </c>
      <c r="Y13" s="67">
        <v>-10.7</v>
      </c>
      <c r="Z13" s="85"/>
      <c r="AA13" s="85"/>
      <c r="AB13" s="86"/>
      <c r="AC13" s="97">
        <f t="shared" si="0"/>
        <v>100.0001</v>
      </c>
      <c r="AD13" s="98" t="str">
        <f>IF(AC13=100,"ОК"," ")</f>
        <v xml:space="preserve"> </v>
      </c>
      <c r="AE13" s="99"/>
      <c r="AF13" s="99"/>
      <c r="AG13" s="99"/>
    </row>
    <row r="14" spans="1:33" s="73" customFormat="1" x14ac:dyDescent="0.2">
      <c r="A14" s="74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9">
        <v>8256</v>
      </c>
      <c r="P14" s="80">
        <v>34.57</v>
      </c>
      <c r="Q14" s="81">
        <v>9.6</v>
      </c>
      <c r="R14" s="79">
        <v>9144</v>
      </c>
      <c r="S14" s="82">
        <v>38.28</v>
      </c>
      <c r="T14" s="81">
        <v>10.63</v>
      </c>
      <c r="U14" s="83"/>
      <c r="V14" s="84"/>
      <c r="W14" s="81"/>
      <c r="X14" s="66"/>
      <c r="Y14" s="67"/>
      <c r="Z14" s="85"/>
      <c r="AA14" s="85"/>
      <c r="AB14" s="86"/>
      <c r="AC14" s="70">
        <f t="shared" si="0"/>
        <v>0</v>
      </c>
      <c r="AD14" s="71" t="str">
        <f t="shared" ref="AD14:AD41" si="1">IF(AC14=100,"ОК"," ")</f>
        <v xml:space="preserve"> </v>
      </c>
      <c r="AE14" s="72"/>
      <c r="AF14" s="72"/>
      <c r="AG14" s="72"/>
    </row>
    <row r="15" spans="1:33" s="73" customFormat="1" x14ac:dyDescent="0.2">
      <c r="A15" s="101">
        <v>5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9">
        <v>8256</v>
      </c>
      <c r="P15" s="80">
        <v>34.57</v>
      </c>
      <c r="Q15" s="81">
        <v>9.6</v>
      </c>
      <c r="R15" s="79">
        <v>9144</v>
      </c>
      <c r="S15" s="82">
        <v>38.28</v>
      </c>
      <c r="T15" s="81">
        <v>10.63</v>
      </c>
      <c r="U15" s="83"/>
      <c r="V15" s="84"/>
      <c r="W15" s="81"/>
      <c r="X15" s="66"/>
      <c r="Y15" s="67"/>
      <c r="Z15" s="68"/>
      <c r="AA15" s="68"/>
      <c r="AB15" s="69"/>
      <c r="AC15" s="70">
        <f t="shared" si="0"/>
        <v>0</v>
      </c>
      <c r="AD15" s="71" t="str">
        <f t="shared" si="1"/>
        <v xml:space="preserve"> </v>
      </c>
      <c r="AE15" s="72"/>
      <c r="AF15" s="72"/>
      <c r="AG15" s="72"/>
    </row>
    <row r="16" spans="1:33" s="73" customFormat="1" x14ac:dyDescent="0.2">
      <c r="A16" s="74">
        <v>6</v>
      </c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79">
        <v>8256</v>
      </c>
      <c r="P16" s="80">
        <v>34.57</v>
      </c>
      <c r="Q16" s="81">
        <v>9.6</v>
      </c>
      <c r="R16" s="79">
        <v>9144</v>
      </c>
      <c r="S16" s="82">
        <v>38.28</v>
      </c>
      <c r="T16" s="81">
        <v>10.63</v>
      </c>
      <c r="U16" s="95"/>
      <c r="V16" s="96"/>
      <c r="W16" s="93"/>
      <c r="X16" s="66"/>
      <c r="Y16" s="67"/>
      <c r="Z16" s="85"/>
      <c r="AA16" s="85"/>
      <c r="AB16" s="86"/>
      <c r="AC16" s="70">
        <f t="shared" si="0"/>
        <v>0</v>
      </c>
      <c r="AD16" s="71" t="str">
        <f t="shared" si="1"/>
        <v xml:space="preserve"> </v>
      </c>
      <c r="AE16" s="72"/>
      <c r="AF16" s="72"/>
      <c r="AG16" s="72"/>
    </row>
    <row r="17" spans="1:33" s="73" customFormat="1" x14ac:dyDescent="0.2">
      <c r="A17" s="101">
        <v>7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9">
        <v>8256</v>
      </c>
      <c r="P17" s="80">
        <v>34.57</v>
      </c>
      <c r="Q17" s="81">
        <v>9.6</v>
      </c>
      <c r="R17" s="79">
        <v>9144</v>
      </c>
      <c r="S17" s="82">
        <v>38.28</v>
      </c>
      <c r="T17" s="81">
        <v>10.63</v>
      </c>
      <c r="U17" s="83"/>
      <c r="V17" s="84"/>
      <c r="W17" s="81"/>
      <c r="X17" s="66"/>
      <c r="Y17" s="67"/>
      <c r="Z17" s="68"/>
      <c r="AA17" s="68"/>
      <c r="AB17" s="69"/>
      <c r="AC17" s="70">
        <f t="shared" si="0"/>
        <v>0</v>
      </c>
      <c r="AD17" s="71" t="str">
        <f t="shared" si="1"/>
        <v xml:space="preserve"> </v>
      </c>
      <c r="AE17" s="72"/>
      <c r="AF17" s="72"/>
      <c r="AG17" s="72"/>
    </row>
    <row r="18" spans="1:33" s="73" customFormat="1" x14ac:dyDescent="0.2">
      <c r="A18" s="74">
        <v>8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9">
        <v>8256</v>
      </c>
      <c r="P18" s="80">
        <v>34.57</v>
      </c>
      <c r="Q18" s="81">
        <v>9.6</v>
      </c>
      <c r="R18" s="79">
        <v>9144</v>
      </c>
      <c r="S18" s="82">
        <v>38.28</v>
      </c>
      <c r="T18" s="81">
        <v>10.63</v>
      </c>
      <c r="U18" s="83"/>
      <c r="V18" s="84"/>
      <c r="W18" s="81"/>
      <c r="X18" s="66"/>
      <c r="Y18" s="67"/>
      <c r="Z18" s="85"/>
      <c r="AA18" s="85"/>
      <c r="AB18" s="86"/>
      <c r="AC18" s="70">
        <f t="shared" si="0"/>
        <v>0</v>
      </c>
      <c r="AD18" s="71" t="str">
        <f t="shared" si="1"/>
        <v xml:space="preserve"> </v>
      </c>
      <c r="AE18" s="72"/>
      <c r="AF18" s="72"/>
      <c r="AG18" s="72"/>
    </row>
    <row r="19" spans="1:33" s="100" customFormat="1" x14ac:dyDescent="0.25">
      <c r="A19" s="74">
        <v>9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9">
        <v>8256</v>
      </c>
      <c r="P19" s="80">
        <v>34.57</v>
      </c>
      <c r="Q19" s="81">
        <v>9.6</v>
      </c>
      <c r="R19" s="79">
        <v>9144</v>
      </c>
      <c r="S19" s="82">
        <v>38.28</v>
      </c>
      <c r="T19" s="81">
        <v>10.63</v>
      </c>
      <c r="U19" s="83"/>
      <c r="V19" s="84"/>
      <c r="W19" s="81"/>
      <c r="X19" s="66"/>
      <c r="Y19" s="67"/>
      <c r="Z19" s="102"/>
      <c r="AA19" s="102"/>
      <c r="AB19" s="86"/>
      <c r="AC19" s="97">
        <f t="shared" si="0"/>
        <v>0</v>
      </c>
      <c r="AD19" s="98" t="str">
        <f t="shared" si="1"/>
        <v xml:space="preserve"> </v>
      </c>
      <c r="AE19" s="99"/>
      <c r="AF19" s="99"/>
      <c r="AG19" s="99"/>
    </row>
    <row r="20" spans="1:33" s="100" customFormat="1" x14ac:dyDescent="0.25">
      <c r="A20" s="74">
        <v>10</v>
      </c>
      <c r="B20" s="87">
        <v>89.512100000000004</v>
      </c>
      <c r="C20" s="88">
        <v>5.1005000000000003</v>
      </c>
      <c r="D20" s="88">
        <v>1.1834</v>
      </c>
      <c r="E20" s="88">
        <v>0.1211</v>
      </c>
      <c r="F20" s="88">
        <v>0.19089999999999999</v>
      </c>
      <c r="G20" s="88">
        <v>4.1999999999999997E-3</v>
      </c>
      <c r="H20" s="88">
        <v>5.2299999999999999E-2</v>
      </c>
      <c r="I20" s="88">
        <v>4.3299999999999998E-2</v>
      </c>
      <c r="J20" s="88">
        <v>7.8299999999999995E-2</v>
      </c>
      <c r="K20" s="88">
        <v>9.7000000000000003E-3</v>
      </c>
      <c r="L20" s="88">
        <v>1.7994000000000001</v>
      </c>
      <c r="M20" s="89">
        <v>1.9049</v>
      </c>
      <c r="N20" s="90">
        <v>0.75339999999999996</v>
      </c>
      <c r="O20" s="91">
        <v>8261</v>
      </c>
      <c r="P20" s="92">
        <v>34.587200000000003</v>
      </c>
      <c r="Q20" s="93">
        <v>9.61</v>
      </c>
      <c r="R20" s="91">
        <v>9149</v>
      </c>
      <c r="S20" s="94">
        <v>38.304699999999997</v>
      </c>
      <c r="T20" s="93">
        <v>10.64</v>
      </c>
      <c r="U20" s="95">
        <v>11568</v>
      </c>
      <c r="V20" s="96">
        <v>48.4315</v>
      </c>
      <c r="W20" s="93">
        <v>13.45</v>
      </c>
      <c r="X20" s="66">
        <v>-9.8000000000000007</v>
      </c>
      <c r="Y20" s="67">
        <v>-9.5</v>
      </c>
      <c r="Z20" s="85"/>
      <c r="AA20" s="85"/>
      <c r="AB20" s="86"/>
      <c r="AC20" s="97">
        <f t="shared" si="0"/>
        <v>100.0001</v>
      </c>
      <c r="AD20" s="98" t="str">
        <f t="shared" si="1"/>
        <v xml:space="preserve"> </v>
      </c>
      <c r="AE20" s="99"/>
      <c r="AF20" s="99"/>
      <c r="AG20" s="99"/>
    </row>
    <row r="21" spans="1:33" s="100" customFormat="1" x14ac:dyDescent="0.25">
      <c r="A21" s="74">
        <v>11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9">
        <v>8261</v>
      </c>
      <c r="P21" s="80">
        <v>34.587200000000003</v>
      </c>
      <c r="Q21" s="81">
        <v>9.61</v>
      </c>
      <c r="R21" s="79">
        <v>9149</v>
      </c>
      <c r="S21" s="82">
        <v>38.304699999999997</v>
      </c>
      <c r="T21" s="81">
        <v>10.64</v>
      </c>
      <c r="U21" s="83"/>
      <c r="V21" s="84"/>
      <c r="W21" s="81"/>
      <c r="X21" s="66"/>
      <c r="Y21" s="67"/>
      <c r="Z21" s="85"/>
      <c r="AA21" s="85"/>
      <c r="AB21" s="86"/>
      <c r="AC21" s="97">
        <f t="shared" si="0"/>
        <v>0</v>
      </c>
      <c r="AD21" s="98" t="str">
        <f t="shared" si="1"/>
        <v xml:space="preserve"> </v>
      </c>
      <c r="AE21" s="99"/>
      <c r="AF21" s="99"/>
      <c r="AG21" s="99"/>
    </row>
    <row r="22" spans="1:33" s="100" customFormat="1" x14ac:dyDescent="0.25">
      <c r="A22" s="101">
        <v>12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9">
        <v>8261</v>
      </c>
      <c r="P22" s="80">
        <v>34.587200000000003</v>
      </c>
      <c r="Q22" s="81">
        <v>9.61</v>
      </c>
      <c r="R22" s="79">
        <v>9149</v>
      </c>
      <c r="S22" s="82">
        <v>38.304699999999997</v>
      </c>
      <c r="T22" s="81">
        <v>10.64</v>
      </c>
      <c r="U22" s="83"/>
      <c r="V22" s="84"/>
      <c r="W22" s="81"/>
      <c r="X22" s="66"/>
      <c r="Y22" s="67"/>
      <c r="Z22" s="68" t="s">
        <v>50</v>
      </c>
      <c r="AA22" s="68" t="s">
        <v>51</v>
      </c>
      <c r="AB22" s="69" t="s">
        <v>52</v>
      </c>
      <c r="AC22" s="97">
        <f t="shared" si="0"/>
        <v>0</v>
      </c>
      <c r="AD22" s="98" t="str">
        <f t="shared" si="1"/>
        <v xml:space="preserve"> </v>
      </c>
      <c r="AE22" s="99"/>
      <c r="AF22" s="99"/>
      <c r="AG22" s="99"/>
    </row>
    <row r="23" spans="1:33" s="100" customFormat="1" x14ac:dyDescent="0.25">
      <c r="A23" s="74">
        <v>13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90"/>
      <c r="O23" s="79">
        <v>8261</v>
      </c>
      <c r="P23" s="80">
        <v>34.587200000000003</v>
      </c>
      <c r="Q23" s="81">
        <v>9.61</v>
      </c>
      <c r="R23" s="79">
        <v>9149</v>
      </c>
      <c r="S23" s="82">
        <v>38.304699999999997</v>
      </c>
      <c r="T23" s="81">
        <v>10.64</v>
      </c>
      <c r="U23" s="95"/>
      <c r="V23" s="96"/>
      <c r="W23" s="103"/>
      <c r="X23" s="104"/>
      <c r="Y23" s="67"/>
      <c r="Z23" s="85"/>
      <c r="AA23" s="85"/>
      <c r="AB23" s="86"/>
      <c r="AC23" s="97">
        <f t="shared" si="0"/>
        <v>0</v>
      </c>
      <c r="AD23" s="98" t="str">
        <f t="shared" si="1"/>
        <v xml:space="preserve"> </v>
      </c>
      <c r="AE23" s="99"/>
      <c r="AF23" s="99"/>
      <c r="AG23" s="99"/>
    </row>
    <row r="24" spans="1:33" s="100" customFormat="1" x14ac:dyDescent="0.25">
      <c r="A24" s="101">
        <v>14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78"/>
      <c r="O24" s="79">
        <v>8261</v>
      </c>
      <c r="P24" s="80">
        <v>34.587200000000003</v>
      </c>
      <c r="Q24" s="81">
        <v>9.61</v>
      </c>
      <c r="R24" s="79">
        <v>9149</v>
      </c>
      <c r="S24" s="82">
        <v>38.304699999999997</v>
      </c>
      <c r="T24" s="81">
        <v>10.64</v>
      </c>
      <c r="U24" s="83"/>
      <c r="V24" s="84"/>
      <c r="W24" s="108"/>
      <c r="X24" s="104"/>
      <c r="Y24" s="67"/>
      <c r="Z24" s="68"/>
      <c r="AA24" s="68"/>
      <c r="AB24" s="69"/>
      <c r="AC24" s="97">
        <f t="shared" si="0"/>
        <v>0</v>
      </c>
      <c r="AD24" s="98" t="str">
        <f t="shared" si="1"/>
        <v xml:space="preserve"> </v>
      </c>
      <c r="AE24" s="99"/>
      <c r="AF24" s="99"/>
      <c r="AG24" s="99"/>
    </row>
    <row r="25" spans="1:33" s="100" customFormat="1" x14ac:dyDescent="0.25">
      <c r="A25" s="74">
        <v>15</v>
      </c>
      <c r="B25" s="109">
        <v>89.671800000000005</v>
      </c>
      <c r="C25" s="110">
        <v>5.0373000000000001</v>
      </c>
      <c r="D25" s="110">
        <v>1.0983000000000001</v>
      </c>
      <c r="E25" s="110">
        <v>0.11600000000000001</v>
      </c>
      <c r="F25" s="110">
        <v>0.1802</v>
      </c>
      <c r="G25" s="110">
        <v>4.3E-3</v>
      </c>
      <c r="H25" s="110">
        <v>4.9700000000000001E-2</v>
      </c>
      <c r="I25" s="110">
        <v>4.02E-2</v>
      </c>
      <c r="J25" s="110">
        <v>7.0900000000000005E-2</v>
      </c>
      <c r="K25" s="110">
        <v>7.3000000000000001E-3</v>
      </c>
      <c r="L25" s="110">
        <v>1.7459</v>
      </c>
      <c r="M25" s="111">
        <v>1.9779</v>
      </c>
      <c r="N25" s="90">
        <v>0.752</v>
      </c>
      <c r="O25" s="91">
        <v>8239</v>
      </c>
      <c r="P25" s="92">
        <v>34.493400000000001</v>
      </c>
      <c r="Q25" s="93">
        <v>9.58</v>
      </c>
      <c r="R25" s="112">
        <v>9125</v>
      </c>
      <c r="S25" s="92">
        <v>38.204000000000001</v>
      </c>
      <c r="T25" s="93">
        <v>10.61</v>
      </c>
      <c r="U25" s="95">
        <v>11548</v>
      </c>
      <c r="V25" s="96">
        <v>48.349800000000002</v>
      </c>
      <c r="W25" s="103">
        <v>13.43</v>
      </c>
      <c r="X25" s="104">
        <v>-10.6</v>
      </c>
      <c r="Y25" s="67">
        <v>-9.9</v>
      </c>
      <c r="Z25" s="85"/>
      <c r="AA25" s="85"/>
      <c r="AB25" s="86"/>
      <c r="AC25" s="97">
        <f t="shared" si="0"/>
        <v>99.999800000000008</v>
      </c>
      <c r="AD25" s="98" t="str">
        <f t="shared" si="1"/>
        <v xml:space="preserve"> </v>
      </c>
      <c r="AE25" s="99"/>
      <c r="AF25" s="99"/>
      <c r="AG25" s="99"/>
    </row>
    <row r="26" spans="1:33" s="100" customFormat="1" x14ac:dyDescent="0.25">
      <c r="A26" s="74">
        <v>16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78"/>
      <c r="O26" s="79">
        <v>8239</v>
      </c>
      <c r="P26" s="80">
        <v>34.493400000000001</v>
      </c>
      <c r="Q26" s="81">
        <v>9.58</v>
      </c>
      <c r="R26" s="113">
        <v>9125</v>
      </c>
      <c r="S26" s="80">
        <v>38.204000000000001</v>
      </c>
      <c r="T26" s="81">
        <v>10.61</v>
      </c>
      <c r="U26" s="83"/>
      <c r="V26" s="84"/>
      <c r="W26" s="108"/>
      <c r="X26" s="104"/>
      <c r="Y26" s="67"/>
      <c r="Z26" s="85"/>
      <c r="AA26" s="85"/>
      <c r="AB26" s="86"/>
      <c r="AC26" s="97">
        <f t="shared" si="0"/>
        <v>0</v>
      </c>
      <c r="AD26" s="98" t="str">
        <f t="shared" si="1"/>
        <v xml:space="preserve"> </v>
      </c>
      <c r="AE26" s="99"/>
      <c r="AF26" s="99"/>
      <c r="AG26" s="99"/>
    </row>
    <row r="27" spans="1:33" s="100" customFormat="1" x14ac:dyDescent="0.25">
      <c r="A27" s="74">
        <v>17</v>
      </c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8"/>
      <c r="O27" s="79">
        <v>8239</v>
      </c>
      <c r="P27" s="80">
        <v>34.493400000000001</v>
      </c>
      <c r="Q27" s="81">
        <v>9.58</v>
      </c>
      <c r="R27" s="113">
        <v>9125</v>
      </c>
      <c r="S27" s="80">
        <v>38.204000000000001</v>
      </c>
      <c r="T27" s="81">
        <v>10.61</v>
      </c>
      <c r="U27" s="83"/>
      <c r="V27" s="84"/>
      <c r="W27" s="108"/>
      <c r="X27" s="104"/>
      <c r="Y27" s="67"/>
      <c r="Z27" s="85"/>
      <c r="AA27" s="85"/>
      <c r="AB27" s="86"/>
      <c r="AC27" s="97">
        <f t="shared" si="0"/>
        <v>0</v>
      </c>
      <c r="AD27" s="98" t="str">
        <f t="shared" si="1"/>
        <v xml:space="preserve"> </v>
      </c>
      <c r="AE27" s="99"/>
      <c r="AF27" s="99"/>
      <c r="AG27" s="99"/>
    </row>
    <row r="28" spans="1:33" s="100" customFormat="1" x14ac:dyDescent="0.25">
      <c r="A28" s="74">
        <v>18</v>
      </c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8"/>
      <c r="O28" s="79">
        <v>8239</v>
      </c>
      <c r="P28" s="80">
        <v>34.493400000000001</v>
      </c>
      <c r="Q28" s="81">
        <v>9.58</v>
      </c>
      <c r="R28" s="113">
        <v>9125</v>
      </c>
      <c r="S28" s="80">
        <v>38.204000000000001</v>
      </c>
      <c r="T28" s="81">
        <v>10.61</v>
      </c>
      <c r="U28" s="83"/>
      <c r="V28" s="84"/>
      <c r="W28" s="108"/>
      <c r="X28" s="104"/>
      <c r="Y28" s="67"/>
      <c r="Z28" s="85"/>
      <c r="AA28" s="85"/>
      <c r="AB28" s="86"/>
      <c r="AC28" s="97">
        <f t="shared" si="0"/>
        <v>0</v>
      </c>
      <c r="AD28" s="98" t="str">
        <f t="shared" si="1"/>
        <v xml:space="preserve"> </v>
      </c>
      <c r="AE28" s="99"/>
      <c r="AF28" s="99"/>
      <c r="AG28" s="99"/>
    </row>
    <row r="29" spans="1:33" s="100" customFormat="1" x14ac:dyDescent="0.25">
      <c r="A29" s="101">
        <v>19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78"/>
      <c r="O29" s="79">
        <v>8239</v>
      </c>
      <c r="P29" s="80">
        <v>34.493400000000001</v>
      </c>
      <c r="Q29" s="81">
        <v>9.58</v>
      </c>
      <c r="R29" s="113">
        <v>9125</v>
      </c>
      <c r="S29" s="80">
        <v>38.204000000000001</v>
      </c>
      <c r="T29" s="81">
        <v>10.61</v>
      </c>
      <c r="U29" s="83"/>
      <c r="V29" s="84"/>
      <c r="W29" s="108"/>
      <c r="X29" s="104"/>
      <c r="Y29" s="67"/>
      <c r="Z29" s="68"/>
      <c r="AA29" s="68"/>
      <c r="AB29" s="69"/>
      <c r="AC29" s="97">
        <f t="shared" si="0"/>
        <v>0</v>
      </c>
      <c r="AD29" s="98" t="str">
        <f t="shared" si="1"/>
        <v xml:space="preserve"> </v>
      </c>
      <c r="AE29" s="99"/>
      <c r="AF29" s="99"/>
      <c r="AG29" s="99"/>
    </row>
    <row r="30" spans="1:33" s="100" customFormat="1" x14ac:dyDescent="0.25">
      <c r="A30" s="74">
        <v>20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N30" s="90"/>
      <c r="O30" s="79">
        <v>8239</v>
      </c>
      <c r="P30" s="80">
        <v>34.493400000000001</v>
      </c>
      <c r="Q30" s="81">
        <v>9.58</v>
      </c>
      <c r="R30" s="113">
        <v>9125</v>
      </c>
      <c r="S30" s="80">
        <v>38.204000000000001</v>
      </c>
      <c r="T30" s="81">
        <v>10.61</v>
      </c>
      <c r="U30" s="95"/>
      <c r="V30" s="96"/>
      <c r="W30" s="103"/>
      <c r="X30" s="117"/>
      <c r="Y30" s="118"/>
      <c r="Z30" s="85"/>
      <c r="AA30" s="85"/>
      <c r="AB30" s="86"/>
      <c r="AC30" s="97">
        <f t="shared" si="0"/>
        <v>0</v>
      </c>
      <c r="AD30" s="98" t="str">
        <f>IF(AC30=100,"ОК"," ")</f>
        <v xml:space="preserve"> </v>
      </c>
      <c r="AE30" s="99"/>
      <c r="AF30" s="99"/>
      <c r="AG30" s="99"/>
    </row>
    <row r="31" spans="1:33" s="100" customFormat="1" x14ac:dyDescent="0.25">
      <c r="A31" s="101">
        <v>21</v>
      </c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19"/>
      <c r="O31" s="79">
        <v>8239</v>
      </c>
      <c r="P31" s="80">
        <v>34.493400000000001</v>
      </c>
      <c r="Q31" s="81">
        <v>9.58</v>
      </c>
      <c r="R31" s="113">
        <v>9125</v>
      </c>
      <c r="S31" s="80">
        <v>38.204000000000001</v>
      </c>
      <c r="T31" s="81">
        <v>10.61</v>
      </c>
      <c r="U31" s="120"/>
      <c r="V31" s="121"/>
      <c r="W31" s="122"/>
      <c r="X31" s="117"/>
      <c r="Y31" s="118"/>
      <c r="Z31" s="68"/>
      <c r="AA31" s="68"/>
      <c r="AB31" s="69"/>
      <c r="AC31" s="97">
        <f t="shared" si="0"/>
        <v>0</v>
      </c>
      <c r="AD31" s="98" t="str">
        <f t="shared" si="1"/>
        <v xml:space="preserve"> </v>
      </c>
      <c r="AE31" s="99"/>
      <c r="AF31" s="99"/>
      <c r="AG31" s="99"/>
    </row>
    <row r="32" spans="1:33" s="100" customFormat="1" x14ac:dyDescent="0.25">
      <c r="A32" s="74">
        <v>22</v>
      </c>
      <c r="B32" s="109">
        <v>89.563500000000005</v>
      </c>
      <c r="C32" s="110">
        <v>5.0827</v>
      </c>
      <c r="D32" s="110">
        <v>1.1284000000000001</v>
      </c>
      <c r="E32" s="110">
        <v>0.11849999999999999</v>
      </c>
      <c r="F32" s="110">
        <v>0.1857</v>
      </c>
      <c r="G32" s="110">
        <v>3.8999999999999998E-3</v>
      </c>
      <c r="H32" s="110">
        <v>0.05</v>
      </c>
      <c r="I32" s="110">
        <v>4.0899999999999999E-2</v>
      </c>
      <c r="J32" s="110">
        <v>6.88E-2</v>
      </c>
      <c r="K32" s="110">
        <v>7.1999999999999998E-3</v>
      </c>
      <c r="L32" s="110">
        <v>1.7717000000000001</v>
      </c>
      <c r="M32" s="111">
        <v>1.9785999999999999</v>
      </c>
      <c r="N32" s="123">
        <v>0.75280000000000002</v>
      </c>
      <c r="O32" s="91">
        <v>8244</v>
      </c>
      <c r="P32" s="92">
        <v>34.516100000000002</v>
      </c>
      <c r="Q32" s="93">
        <v>9.59</v>
      </c>
      <c r="R32" s="112">
        <v>9131</v>
      </c>
      <c r="S32" s="92">
        <v>38.227899999999998</v>
      </c>
      <c r="T32" s="93">
        <v>10.62</v>
      </c>
      <c r="U32" s="124">
        <v>11549</v>
      </c>
      <c r="V32" s="125">
        <v>48.352899999999998</v>
      </c>
      <c r="W32" s="126">
        <v>13.43</v>
      </c>
      <c r="X32" s="117">
        <v>-11.5</v>
      </c>
      <c r="Y32" s="118">
        <v>-10.5</v>
      </c>
      <c r="Z32" s="127"/>
      <c r="AA32" s="127"/>
      <c r="AB32" s="128"/>
      <c r="AC32" s="97">
        <f t="shared" si="0"/>
        <v>99.999899999999982</v>
      </c>
      <c r="AD32" s="98" t="str">
        <f t="shared" si="1"/>
        <v xml:space="preserve"> </v>
      </c>
      <c r="AE32" s="99"/>
      <c r="AF32" s="99"/>
      <c r="AG32" s="99"/>
    </row>
    <row r="33" spans="1:33" s="100" customFormat="1" x14ac:dyDescent="0.25">
      <c r="A33" s="74">
        <v>23</v>
      </c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29"/>
      <c r="O33" s="79">
        <v>8244</v>
      </c>
      <c r="P33" s="80">
        <v>34.516100000000002</v>
      </c>
      <c r="Q33" s="81">
        <v>9.59</v>
      </c>
      <c r="R33" s="113">
        <v>9131</v>
      </c>
      <c r="S33" s="80">
        <v>38.227899999999998</v>
      </c>
      <c r="T33" s="81">
        <v>10.62</v>
      </c>
      <c r="U33" s="130"/>
      <c r="V33" s="131"/>
      <c r="W33" s="126"/>
      <c r="X33" s="117"/>
      <c r="Y33" s="118"/>
      <c r="Z33" s="85"/>
      <c r="AA33" s="85"/>
      <c r="AB33" s="86"/>
      <c r="AC33" s="97">
        <f t="shared" si="0"/>
        <v>0</v>
      </c>
      <c r="AD33" s="98" t="str">
        <f>IF(AC33=100,"ОК"," ")</f>
        <v xml:space="preserve"> </v>
      </c>
      <c r="AE33" s="99"/>
      <c r="AF33" s="99"/>
      <c r="AG33" s="99"/>
    </row>
    <row r="34" spans="1:33" s="100" customFormat="1" x14ac:dyDescent="0.25">
      <c r="A34" s="74">
        <v>24</v>
      </c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29"/>
      <c r="O34" s="79">
        <v>8244</v>
      </c>
      <c r="P34" s="80">
        <v>34.516100000000002</v>
      </c>
      <c r="Q34" s="81">
        <v>9.59</v>
      </c>
      <c r="R34" s="113">
        <v>9131</v>
      </c>
      <c r="S34" s="80">
        <v>38.227899999999998</v>
      </c>
      <c r="T34" s="81">
        <v>10.62</v>
      </c>
      <c r="U34" s="130"/>
      <c r="V34" s="131"/>
      <c r="W34" s="126"/>
      <c r="X34" s="117"/>
      <c r="Y34" s="118"/>
      <c r="Z34" s="85"/>
      <c r="AA34" s="85"/>
      <c r="AB34" s="86"/>
      <c r="AC34" s="97">
        <f t="shared" si="0"/>
        <v>0</v>
      </c>
      <c r="AD34" s="98" t="str">
        <f t="shared" si="1"/>
        <v xml:space="preserve"> </v>
      </c>
      <c r="AE34" s="99"/>
      <c r="AF34" s="99"/>
      <c r="AG34" s="99"/>
    </row>
    <row r="35" spans="1:33" s="100" customFormat="1" x14ac:dyDescent="0.25">
      <c r="A35" s="74">
        <v>25</v>
      </c>
      <c r="B35" s="132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129"/>
      <c r="O35" s="79">
        <v>8244</v>
      </c>
      <c r="P35" s="80">
        <v>34.516100000000002</v>
      </c>
      <c r="Q35" s="81">
        <v>9.59</v>
      </c>
      <c r="R35" s="113">
        <v>9131</v>
      </c>
      <c r="S35" s="80">
        <v>38.227899999999998</v>
      </c>
      <c r="T35" s="81">
        <v>10.62</v>
      </c>
      <c r="U35" s="130"/>
      <c r="V35" s="131"/>
      <c r="W35" s="126"/>
      <c r="X35" s="117"/>
      <c r="Y35" s="118"/>
      <c r="Z35" s="127"/>
      <c r="AA35" s="127"/>
      <c r="AB35" s="128"/>
      <c r="AC35" s="97">
        <f t="shared" si="0"/>
        <v>0</v>
      </c>
      <c r="AD35" s="98" t="str">
        <f t="shared" si="1"/>
        <v xml:space="preserve"> </v>
      </c>
      <c r="AE35" s="99"/>
      <c r="AF35" s="99"/>
      <c r="AG35" s="99"/>
    </row>
    <row r="36" spans="1:33" s="100" customFormat="1" x14ac:dyDescent="0.25">
      <c r="A36" s="101">
        <v>26</v>
      </c>
      <c r="B36" s="133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19"/>
      <c r="O36" s="79">
        <v>8244</v>
      </c>
      <c r="P36" s="80">
        <v>34.516100000000002</v>
      </c>
      <c r="Q36" s="81">
        <v>9.59</v>
      </c>
      <c r="R36" s="113">
        <v>9131</v>
      </c>
      <c r="S36" s="80">
        <v>38.227899999999998</v>
      </c>
      <c r="T36" s="81">
        <v>10.62</v>
      </c>
      <c r="U36" s="120"/>
      <c r="V36" s="121"/>
      <c r="W36" s="122"/>
      <c r="X36" s="117"/>
      <c r="Y36" s="118"/>
      <c r="Z36" s="68"/>
      <c r="AA36" s="68"/>
      <c r="AB36" s="69"/>
      <c r="AC36" s="97">
        <f t="shared" si="0"/>
        <v>0</v>
      </c>
      <c r="AD36" s="98" t="str">
        <f t="shared" si="1"/>
        <v xml:space="preserve"> </v>
      </c>
      <c r="AE36" s="99"/>
      <c r="AF36" s="99"/>
      <c r="AG36" s="99"/>
    </row>
    <row r="37" spans="1:33" s="100" customFormat="1" x14ac:dyDescent="0.25">
      <c r="A37" s="74">
        <v>27</v>
      </c>
      <c r="B37" s="13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29"/>
      <c r="O37" s="79">
        <v>8244</v>
      </c>
      <c r="P37" s="80">
        <v>34.516100000000002</v>
      </c>
      <c r="Q37" s="81">
        <v>9.59</v>
      </c>
      <c r="R37" s="113">
        <v>9131</v>
      </c>
      <c r="S37" s="80">
        <v>38.227899999999998</v>
      </c>
      <c r="T37" s="81">
        <v>10.62</v>
      </c>
      <c r="U37" s="130"/>
      <c r="V37" s="131"/>
      <c r="W37" s="126"/>
      <c r="X37" s="117"/>
      <c r="Y37" s="118"/>
      <c r="Z37" s="85"/>
      <c r="AA37" s="85"/>
      <c r="AB37" s="86"/>
      <c r="AC37" s="97">
        <f t="shared" si="0"/>
        <v>0</v>
      </c>
      <c r="AD37" s="98" t="str">
        <f t="shared" si="1"/>
        <v xml:space="preserve"> </v>
      </c>
      <c r="AE37" s="99"/>
      <c r="AF37" s="99"/>
      <c r="AG37" s="99"/>
    </row>
    <row r="38" spans="1:33" s="100" customFormat="1" x14ac:dyDescent="0.25">
      <c r="A38" s="101">
        <v>28</v>
      </c>
      <c r="B38" s="133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19"/>
      <c r="O38" s="79">
        <v>8244</v>
      </c>
      <c r="P38" s="80">
        <v>34.516100000000002</v>
      </c>
      <c r="Q38" s="81">
        <v>9.59</v>
      </c>
      <c r="R38" s="113">
        <v>9131</v>
      </c>
      <c r="S38" s="80">
        <v>38.227899999999998</v>
      </c>
      <c r="T38" s="81">
        <v>10.62</v>
      </c>
      <c r="U38" s="120"/>
      <c r="V38" s="121"/>
      <c r="W38" s="122"/>
      <c r="X38" s="117"/>
      <c r="Y38" s="118"/>
      <c r="Z38" s="68"/>
      <c r="AA38" s="68"/>
      <c r="AB38" s="69"/>
      <c r="AC38" s="97">
        <f t="shared" si="0"/>
        <v>0</v>
      </c>
      <c r="AD38" s="98" t="str">
        <f t="shared" si="1"/>
        <v xml:space="preserve"> </v>
      </c>
      <c r="AE38" s="99"/>
      <c r="AF38" s="99"/>
      <c r="AG38" s="99"/>
    </row>
    <row r="39" spans="1:33" s="100" customFormat="1" x14ac:dyDescent="0.25">
      <c r="A39" s="74">
        <v>29</v>
      </c>
      <c r="B39" s="134">
        <v>89.360600000000005</v>
      </c>
      <c r="C39" s="110">
        <v>5.0739000000000001</v>
      </c>
      <c r="D39" s="110">
        <v>1.2686999999999999</v>
      </c>
      <c r="E39" s="110">
        <v>0.13420000000000001</v>
      </c>
      <c r="F39" s="110">
        <v>0.22270000000000001</v>
      </c>
      <c r="G39" s="110">
        <v>4.4999999999999997E-3</v>
      </c>
      <c r="H39" s="110">
        <v>5.96E-2</v>
      </c>
      <c r="I39" s="110">
        <v>5.16E-2</v>
      </c>
      <c r="J39" s="110">
        <v>8.6699999999999999E-2</v>
      </c>
      <c r="K39" s="110">
        <v>6.7000000000000002E-3</v>
      </c>
      <c r="L39" s="110">
        <v>1.7765</v>
      </c>
      <c r="M39" s="111">
        <v>1.9544999999999999</v>
      </c>
      <c r="N39" s="123">
        <v>0.75609999999999999</v>
      </c>
      <c r="O39" s="135">
        <v>8283</v>
      </c>
      <c r="P39" s="136">
        <v>34.678800000000003</v>
      </c>
      <c r="Q39" s="137">
        <v>9.6300000000000008</v>
      </c>
      <c r="R39" s="138">
        <v>9172</v>
      </c>
      <c r="S39" s="136">
        <v>38.4026</v>
      </c>
      <c r="T39" s="139">
        <v>10.67</v>
      </c>
      <c r="U39" s="124">
        <v>11576</v>
      </c>
      <c r="V39" s="125">
        <v>48.468400000000003</v>
      </c>
      <c r="W39" s="126">
        <v>13.46</v>
      </c>
      <c r="X39" s="117">
        <v>-8.9</v>
      </c>
      <c r="Y39" s="118">
        <v>-7.9</v>
      </c>
      <c r="Z39" s="85"/>
      <c r="AA39" s="85"/>
      <c r="AB39" s="86"/>
      <c r="AC39" s="97">
        <f t="shared" si="0"/>
        <v>100.00019999999998</v>
      </c>
      <c r="AD39" s="98" t="str">
        <f t="shared" si="1"/>
        <v xml:space="preserve"> </v>
      </c>
      <c r="AE39" s="99"/>
      <c r="AF39" s="99"/>
      <c r="AG39" s="99"/>
    </row>
    <row r="40" spans="1:33" s="100" customFormat="1" x14ac:dyDescent="0.25">
      <c r="A40" s="140">
        <v>30</v>
      </c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44"/>
      <c r="O40" s="145">
        <v>8283</v>
      </c>
      <c r="P40" s="146">
        <v>34.678800000000003</v>
      </c>
      <c r="Q40" s="147">
        <v>9.6300000000000008</v>
      </c>
      <c r="R40" s="148">
        <v>9172</v>
      </c>
      <c r="S40" s="146">
        <v>38.4026</v>
      </c>
      <c r="T40" s="149">
        <v>10.67</v>
      </c>
      <c r="U40" s="150"/>
      <c r="V40" s="151"/>
      <c r="W40" s="152"/>
      <c r="X40" s="117"/>
      <c r="Y40" s="118"/>
      <c r="Z40" s="153"/>
      <c r="AA40" s="153"/>
      <c r="AB40" s="154"/>
      <c r="AC40" s="97">
        <f t="shared" si="0"/>
        <v>0</v>
      </c>
      <c r="AD40" s="98"/>
      <c r="AE40" s="99"/>
      <c r="AF40" s="99"/>
      <c r="AG40" s="99"/>
    </row>
    <row r="41" spans="1:33" s="100" customFormat="1" ht="15.75" thickBot="1" x14ac:dyDescent="0.3">
      <c r="A41" s="155">
        <v>31</v>
      </c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8"/>
      <c r="N41" s="159"/>
      <c r="O41" s="160">
        <v>8283</v>
      </c>
      <c r="P41" s="146">
        <v>34.678800000000003</v>
      </c>
      <c r="Q41" s="147">
        <v>9.6300000000000008</v>
      </c>
      <c r="R41" s="148">
        <v>9172</v>
      </c>
      <c r="S41" s="146">
        <v>38.4026</v>
      </c>
      <c r="T41" s="149">
        <v>10.67</v>
      </c>
      <c r="U41" s="161"/>
      <c r="V41" s="162"/>
      <c r="W41" s="163"/>
      <c r="X41" s="164"/>
      <c r="Y41" s="118"/>
      <c r="Z41" s="165"/>
      <c r="AA41" s="165"/>
      <c r="AB41" s="166"/>
      <c r="AC41" s="97">
        <f t="shared" si="0"/>
        <v>0</v>
      </c>
      <c r="AD41" s="98" t="str">
        <f t="shared" si="1"/>
        <v xml:space="preserve"> </v>
      </c>
      <c r="AE41" s="99"/>
      <c r="AF41" s="99"/>
      <c r="AG41" s="99"/>
    </row>
    <row r="42" spans="1:33" ht="15" customHeight="1" thickBot="1" x14ac:dyDescent="0.3">
      <c r="A42" s="248" t="s">
        <v>53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0"/>
      <c r="O42" s="251">
        <f>SUMPRODUCT(O11:O41,'[1] розрахунок'!D175:D205)/'[1] розрахунок'!D206</f>
        <v>8244</v>
      </c>
      <c r="P42" s="223">
        <f>SUMPRODUCT(P11:P41,'[1] розрахунок'!D175:D205)/'[1] розрахунок'!D206</f>
        <v>34.516100000000002</v>
      </c>
      <c r="Q42" s="225">
        <f>SUMPRODUCT(Q11:Q41,'[1] розрахунок'!D175:D205)/'[1] розрахунок'!D206</f>
        <v>9.59</v>
      </c>
      <c r="R42" s="251">
        <f>SUMPRODUCT(R11:R41,'[1] розрахунок'!D175:D205)/'[1] розрахунок'!D206</f>
        <v>9131</v>
      </c>
      <c r="S42" s="223">
        <f>SUMPRODUCT(S11:S41,'[1] розрахунок'!D175:D205)/'[1] розрахунок'!D206</f>
        <v>38.227899999999998</v>
      </c>
      <c r="T42" s="225">
        <f>SUMPRODUCT(T11:T41,'[1] розрахунок'!D175:D205)/'[1] розрахунок'!D206</f>
        <v>10.62</v>
      </c>
      <c r="U42" s="227"/>
      <c r="V42" s="228"/>
      <c r="W42" s="228"/>
      <c r="X42" s="228"/>
      <c r="Y42" s="228"/>
      <c r="Z42" s="228"/>
      <c r="AA42" s="228"/>
      <c r="AB42" s="229"/>
      <c r="AC42" s="167"/>
      <c r="AD42" s="168"/>
      <c r="AE42" s="169"/>
      <c r="AF42" s="169"/>
      <c r="AG42" s="169"/>
    </row>
    <row r="43" spans="1:33" ht="19.5" customHeight="1" thickBot="1" x14ac:dyDescent="0.3">
      <c r="A43" s="42"/>
      <c r="B43" s="170"/>
      <c r="C43" s="170"/>
      <c r="D43" s="170"/>
      <c r="E43" s="170"/>
      <c r="F43" s="170"/>
      <c r="G43" s="170"/>
      <c r="H43" s="230" t="s">
        <v>54</v>
      </c>
      <c r="I43" s="231"/>
      <c r="J43" s="231"/>
      <c r="K43" s="231"/>
      <c r="L43" s="231"/>
      <c r="M43" s="231"/>
      <c r="N43" s="232"/>
      <c r="O43" s="252"/>
      <c r="P43" s="224"/>
      <c r="Q43" s="226"/>
      <c r="R43" s="252"/>
      <c r="S43" s="224"/>
      <c r="T43" s="226"/>
      <c r="U43" s="233"/>
      <c r="V43" s="234"/>
      <c r="W43" s="234"/>
      <c r="X43" s="234"/>
      <c r="Y43" s="234"/>
      <c r="Z43" s="234"/>
      <c r="AA43" s="234"/>
      <c r="AB43" s="235"/>
    </row>
    <row r="44" spans="1:33" ht="22.5" customHeigh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36"/>
      <c r="V44" s="236"/>
      <c r="W44" s="236"/>
      <c r="X44" s="236"/>
      <c r="Y44" s="236"/>
      <c r="Z44" s="236"/>
      <c r="AA44" s="236"/>
      <c r="AB44" s="237"/>
    </row>
    <row r="45" spans="1:33" ht="22.5" customHeigh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171"/>
      <c r="V45" s="171"/>
      <c r="W45" s="171"/>
      <c r="X45" s="171"/>
      <c r="Y45" s="171"/>
      <c r="Z45" s="171"/>
      <c r="AA45" s="171"/>
      <c r="AB45" s="172"/>
    </row>
    <row r="46" spans="1:33" s="2" customFormat="1" ht="14.1" customHeight="1" x14ac:dyDescent="0.25">
      <c r="A46" s="173"/>
      <c r="B46" s="174" t="s">
        <v>55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220" t="s">
        <v>56</v>
      </c>
      <c r="N46" s="220"/>
      <c r="O46" s="220"/>
      <c r="P46" s="176"/>
      <c r="Q46" s="175"/>
      <c r="R46" s="221">
        <f>[1]Додаток!F1</f>
        <v>42887</v>
      </c>
      <c r="S46" s="221"/>
      <c r="T46" s="221"/>
      <c r="U46" s="177"/>
      <c r="V46" s="177"/>
      <c r="W46" s="177"/>
      <c r="X46" s="177"/>
      <c r="Y46" s="177"/>
      <c r="Z46" s="177"/>
      <c r="AA46" s="177"/>
      <c r="AB46" s="178"/>
      <c r="AC46" s="179"/>
      <c r="AE46" s="180"/>
    </row>
    <row r="47" spans="1:33" s="2" customFormat="1" ht="7.5" customHeight="1" x14ac:dyDescent="0.25">
      <c r="A47" s="173"/>
      <c r="B47" s="181"/>
      <c r="C47" s="182" t="s">
        <v>57</v>
      </c>
      <c r="D47" s="183"/>
      <c r="E47" s="184"/>
      <c r="F47" s="184"/>
      <c r="G47" s="184"/>
      <c r="H47" s="184"/>
      <c r="I47" s="184"/>
      <c r="J47" s="184"/>
      <c r="K47" s="182" t="s">
        <v>58</v>
      </c>
      <c r="L47" s="185"/>
      <c r="M47" s="186"/>
      <c r="N47" s="182" t="s">
        <v>59</v>
      </c>
      <c r="O47" s="186"/>
      <c r="P47" s="186"/>
      <c r="Q47" s="185"/>
      <c r="R47" s="222" t="s">
        <v>60</v>
      </c>
      <c r="S47" s="222"/>
      <c r="T47" s="222"/>
      <c r="U47" s="177"/>
      <c r="V47" s="177"/>
      <c r="W47" s="177"/>
      <c r="X47" s="177"/>
      <c r="Y47" s="177"/>
      <c r="Z47" s="177"/>
      <c r="AA47" s="177"/>
      <c r="AB47" s="178"/>
      <c r="AC47" s="179"/>
      <c r="AE47" s="180"/>
    </row>
    <row r="48" spans="1:33" s="2" customFormat="1" ht="14.1" customHeight="1" x14ac:dyDescent="0.25">
      <c r="A48" s="173"/>
      <c r="B48" s="174" t="s">
        <v>61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220" t="s">
        <v>62</v>
      </c>
      <c r="N48" s="220"/>
      <c r="O48" s="220"/>
      <c r="P48" s="176"/>
      <c r="Q48" s="175"/>
      <c r="R48" s="221">
        <f>R46</f>
        <v>42887</v>
      </c>
      <c r="S48" s="221"/>
      <c r="T48" s="221"/>
      <c r="U48" s="187"/>
      <c r="V48" s="187"/>
      <c r="W48" s="187"/>
      <c r="X48" s="187"/>
      <c r="Y48" s="187"/>
      <c r="Z48" s="187"/>
      <c r="AA48" s="187"/>
      <c r="AB48" s="188"/>
      <c r="AC48" s="179"/>
      <c r="AE48" s="180"/>
    </row>
    <row r="49" spans="1:31" s="2" customFormat="1" ht="7.5" customHeight="1" x14ac:dyDescent="0.25">
      <c r="A49" s="173"/>
      <c r="B49" s="43"/>
      <c r="C49" s="182" t="s">
        <v>63</v>
      </c>
      <c r="D49" s="184"/>
      <c r="E49" s="183"/>
      <c r="F49" s="184"/>
      <c r="G49" s="184"/>
      <c r="H49" s="184"/>
      <c r="I49" s="184"/>
      <c r="J49" s="184"/>
      <c r="K49" s="182" t="s">
        <v>58</v>
      </c>
      <c r="L49" s="185"/>
      <c r="M49" s="186"/>
      <c r="N49" s="182" t="s">
        <v>59</v>
      </c>
      <c r="O49" s="186"/>
      <c r="P49" s="186"/>
      <c r="Q49" s="185"/>
      <c r="R49" s="222" t="s">
        <v>60</v>
      </c>
      <c r="S49" s="222"/>
      <c r="T49" s="222"/>
      <c r="U49" s="187"/>
      <c r="V49" s="187"/>
      <c r="W49" s="187"/>
      <c r="X49" s="187"/>
      <c r="Y49" s="187"/>
      <c r="Z49" s="187"/>
      <c r="AA49" s="187"/>
      <c r="AB49" s="188"/>
      <c r="AC49" s="179"/>
      <c r="AE49" s="180"/>
    </row>
    <row r="50" spans="1:31" s="2" customFormat="1" ht="14.1" customHeight="1" x14ac:dyDescent="0.25">
      <c r="A50" s="173"/>
      <c r="B50" s="174" t="s">
        <v>64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220" t="s">
        <v>65</v>
      </c>
      <c r="N50" s="220"/>
      <c r="O50" s="220"/>
      <c r="P50" s="176"/>
      <c r="Q50" s="176"/>
      <c r="R50" s="221">
        <f>R46</f>
        <v>42887</v>
      </c>
      <c r="S50" s="221"/>
      <c r="T50" s="221"/>
      <c r="U50" s="187"/>
      <c r="V50" s="187"/>
      <c r="W50" s="187"/>
      <c r="X50" s="187"/>
      <c r="Y50" s="187"/>
      <c r="Z50" s="187"/>
      <c r="AA50" s="187"/>
      <c r="AB50" s="188"/>
      <c r="AC50" s="179"/>
      <c r="AE50" s="180"/>
    </row>
    <row r="51" spans="1:31" s="2" customFormat="1" ht="6.75" customHeight="1" x14ac:dyDescent="0.25">
      <c r="A51" s="173"/>
      <c r="B51" s="43"/>
      <c r="C51" s="182" t="s">
        <v>66</v>
      </c>
      <c r="D51" s="184"/>
      <c r="E51" s="183"/>
      <c r="F51" s="184"/>
      <c r="G51" s="184"/>
      <c r="H51" s="184"/>
      <c r="I51" s="184"/>
      <c r="J51" s="184"/>
      <c r="K51" s="182" t="s">
        <v>58</v>
      </c>
      <c r="L51" s="185"/>
      <c r="M51" s="186"/>
      <c r="N51" s="182" t="s">
        <v>59</v>
      </c>
      <c r="O51" s="186"/>
      <c r="P51" s="186"/>
      <c r="Q51" s="185"/>
      <c r="R51" s="222" t="s">
        <v>60</v>
      </c>
      <c r="S51" s="222"/>
      <c r="T51" s="222"/>
      <c r="U51" s="187"/>
      <c r="V51" s="187"/>
      <c r="W51" s="187"/>
      <c r="X51" s="187"/>
      <c r="Y51" s="187"/>
      <c r="Z51" s="187"/>
      <c r="AA51" s="187"/>
      <c r="AB51" s="188"/>
      <c r="AC51" s="179"/>
      <c r="AE51" s="180"/>
    </row>
    <row r="52" spans="1:31" ht="15.75" thickBot="1" x14ac:dyDescent="0.3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1"/>
    </row>
  </sheetData>
  <mergeCells count="53">
    <mergeCell ref="V5:W5"/>
    <mergeCell ref="X5:Y5"/>
    <mergeCell ref="AA5:AB5"/>
    <mergeCell ref="G1:Y1"/>
    <mergeCell ref="Z1:AB1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S42:S43"/>
    <mergeCell ref="T42:T43"/>
    <mergeCell ref="U42:AB42"/>
    <mergeCell ref="H43:N43"/>
    <mergeCell ref="U43:AB43"/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view="pageBreakPreview" zoomScaleNormal="80" zoomScaleSheetLayoutView="100" workbookViewId="0">
      <selection activeCell="A18" sqref="A18"/>
    </sheetView>
  </sheetViews>
  <sheetFormatPr defaultRowHeight="14.25" x14ac:dyDescent="0.2"/>
  <cols>
    <col min="1" max="1" width="17.85546875" style="192" customWidth="1"/>
    <col min="2" max="2" width="38.5703125" style="192" customWidth="1"/>
    <col min="3" max="3" width="21.140625" style="192" customWidth="1"/>
    <col min="4" max="4" width="21.42578125" style="192" customWidth="1"/>
    <col min="5" max="5" width="22" style="192" customWidth="1"/>
    <col min="6" max="14" width="12.7109375" style="192" customWidth="1"/>
    <col min="15" max="15" width="20.140625" style="192" customWidth="1"/>
    <col min="16" max="16384" width="9.140625" style="192"/>
  </cols>
  <sheetData>
    <row r="1" spans="1:30" ht="15" x14ac:dyDescent="0.2">
      <c r="A1" s="289"/>
      <c r="B1" s="289"/>
    </row>
    <row r="2" spans="1:30" ht="15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30" ht="15" thickBot="1" x14ac:dyDescent="0.25"/>
    <row r="5" spans="1:30" ht="15" x14ac:dyDescent="0.2">
      <c r="A5" s="290" t="s">
        <v>68</v>
      </c>
      <c r="B5" s="290" t="s">
        <v>69</v>
      </c>
      <c r="C5" s="292" t="s">
        <v>70</v>
      </c>
      <c r="D5" s="293"/>
      <c r="E5" s="294"/>
    </row>
    <row r="6" spans="1:30" ht="15.75" thickBot="1" x14ac:dyDescent="0.25">
      <c r="A6" s="291"/>
      <c r="B6" s="291"/>
      <c r="C6" s="193" t="s">
        <v>71</v>
      </c>
      <c r="D6" s="194" t="s">
        <v>72</v>
      </c>
      <c r="E6" s="195" t="s">
        <v>73</v>
      </c>
    </row>
    <row r="7" spans="1:30" ht="30" customHeight="1" thickBot="1" x14ac:dyDescent="0.25">
      <c r="A7" s="196" t="s">
        <v>3</v>
      </c>
      <c r="B7" s="197" t="s">
        <v>74</v>
      </c>
      <c r="C7" s="198">
        <v>38.227899999999998</v>
      </c>
      <c r="D7" s="199">
        <v>9130.5771806100001</v>
      </c>
      <c r="E7" s="200">
        <v>10.61886111111111</v>
      </c>
    </row>
    <row r="8" spans="1:30" ht="45.75" customHeight="1" thickBot="1" x14ac:dyDescent="0.25">
      <c r="A8" s="295" t="s">
        <v>75</v>
      </c>
      <c r="B8" s="296"/>
      <c r="C8" s="201">
        <v>38.227899999999998</v>
      </c>
      <c r="D8" s="202">
        <v>9130.5771806100001</v>
      </c>
      <c r="E8" s="203">
        <v>10.61886111111111</v>
      </c>
    </row>
    <row r="11" spans="1:30" s="2" customFormat="1" ht="14.1" customHeight="1" x14ac:dyDescent="0.25">
      <c r="A11" s="174" t="s">
        <v>55</v>
      </c>
      <c r="B11" s="204"/>
      <c r="C11" s="204"/>
      <c r="D11" s="205" t="s">
        <v>56</v>
      </c>
      <c r="E11" s="206">
        <f>[1]Додаток!F1</f>
        <v>42887</v>
      </c>
      <c r="F11" s="207"/>
      <c r="G11" s="208"/>
      <c r="H11" s="208"/>
      <c r="I11" s="208"/>
      <c r="J11" s="208"/>
      <c r="K11" s="208"/>
      <c r="L11" s="3"/>
      <c r="M11" s="3"/>
      <c r="N11" s="3"/>
      <c r="O11" s="207"/>
      <c r="P11" s="208"/>
      <c r="Q11" s="3"/>
      <c r="R11" s="209"/>
      <c r="S11" s="209"/>
      <c r="T11" s="3"/>
      <c r="U11" s="187"/>
      <c r="V11" s="187"/>
      <c r="W11" s="187"/>
      <c r="X11" s="187"/>
      <c r="Y11" s="187"/>
      <c r="Z11" s="179"/>
      <c r="AA11" s="179"/>
      <c r="AB11" s="3"/>
      <c r="AC11" s="180"/>
      <c r="AD11" s="3"/>
    </row>
    <row r="12" spans="1:30" s="2" customFormat="1" ht="7.5" customHeight="1" x14ac:dyDescent="0.25">
      <c r="A12" s="210" t="s">
        <v>57</v>
      </c>
      <c r="C12" s="210" t="s">
        <v>58</v>
      </c>
      <c r="D12" s="211" t="s">
        <v>59</v>
      </c>
      <c r="E12" s="212" t="s">
        <v>60</v>
      </c>
      <c r="F12" s="213"/>
      <c r="G12" s="214"/>
      <c r="H12" s="214"/>
      <c r="I12" s="214"/>
      <c r="J12" s="3"/>
      <c r="K12" s="215"/>
      <c r="L12" s="3"/>
      <c r="M12" s="3"/>
      <c r="N12" s="3"/>
      <c r="O12" s="213"/>
      <c r="P12" s="215"/>
      <c r="Q12" s="3"/>
      <c r="R12" s="182"/>
      <c r="S12" s="182"/>
      <c r="T12" s="3"/>
      <c r="U12" s="187"/>
      <c r="V12" s="187"/>
      <c r="W12" s="187"/>
      <c r="X12" s="187"/>
      <c r="Y12" s="187"/>
      <c r="Z12" s="179"/>
      <c r="AA12" s="179"/>
      <c r="AB12" s="3"/>
      <c r="AC12" s="180"/>
      <c r="AD12" s="3"/>
    </row>
    <row r="13" spans="1:30" s="2" customFormat="1" ht="14.1" customHeight="1" x14ac:dyDescent="0.25">
      <c r="A13" s="174" t="s">
        <v>61</v>
      </c>
      <c r="B13" s="204"/>
      <c r="C13" s="204"/>
      <c r="D13" s="205" t="s">
        <v>62</v>
      </c>
      <c r="E13" s="206">
        <f>E11</f>
        <v>42887</v>
      </c>
      <c r="F13" s="207"/>
      <c r="G13" s="208"/>
      <c r="H13" s="208"/>
      <c r="I13" s="208"/>
      <c r="J13" s="3"/>
      <c r="K13" s="208"/>
      <c r="L13" s="3"/>
      <c r="M13" s="3"/>
      <c r="N13" s="3"/>
      <c r="O13" s="207"/>
      <c r="P13" s="208"/>
      <c r="Q13" s="3"/>
      <c r="R13" s="209"/>
      <c r="S13" s="209"/>
      <c r="T13" s="3"/>
      <c r="U13" s="187"/>
      <c r="V13" s="187"/>
      <c r="W13" s="187"/>
      <c r="X13" s="187"/>
      <c r="Y13" s="187"/>
      <c r="Z13" s="179"/>
      <c r="AA13" s="179"/>
      <c r="AB13" s="3"/>
      <c r="AC13" s="180"/>
      <c r="AD13" s="3"/>
    </row>
    <row r="14" spans="1:30" s="2" customFormat="1" ht="7.5" customHeight="1" x14ac:dyDescent="0.25">
      <c r="A14" s="210" t="s">
        <v>63</v>
      </c>
      <c r="C14" s="210" t="s">
        <v>58</v>
      </c>
      <c r="D14" s="211" t="s">
        <v>59</v>
      </c>
      <c r="E14" s="212" t="s">
        <v>60</v>
      </c>
      <c r="F14" s="213"/>
      <c r="G14" s="214"/>
      <c r="H14" s="214"/>
      <c r="I14" s="214"/>
      <c r="J14" s="3"/>
      <c r="K14" s="215"/>
      <c r="L14" s="3"/>
      <c r="M14" s="3"/>
      <c r="N14" s="3"/>
      <c r="O14" s="213"/>
      <c r="P14" s="215"/>
      <c r="Q14" s="3"/>
      <c r="R14" s="182"/>
      <c r="S14" s="182"/>
      <c r="T14" s="3"/>
      <c r="U14" s="187"/>
      <c r="V14" s="187"/>
      <c r="W14" s="187"/>
      <c r="X14" s="187"/>
      <c r="Y14" s="187"/>
      <c r="Z14" s="179"/>
      <c r="AA14" s="179"/>
      <c r="AB14" s="3"/>
      <c r="AC14" s="180"/>
      <c r="AD14" s="3"/>
    </row>
    <row r="15" spans="1:30" s="2" customFormat="1" ht="14.1" customHeight="1" x14ac:dyDescent="0.25">
      <c r="A15" s="174" t="s">
        <v>64</v>
      </c>
      <c r="B15" s="204"/>
      <c r="C15" s="204"/>
      <c r="D15" s="205" t="s">
        <v>65</v>
      </c>
      <c r="E15" s="206">
        <f>E11</f>
        <v>42887</v>
      </c>
      <c r="F15" s="207"/>
      <c r="G15" s="208"/>
      <c r="H15" s="208"/>
      <c r="I15" s="208"/>
      <c r="J15" s="3"/>
      <c r="K15" s="208"/>
      <c r="L15" s="3"/>
      <c r="M15" s="3"/>
      <c r="N15" s="3"/>
      <c r="O15" s="207"/>
      <c r="P15" s="207"/>
      <c r="Q15" s="3"/>
      <c r="R15" s="209"/>
      <c r="S15" s="209"/>
      <c r="T15" s="3"/>
      <c r="U15" s="187"/>
      <c r="V15" s="187"/>
      <c r="W15" s="187"/>
      <c r="X15" s="187"/>
      <c r="Y15" s="187"/>
      <c r="Z15" s="179"/>
      <c r="AA15" s="179"/>
      <c r="AB15" s="3"/>
      <c r="AC15" s="180"/>
      <c r="AD15" s="3"/>
    </row>
    <row r="16" spans="1:30" s="2" customFormat="1" ht="6.75" customHeight="1" x14ac:dyDescent="0.25">
      <c r="A16" s="210" t="s">
        <v>66</v>
      </c>
      <c r="C16" s="210" t="s">
        <v>58</v>
      </c>
      <c r="D16" s="211" t="s">
        <v>59</v>
      </c>
      <c r="E16" s="212" t="s">
        <v>60</v>
      </c>
      <c r="F16" s="213"/>
      <c r="G16" s="214"/>
      <c r="H16" s="214"/>
      <c r="I16" s="214"/>
      <c r="J16" s="3"/>
      <c r="K16" s="215"/>
      <c r="L16" s="3"/>
      <c r="M16" s="3"/>
      <c r="N16" s="3"/>
      <c r="O16" s="213"/>
      <c r="P16" s="215"/>
      <c r="Q16" s="3"/>
      <c r="R16" s="182"/>
      <c r="S16" s="182"/>
      <c r="T16" s="3"/>
      <c r="U16" s="187"/>
      <c r="V16" s="187"/>
      <c r="W16" s="187"/>
      <c r="X16" s="187"/>
      <c r="Y16" s="187"/>
      <c r="Z16" s="179"/>
      <c r="AA16" s="179"/>
      <c r="AB16" s="3"/>
      <c r="AC16" s="180"/>
      <c r="AD16" s="3"/>
    </row>
    <row r="17" spans="1:30" s="40" customFormat="1" ht="15" x14ac:dyDescent="0.25">
      <c r="A17" s="216"/>
      <c r="B17" s="216"/>
      <c r="C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</row>
    <row r="18" spans="1:30" x14ac:dyDescent="0.2">
      <c r="A18" s="297"/>
    </row>
  </sheetData>
  <mergeCells count="5">
    <mergeCell ref="A1:B1"/>
    <mergeCell ref="A5:A6"/>
    <mergeCell ref="B5:B6"/>
    <mergeCell ref="C5:E5"/>
    <mergeCell ref="A8:B8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розрахунок 1 до маршруту 5</vt:lpstr>
      <vt:lpstr>5</vt:lpstr>
      <vt:lpstr>додаток1 до маршруту 5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cp:lastPrinted>2017-06-01T09:16:33Z</cp:lastPrinted>
  <dcterms:created xsi:type="dcterms:W3CDTF">2017-06-01T08:59:46Z</dcterms:created>
  <dcterms:modified xsi:type="dcterms:W3CDTF">2017-06-01T09:17:05Z</dcterms:modified>
</cp:coreProperties>
</file>