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2075" activeTab="1"/>
  </bookViews>
  <sheets>
    <sheet name=" розрахунок 1 до маршруту 4" sheetId="1" r:id="rId1"/>
    <sheet name="4" sheetId="2" r:id="rId2"/>
    <sheet name="додаток1 до маршруту 4" sheetId="3" r:id="rId3"/>
  </sheets>
  <externalReferences>
    <externalReference r:id="rId4"/>
  </externalReferences>
  <definedNames>
    <definedName name="_xlnm.Print_Area" localSheetId="1">'4'!$A$1:$AB$52</definedName>
  </definedNames>
  <calcPr calcId="145621"/>
</workbook>
</file>

<file path=xl/calcChain.xml><?xml version="1.0" encoding="utf-8"?>
<calcChain xmlns="http://schemas.openxmlformats.org/spreadsheetml/2006/main">
  <c r="E17" i="3" l="1"/>
  <c r="E21" i="3" s="1"/>
  <c r="R48" i="2"/>
  <c r="R46" i="2"/>
  <c r="R50" i="2" s="1"/>
  <c r="T42" i="2"/>
  <c r="S42" i="2"/>
  <c r="Q42" i="2"/>
  <c r="P42" i="2"/>
  <c r="O42" i="2"/>
  <c r="AC41" i="2"/>
  <c r="AD41" i="2" s="1"/>
  <c r="AC40" i="2"/>
  <c r="AC39" i="2"/>
  <c r="AD39" i="2" s="1"/>
  <c r="AC38" i="2"/>
  <c r="AD38" i="2" s="1"/>
  <c r="AC37" i="2"/>
  <c r="AD37" i="2" s="1"/>
  <c r="AC36" i="2"/>
  <c r="AD36" i="2" s="1"/>
  <c r="AC35" i="2"/>
  <c r="AD35" i="2" s="1"/>
  <c r="AC34" i="2"/>
  <c r="AD34" i="2" s="1"/>
  <c r="AC33" i="2"/>
  <c r="AD33" i="2" s="1"/>
  <c r="AC32" i="2"/>
  <c r="AD32" i="2" s="1"/>
  <c r="AC31" i="2"/>
  <c r="AD31" i="2" s="1"/>
  <c r="AC30" i="2"/>
  <c r="AD30" i="2" s="1"/>
  <c r="AC29" i="2"/>
  <c r="AD29" i="2" s="1"/>
  <c r="AC28" i="2"/>
  <c r="AD28" i="2" s="1"/>
  <c r="AC27" i="2"/>
  <c r="AD27" i="2" s="1"/>
  <c r="AC26" i="2"/>
  <c r="AD26" i="2" s="1"/>
  <c r="AC25" i="2"/>
  <c r="AD25" i="2" s="1"/>
  <c r="AC24" i="2"/>
  <c r="AD24" i="2" s="1"/>
  <c r="AC23" i="2"/>
  <c r="AD23" i="2" s="1"/>
  <c r="AC22" i="2"/>
  <c r="AD22" i="2" s="1"/>
  <c r="AC21" i="2"/>
  <c r="AD21" i="2" s="1"/>
  <c r="AC20" i="2"/>
  <c r="AD20" i="2" s="1"/>
  <c r="AC19" i="2"/>
  <c r="AD19" i="2" s="1"/>
  <c r="AC18" i="2"/>
  <c r="AD18" i="2" s="1"/>
  <c r="AC17" i="2"/>
  <c r="AD17" i="2" s="1"/>
  <c r="AC16" i="2"/>
  <c r="AD16" i="2" s="1"/>
  <c r="AC15" i="2"/>
  <c r="AD15" i="2" s="1"/>
  <c r="AC14" i="2"/>
  <c r="AD14" i="2" s="1"/>
  <c r="AC13" i="2"/>
  <c r="AD13" i="2" s="1"/>
  <c r="AC12" i="2"/>
  <c r="AC11" i="2"/>
  <c r="AA5" i="2"/>
  <c r="X5" i="2"/>
  <c r="I37" i="1"/>
  <c r="H37" i="1"/>
  <c r="G37" i="1"/>
  <c r="F37" i="1"/>
  <c r="E37" i="1"/>
  <c r="D37" i="1"/>
  <c r="C37" i="1"/>
  <c r="J37" i="1" s="1"/>
  <c r="B37" i="1"/>
  <c r="I36" i="1"/>
  <c r="H36" i="1"/>
  <c r="G36" i="1"/>
  <c r="F36" i="1"/>
  <c r="E36" i="1"/>
  <c r="D36" i="1"/>
  <c r="C36" i="1"/>
  <c r="J36" i="1" s="1"/>
  <c r="B36" i="1"/>
  <c r="I35" i="1"/>
  <c r="H35" i="1"/>
  <c r="G35" i="1"/>
  <c r="F35" i="1"/>
  <c r="E35" i="1"/>
  <c r="D35" i="1"/>
  <c r="C35" i="1"/>
  <c r="J35" i="1" s="1"/>
  <c r="B35" i="1"/>
  <c r="I34" i="1"/>
  <c r="H34" i="1"/>
  <c r="G34" i="1"/>
  <c r="F34" i="1"/>
  <c r="E34" i="1"/>
  <c r="D34" i="1"/>
  <c r="C34" i="1"/>
  <c r="J34" i="1" s="1"/>
  <c r="B34" i="1"/>
  <c r="I33" i="1"/>
  <c r="H33" i="1"/>
  <c r="G33" i="1"/>
  <c r="F33" i="1"/>
  <c r="E33" i="1"/>
  <c r="D33" i="1"/>
  <c r="C33" i="1"/>
  <c r="J33" i="1" s="1"/>
  <c r="B33" i="1"/>
  <c r="I32" i="1"/>
  <c r="H32" i="1"/>
  <c r="G32" i="1"/>
  <c r="F32" i="1"/>
  <c r="E32" i="1"/>
  <c r="D32" i="1"/>
  <c r="C32" i="1"/>
  <c r="J32" i="1" s="1"/>
  <c r="B32" i="1"/>
  <c r="I31" i="1"/>
  <c r="H31" i="1"/>
  <c r="G31" i="1"/>
  <c r="F31" i="1"/>
  <c r="E31" i="1"/>
  <c r="D31" i="1"/>
  <c r="C31" i="1"/>
  <c r="J31" i="1" s="1"/>
  <c r="B31" i="1"/>
  <c r="I30" i="1"/>
  <c r="H30" i="1"/>
  <c r="G30" i="1"/>
  <c r="F30" i="1"/>
  <c r="E30" i="1"/>
  <c r="D30" i="1"/>
  <c r="C30" i="1"/>
  <c r="J30" i="1" s="1"/>
  <c r="B30" i="1"/>
  <c r="I29" i="1"/>
  <c r="H29" i="1"/>
  <c r="G29" i="1"/>
  <c r="F29" i="1"/>
  <c r="E29" i="1"/>
  <c r="D29" i="1"/>
  <c r="C29" i="1"/>
  <c r="J29" i="1" s="1"/>
  <c r="B29" i="1"/>
  <c r="I28" i="1"/>
  <c r="H28" i="1"/>
  <c r="G28" i="1"/>
  <c r="F28" i="1"/>
  <c r="E28" i="1"/>
  <c r="D28" i="1"/>
  <c r="C28" i="1"/>
  <c r="J28" i="1" s="1"/>
  <c r="B28" i="1"/>
  <c r="I27" i="1"/>
  <c r="H27" i="1"/>
  <c r="G27" i="1"/>
  <c r="F27" i="1"/>
  <c r="E27" i="1"/>
  <c r="D27" i="1"/>
  <c r="C27" i="1"/>
  <c r="J27" i="1" s="1"/>
  <c r="B27" i="1"/>
  <c r="I26" i="1"/>
  <c r="H26" i="1"/>
  <c r="G26" i="1"/>
  <c r="F26" i="1"/>
  <c r="E26" i="1"/>
  <c r="D26" i="1"/>
  <c r="C26" i="1"/>
  <c r="J26" i="1" s="1"/>
  <c r="B26" i="1"/>
  <c r="I25" i="1"/>
  <c r="H25" i="1"/>
  <c r="G25" i="1"/>
  <c r="F25" i="1"/>
  <c r="E25" i="1"/>
  <c r="D25" i="1"/>
  <c r="C25" i="1"/>
  <c r="J25" i="1" s="1"/>
  <c r="B25" i="1"/>
  <c r="I24" i="1"/>
  <c r="H24" i="1"/>
  <c r="G24" i="1"/>
  <c r="F24" i="1"/>
  <c r="E24" i="1"/>
  <c r="D24" i="1"/>
  <c r="C24" i="1"/>
  <c r="J24" i="1" s="1"/>
  <c r="B24" i="1"/>
  <c r="I23" i="1"/>
  <c r="H23" i="1"/>
  <c r="G23" i="1"/>
  <c r="F23" i="1"/>
  <c r="E23" i="1"/>
  <c r="D23" i="1"/>
  <c r="C23" i="1"/>
  <c r="J23" i="1" s="1"/>
  <c r="B23" i="1"/>
  <c r="I22" i="1"/>
  <c r="H22" i="1"/>
  <c r="G22" i="1"/>
  <c r="F22" i="1"/>
  <c r="E22" i="1"/>
  <c r="D22" i="1"/>
  <c r="C22" i="1"/>
  <c r="J22" i="1" s="1"/>
  <c r="B22" i="1"/>
  <c r="I21" i="1"/>
  <c r="H21" i="1"/>
  <c r="G21" i="1"/>
  <c r="F21" i="1"/>
  <c r="E21" i="1"/>
  <c r="D21" i="1"/>
  <c r="C21" i="1"/>
  <c r="J21" i="1" s="1"/>
  <c r="B21" i="1"/>
  <c r="I20" i="1"/>
  <c r="H20" i="1"/>
  <c r="G20" i="1"/>
  <c r="F20" i="1"/>
  <c r="E20" i="1"/>
  <c r="D20" i="1"/>
  <c r="C20" i="1"/>
  <c r="J20" i="1" s="1"/>
  <c r="B20" i="1"/>
  <c r="I19" i="1"/>
  <c r="H19" i="1"/>
  <c r="G19" i="1"/>
  <c r="F19" i="1"/>
  <c r="E19" i="1"/>
  <c r="D19" i="1"/>
  <c r="C19" i="1"/>
  <c r="J19" i="1" s="1"/>
  <c r="B19" i="1"/>
  <c r="I18" i="1"/>
  <c r="H18" i="1"/>
  <c r="G18" i="1"/>
  <c r="F18" i="1"/>
  <c r="E18" i="1"/>
  <c r="D18" i="1"/>
  <c r="C18" i="1"/>
  <c r="J18" i="1" s="1"/>
  <c r="B18" i="1"/>
  <c r="I17" i="1"/>
  <c r="H17" i="1"/>
  <c r="G17" i="1"/>
  <c r="F17" i="1"/>
  <c r="E17" i="1"/>
  <c r="D17" i="1"/>
  <c r="C17" i="1"/>
  <c r="J17" i="1" s="1"/>
  <c r="B17" i="1"/>
  <c r="I16" i="1"/>
  <c r="H16" i="1"/>
  <c r="G16" i="1"/>
  <c r="F16" i="1"/>
  <c r="E16" i="1"/>
  <c r="D16" i="1"/>
  <c r="C16" i="1"/>
  <c r="J16" i="1" s="1"/>
  <c r="B16" i="1"/>
  <c r="I15" i="1"/>
  <c r="H15" i="1"/>
  <c r="G15" i="1"/>
  <c r="F15" i="1"/>
  <c r="E15" i="1"/>
  <c r="D15" i="1"/>
  <c r="C15" i="1"/>
  <c r="J15" i="1" s="1"/>
  <c r="B15" i="1"/>
  <c r="I14" i="1"/>
  <c r="H14" i="1"/>
  <c r="G14" i="1"/>
  <c r="F14" i="1"/>
  <c r="E14" i="1"/>
  <c r="D14" i="1"/>
  <c r="C14" i="1"/>
  <c r="J14" i="1" s="1"/>
  <c r="B14" i="1"/>
  <c r="I13" i="1"/>
  <c r="H13" i="1"/>
  <c r="G13" i="1"/>
  <c r="F13" i="1"/>
  <c r="E13" i="1"/>
  <c r="D13" i="1"/>
  <c r="C13" i="1"/>
  <c r="J13" i="1" s="1"/>
  <c r="B13" i="1"/>
  <c r="I12" i="1"/>
  <c r="H12" i="1"/>
  <c r="G12" i="1"/>
  <c r="F12" i="1"/>
  <c r="E12" i="1"/>
  <c r="D12" i="1"/>
  <c r="C12" i="1"/>
  <c r="J12" i="1" s="1"/>
  <c r="B12" i="1"/>
  <c r="I11" i="1"/>
  <c r="H11" i="1"/>
  <c r="G11" i="1"/>
  <c r="F11" i="1"/>
  <c r="E11" i="1"/>
  <c r="D11" i="1"/>
  <c r="C11" i="1"/>
  <c r="J11" i="1" s="1"/>
  <c r="B11" i="1"/>
  <c r="I10" i="1"/>
  <c r="H10" i="1"/>
  <c r="G10" i="1"/>
  <c r="F10" i="1"/>
  <c r="E10" i="1"/>
  <c r="D10" i="1"/>
  <c r="C10" i="1"/>
  <c r="J10" i="1" s="1"/>
  <c r="B10" i="1"/>
  <c r="I9" i="1"/>
  <c r="H9" i="1"/>
  <c r="G9" i="1"/>
  <c r="F9" i="1"/>
  <c r="E9" i="1"/>
  <c r="D9" i="1"/>
  <c r="C9" i="1"/>
  <c r="J9" i="1" s="1"/>
  <c r="B9" i="1"/>
  <c r="I8" i="1"/>
  <c r="H8" i="1"/>
  <c r="G8" i="1"/>
  <c r="F8" i="1"/>
  <c r="E8" i="1"/>
  <c r="D8" i="1"/>
  <c r="C8" i="1"/>
  <c r="J8" i="1" s="1"/>
  <c r="B8" i="1"/>
  <c r="I7" i="1"/>
  <c r="I38" i="1" s="1"/>
  <c r="H7" i="1"/>
  <c r="H38" i="1" s="1"/>
  <c r="G7" i="1"/>
  <c r="G38" i="1" s="1"/>
  <c r="F7" i="1"/>
  <c r="F38" i="1" s="1"/>
  <c r="E7" i="1"/>
  <c r="E38" i="1" s="1"/>
  <c r="D7" i="1"/>
  <c r="D38" i="1" s="1"/>
  <c r="C7" i="1"/>
  <c r="C38" i="1" s="1"/>
  <c r="B7" i="1"/>
  <c r="I39" i="1" s="1"/>
  <c r="I40" i="1" s="1"/>
  <c r="I42" i="1" l="1"/>
  <c r="I41" i="1"/>
  <c r="J7" i="1"/>
  <c r="J38" i="1" s="1"/>
  <c r="D39" i="1"/>
  <c r="D40" i="1" s="1"/>
  <c r="F39" i="1"/>
  <c r="F40" i="1" s="1"/>
  <c r="H39" i="1"/>
  <c r="H40" i="1" s="1"/>
  <c r="J39" i="1"/>
  <c r="J40" i="1" s="1"/>
  <c r="E19" i="3"/>
  <c r="C39" i="1"/>
  <c r="C40" i="1" s="1"/>
  <c r="E39" i="1"/>
  <c r="E40" i="1" s="1"/>
  <c r="G39" i="1"/>
  <c r="G40" i="1" s="1"/>
  <c r="E42" i="1" l="1"/>
  <c r="E41" i="1"/>
  <c r="H42" i="1"/>
  <c r="H41" i="1"/>
  <c r="D42" i="1"/>
  <c r="D41" i="1"/>
  <c r="G42" i="1"/>
  <c r="G41" i="1"/>
  <c r="C42" i="1"/>
  <c r="C41" i="1"/>
  <c r="J42" i="1"/>
  <c r="J41" i="1"/>
  <c r="F42" i="1"/>
  <c r="F41" i="1"/>
</calcChain>
</file>

<file path=xl/sharedStrings.xml><?xml version="1.0" encoding="utf-8"?>
<sst xmlns="http://schemas.openxmlformats.org/spreadsheetml/2006/main" count="124" uniqueCount="91">
  <si>
    <t>Додаток до Паспорту фізико-хімічних показників природного газу по маршруту № 4</t>
  </si>
  <si>
    <t>Число місяця</t>
  </si>
  <si>
    <t>Теплота згоряння вища, МДж/м3</t>
  </si>
  <si>
    <t>Житомирська область</t>
  </si>
  <si>
    <t>Прямі споживачі</t>
  </si>
  <si>
    <t>Вінницька обл</t>
  </si>
  <si>
    <t>Загальний обсяг газу, м3</t>
  </si>
  <si>
    <t xml:space="preserve">Обсяг газу переданого за добу,  м3 </t>
  </si>
  <si>
    <t>ГРС Райгородок</t>
  </si>
  <si>
    <t>ГРС Маркуші</t>
  </si>
  <si>
    <t>ГРС Краснопіль</t>
  </si>
  <si>
    <t>ГРС Березівка</t>
  </si>
  <si>
    <t>ГРС Київ-Захід України1 КЗУ-1 АГНКС ПП БУТАН-ПЛЮС</t>
  </si>
  <si>
    <t>ГРС Райгородок Тернівка</t>
  </si>
  <si>
    <t>ГРС Краснопіль Лип"ятин</t>
  </si>
  <si>
    <t>Енергія, МДж</t>
  </si>
  <si>
    <r>
      <t>Теплота згоряння (середньозважене значення за місяць), МДж/м</t>
    </r>
    <r>
      <rPr>
        <sz val="9"/>
        <color rgb="FFFF0000"/>
        <rFont val="Calibri"/>
        <family val="2"/>
        <charset val="204"/>
      </rPr>
      <t>³</t>
    </r>
  </si>
  <si>
    <r>
      <t>Теплота згоряння (середньозважене значення за місяць), ккал/м</t>
    </r>
    <r>
      <rPr>
        <sz val="9"/>
        <color rgb="FFFF0000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</si>
  <si>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rgb="FFFF0000"/>
        <rFont val="Calibri"/>
        <family val="2"/>
        <charset val="204"/>
      </rPr>
      <t>³</t>
    </r>
  </si>
  <si>
    <t>ПАТ "УКРТРАНСГАЗ"</t>
  </si>
  <si>
    <t>ПАСПОРТ ФІЗИКО-ХІМІЧНИХ ПОКАЗНИКІВ ПРИРОДНОГО ГАЗУ  № 4</t>
  </si>
  <si>
    <t xml:space="preserve">Філія "УМГ "КИЇВТРАНСГАЗ" </t>
  </si>
  <si>
    <r>
      <t xml:space="preserve">переданого Бердичівським ЛВУМГ та прийнятого  ПАТ Житомиргаз, </t>
    </r>
    <r>
      <rPr>
        <b/>
        <sz val="13"/>
        <color theme="1"/>
        <rFont val="Times New Roman"/>
        <family val="1"/>
        <charset val="204"/>
      </rPr>
      <t>ПАТ Вінницягаз, ПП "БУТАН-ПЛЮС"</t>
    </r>
  </si>
  <si>
    <t>Бердичівське ЛВУМГ</t>
  </si>
  <si>
    <t>Маршрут № 4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</si>
  <si>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</si>
  <si>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</si>
  <si>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Київ-Захід України1 (КЗУ-1)</t>
    </r>
  </si>
  <si>
    <t>за період з</t>
  </si>
  <si>
    <t xml:space="preserve"> по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</si>
  <si>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</si>
  <si>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</si>
  <si>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</si>
  <si>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</si>
  <si>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</si>
  <si>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</si>
  <si>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</si>
  <si>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</si>
  <si>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</si>
  <si>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</si>
  <si>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</si>
  <si>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</si>
  <si>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</si>
  <si>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</si>
  <si>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</si>
  <si>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</si>
  <si>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</si>
  <si>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</si>
  <si>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</si>
  <si>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</si>
  <si>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</si>
  <si>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</si>
  <si>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</si>
  <si>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</si>
  <si>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</si>
  <si>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</si>
  <si>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</si>
  <si>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</si>
  <si>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˂0,006</t>
  </si>
  <si>
    <t>˂0,002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</si>
  <si>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</si>
  <si>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</si>
  <si>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</si>
  <si>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</si>
  <si>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</si>
  <si>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</si>
  <si>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</si>
  <si>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</si>
  <si>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</si>
  <si>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</si>
  <si>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</si>
  <si>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</si>
  <si>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</si>
  <si>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</si>
  <si>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</si>
  <si>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№4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</si>
  <si>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</si>
  <si>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</si>
  <si>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</si>
  <si>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</si>
  <si>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</si>
  <si>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</si>
  <si>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ГРС Райгородок, 56ZOPZНІ40978020</t>
  </si>
  <si>
    <t>ГРС Маркуші, 56ZOPZНІ4097301М</t>
  </si>
  <si>
    <t xml:space="preserve">ГРС Краснопіль Безпечна, 56ZOPZНІ4097001Y </t>
  </si>
  <si>
    <t>ГРС Березівка, 56ZOPZНІ4095501О</t>
  </si>
  <si>
    <r>
      <t>ГРС Київ-Захід України1 КЗУ-1 АГНКС ПП "БУТАН-ПЛЮС" (прямий споживач ПП "БУТАН-ПЛЮС"</t>
    </r>
    <r>
      <rPr>
        <sz val="10"/>
        <rFont val="Times New Roman"/>
        <family val="1"/>
        <charset val="204"/>
      </rPr>
      <t>), 56ZOPZНІ1003103D</t>
    </r>
  </si>
  <si>
    <t>Вінницька област</t>
  </si>
  <si>
    <t>ГРС Райгородок Тернівка, 56ZOPZНІ40978012</t>
  </si>
  <si>
    <t xml:space="preserve">ГРС Краснопіль Лип'ятин, 56ZOPZНІ4097002W 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</si>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</sst>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dd/mm/yyyy\ \р/"/>
    <numFmt numFmtId="166" formatCode="0.0000"/>
    <numFmt numFmtId="167" formatCode="0.0"/>
    <numFmt numFmtId="168" formatCode="0.000"/>
    <numFmt numFmtId="169" formatCode="dd/mm/yy;@"/>
    <numFmt numFmtId="170" formatCode="dd\.mm\.yyyy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color theme="4" tint="-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FF0000"/>
      <name val="Calibri"/>
      <family val="2"/>
      <charset val="204"/>
    </font>
    <font>
      <sz val="9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6" fillId="0" borderId="0"/>
    <xf numFmtId="0" fontId="46" fillId="0" borderId="0"/>
    <xf numFmtId="0" fontId="10" fillId="0" borderId="0"/>
    <xf numFmtId="0" fontId="10" fillId="0" borderId="0"/>
    <xf numFmtId="0" fontId="47" fillId="0" borderId="0"/>
    <xf numFmtId="0" fontId="48" fillId="0" borderId="0"/>
    <xf numFmtId="0" fontId="10" fillId="0" borderId="0"/>
    <xf numFmtId="0" fontId="1" fillId="0" borderId="0"/>
    <xf numFmtId="0" fontId="49" fillId="0" borderId="0"/>
    <xf numFmtId="0" fontId="46" fillId="0" borderId="0"/>
    <xf numFmtId="0" fontId="46" fillId="0" borderId="0"/>
  </cellStyleXfs>
  <cellXfs count="308">
    <xf numFmtId="0" fontId="0" fillId="0" borderId="0" xfId="0"/>
    <xf numFmtId="0" fontId="2" fillId="0" borderId="0" xfId="1" applyFont="1" applyAlignment="1"/>
    <xf numFmtId="0" fontId="1" fillId="0" borderId="0" xfId="1"/>
    <xf numFmtId="0" fontId="2" fillId="0" borderId="1" xfId="1" applyFont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1" applyFill="1" applyBorder="1"/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 applyProtection="1">
      <alignment horizontal="center" vertical="center" wrapText="1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2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/>
    <xf numFmtId="4" fontId="12" fillId="0" borderId="0" xfId="1" applyNumberFormat="1" applyFont="1" applyFill="1" applyBorder="1"/>
    <xf numFmtId="0" fontId="12" fillId="0" borderId="0" xfId="1" applyFont="1"/>
    <xf numFmtId="4" fontId="8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5" fillId="4" borderId="1" xfId="1" applyNumberFormat="1" applyFont="1" applyFill="1" applyBorder="1" applyAlignment="1">
      <alignment horizontal="center" vertical="center" wrapText="1"/>
    </xf>
    <xf numFmtId="4" fontId="16" fillId="0" borderId="0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/>
    <xf numFmtId="3" fontId="15" fillId="4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4" fontId="15" fillId="4" borderId="1" xfId="1" applyNumberFormat="1" applyFont="1" applyFill="1" applyBorder="1" applyAlignment="1">
      <alignment horizontal="center" vertical="center"/>
    </xf>
    <xf numFmtId="4" fontId="16" fillId="0" borderId="0" xfId="1" applyNumberFormat="1" applyFont="1" applyFill="1" applyBorder="1" applyAlignment="1">
      <alignment horizontal="center" vertical="center"/>
    </xf>
    <xf numFmtId="0" fontId="18" fillId="0" borderId="2" xfId="1" applyFont="1" applyBorder="1"/>
    <xf numFmtId="0" fontId="19" fillId="0" borderId="3" xfId="1" applyFont="1" applyBorder="1" applyProtection="1">
      <protection locked="0"/>
    </xf>
    <xf numFmtId="0" fontId="9" fillId="0" borderId="3" xfId="1" applyFont="1" applyBorder="1" applyProtection="1">
      <protection locked="0"/>
    </xf>
    <xf numFmtId="0" fontId="1" fillId="0" borderId="0" xfId="1" applyProtection="1">
      <protection locked="0"/>
    </xf>
    <xf numFmtId="0" fontId="9" fillId="0" borderId="6" xfId="1" applyFont="1" applyBorder="1" applyProtection="1">
      <protection locked="0"/>
    </xf>
    <xf numFmtId="0" fontId="9" fillId="0" borderId="5" xfId="1" applyFont="1" applyBorder="1" applyProtection="1">
      <protection locked="0"/>
    </xf>
    <xf numFmtId="0" fontId="9" fillId="0" borderId="0" xfId="1" applyFont="1" applyBorder="1" applyProtection="1">
      <protection locked="0"/>
    </xf>
    <xf numFmtId="0" fontId="19" fillId="0" borderId="0" xfId="1" applyFont="1" applyBorder="1" applyProtection="1"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18" fillId="0" borderId="5" xfId="1" applyFont="1" applyBorder="1"/>
    <xf numFmtId="0" fontId="20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horizontal="center"/>
      <protection locked="0"/>
    </xf>
    <xf numFmtId="0" fontId="19" fillId="5" borderId="24" xfId="1" applyFont="1" applyFill="1" applyBorder="1" applyAlignment="1" applyProtection="1">
      <alignment horizontal="center" vertical="center" textRotation="90" wrapText="1"/>
      <protection locked="0"/>
    </xf>
    <xf numFmtId="0" fontId="19" fillId="5" borderId="25" xfId="1" applyFont="1" applyFill="1" applyBorder="1" applyAlignment="1" applyProtection="1">
      <alignment horizontal="center" vertical="center" textRotation="90" wrapText="1"/>
      <protection locked="0"/>
    </xf>
    <xf numFmtId="0" fontId="19" fillId="5" borderId="26" xfId="1" applyFont="1" applyFill="1" applyBorder="1" applyAlignment="1" applyProtection="1">
      <alignment horizontal="center" vertical="center" textRotation="90" wrapText="1"/>
      <protection locked="0"/>
    </xf>
    <xf numFmtId="0" fontId="19" fillId="5" borderId="27" xfId="1" applyFont="1" applyFill="1" applyBorder="1" applyAlignment="1" applyProtection="1">
      <alignment horizontal="center" vertical="center" textRotation="90" wrapText="1"/>
      <protection locked="0"/>
    </xf>
    <xf numFmtId="0" fontId="19" fillId="5" borderId="21" xfId="1" applyFont="1" applyFill="1" applyBorder="1" applyAlignment="1" applyProtection="1">
      <alignment horizontal="center" vertical="center" textRotation="90" wrapText="1"/>
      <protection locked="0"/>
    </xf>
    <xf numFmtId="0" fontId="19" fillId="5" borderId="28" xfId="1" applyFont="1" applyFill="1" applyBorder="1" applyAlignment="1" applyProtection="1">
      <alignment horizontal="center" vertical="center" textRotation="90" wrapText="1"/>
      <protection locked="0"/>
    </xf>
    <xf numFmtId="0" fontId="19" fillId="5" borderId="29" xfId="1" applyFont="1" applyFill="1" applyBorder="1" applyAlignment="1" applyProtection="1">
      <alignment horizontal="center" vertical="center" textRotation="90" wrapText="1"/>
      <protection locked="0"/>
    </xf>
    <xf numFmtId="0" fontId="19" fillId="5" borderId="30" xfId="1" applyFont="1" applyFill="1" applyBorder="1" applyAlignment="1" applyProtection="1">
      <alignment horizontal="center" vertical="center" textRotation="90" wrapText="1"/>
      <protection locked="0"/>
    </xf>
    <xf numFmtId="0" fontId="19" fillId="5" borderId="31" xfId="1" applyFont="1" applyFill="1" applyBorder="1" applyAlignment="1" applyProtection="1">
      <alignment horizontal="center" vertical="center" textRotation="90" wrapText="1"/>
      <protection locked="0"/>
    </xf>
    <xf numFmtId="0" fontId="19" fillId="5" borderId="7" xfId="1" applyFont="1" applyFill="1" applyBorder="1" applyAlignment="1" applyProtection="1">
      <alignment horizontal="center" vertical="center" wrapText="1"/>
      <protection locked="0"/>
    </xf>
    <xf numFmtId="166" fontId="26" fillId="0" borderId="9" xfId="1" applyNumberFormat="1" applyFont="1" applyBorder="1" applyAlignment="1">
      <alignment horizontal="center" vertical="center" wrapText="1"/>
    </xf>
    <xf numFmtId="166" fontId="26" fillId="0" borderId="35" xfId="1" applyNumberFormat="1" applyFont="1" applyBorder="1" applyAlignment="1">
      <alignment horizontal="center" vertical="center" wrapText="1"/>
    </xf>
    <xf numFmtId="166" fontId="26" fillId="0" borderId="7" xfId="1" applyNumberFormat="1" applyFont="1" applyBorder="1" applyAlignment="1">
      <alignment horizontal="center" vertical="center" wrapText="1"/>
    </xf>
    <xf numFmtId="1" fontId="26" fillId="0" borderId="36" xfId="1" applyNumberFormat="1" applyFont="1" applyBorder="1" applyAlignment="1">
      <alignment horizontal="center" vertical="center" wrapText="1"/>
    </xf>
    <xf numFmtId="2" fontId="26" fillId="0" borderId="8" xfId="1" applyNumberFormat="1" applyFont="1" applyBorder="1" applyAlignment="1">
      <alignment horizontal="center" vertical="center" wrapText="1"/>
    </xf>
    <xf numFmtId="2" fontId="26" fillId="0" borderId="10" xfId="1" applyNumberFormat="1" applyFont="1" applyBorder="1" applyAlignment="1">
      <alignment horizontal="center" vertical="center" wrapText="1"/>
    </xf>
    <xf numFmtId="1" fontId="26" fillId="0" borderId="7" xfId="1" applyNumberFormat="1" applyFont="1" applyBorder="1" applyAlignment="1">
      <alignment horizontal="center" vertical="center" wrapText="1"/>
    </xf>
    <xf numFmtId="2" fontId="26" fillId="0" borderId="37" xfId="1" applyNumberFormat="1" applyFont="1" applyBorder="1" applyAlignment="1">
      <alignment horizontal="center" vertical="center" wrapText="1"/>
    </xf>
    <xf numFmtId="1" fontId="26" fillId="0" borderId="8" xfId="1" applyNumberFormat="1" applyFont="1" applyBorder="1" applyAlignment="1">
      <alignment horizontal="center" vertical="center" wrapText="1"/>
    </xf>
    <xf numFmtId="2" fontId="26" fillId="0" borderId="9" xfId="1" applyNumberFormat="1" applyFont="1" applyBorder="1" applyAlignment="1">
      <alignment horizontal="center" vertical="center" wrapText="1"/>
    </xf>
    <xf numFmtId="167" fontId="27" fillId="0" borderId="38" xfId="1" applyNumberFormat="1" applyFont="1" applyBorder="1" applyAlignment="1">
      <alignment horizontal="center" vertical="center" wrapText="1"/>
    </xf>
    <xf numFmtId="167" fontId="27" fillId="0" borderId="1" xfId="1" applyNumberFormat="1" applyFont="1" applyBorder="1" applyAlignment="1">
      <alignment horizontal="center" vertical="center" wrapText="1"/>
    </xf>
    <xf numFmtId="0" fontId="9" fillId="5" borderId="39" xfId="1" applyFont="1" applyFill="1" applyBorder="1" applyAlignment="1" applyProtection="1">
      <alignment horizontal="center" vertical="center" wrapText="1"/>
      <protection locked="0"/>
    </xf>
    <xf numFmtId="0" fontId="9" fillId="5" borderId="40" xfId="1" applyFont="1" applyFill="1" applyBorder="1" applyAlignment="1" applyProtection="1">
      <alignment horizontal="center" vertical="center" wrapText="1"/>
      <protection locked="0"/>
    </xf>
    <xf numFmtId="168" fontId="28" fillId="5" borderId="0" xfId="1" applyNumberFormat="1" applyFont="1" applyFill="1"/>
    <xf numFmtId="0" fontId="29" fillId="5" borderId="0" xfId="1" applyFont="1" applyFill="1" applyAlignment="1">
      <alignment horizontal="center"/>
    </xf>
    <xf numFmtId="2" fontId="28" fillId="5" borderId="0" xfId="1" applyNumberFormat="1" applyFont="1" applyFill="1" applyProtection="1"/>
    <xf numFmtId="0" fontId="28" fillId="5" borderId="0" xfId="1" applyFont="1" applyFill="1" applyProtection="1">
      <protection locked="0"/>
    </xf>
    <xf numFmtId="0" fontId="19" fillId="5" borderId="11" xfId="1" applyFont="1" applyFill="1" applyBorder="1" applyAlignment="1" applyProtection="1">
      <alignment horizontal="center" vertical="center" wrapText="1"/>
      <protection locked="0"/>
    </xf>
    <xf numFmtId="166" fontId="26" fillId="0" borderId="1" xfId="1" applyNumberFormat="1" applyFont="1" applyBorder="1" applyAlignment="1">
      <alignment horizontal="center" vertical="center" wrapText="1"/>
    </xf>
    <xf numFmtId="166" fontId="26" fillId="0" borderId="41" xfId="1" applyNumberFormat="1" applyFont="1" applyBorder="1" applyAlignment="1">
      <alignment horizontal="center" vertical="center" wrapText="1"/>
    </xf>
    <xf numFmtId="166" fontId="26" fillId="0" borderId="11" xfId="1" applyNumberFormat="1" applyFont="1" applyBorder="1" applyAlignment="1">
      <alignment horizontal="center" vertical="center" wrapText="1"/>
    </xf>
    <xf numFmtId="1" fontId="26" fillId="0" borderId="42" xfId="1" applyNumberFormat="1" applyFont="1" applyBorder="1" applyAlignment="1">
      <alignment horizontal="center" vertical="center" wrapText="1"/>
    </xf>
    <xf numFmtId="2" fontId="26" fillId="0" borderId="18" xfId="1" applyNumberFormat="1" applyFont="1" applyBorder="1" applyAlignment="1">
      <alignment horizontal="center" vertical="center" wrapText="1"/>
    </xf>
    <xf numFmtId="2" fontId="26" fillId="0" borderId="19" xfId="1" applyNumberFormat="1" applyFont="1" applyBorder="1" applyAlignment="1">
      <alignment horizontal="center" vertical="center" wrapText="1"/>
    </xf>
    <xf numFmtId="1" fontId="26" fillId="0" borderId="11" xfId="1" applyNumberFormat="1" applyFont="1" applyBorder="1" applyAlignment="1">
      <alignment horizontal="center" vertical="center" wrapText="1"/>
    </xf>
    <xf numFmtId="2" fontId="26" fillId="0" borderId="38" xfId="1" applyNumberFormat="1" applyFont="1" applyBorder="1" applyAlignment="1">
      <alignment horizontal="center" vertical="center" wrapText="1"/>
    </xf>
    <xf numFmtId="1" fontId="26" fillId="0" borderId="18" xfId="1" applyNumberFormat="1" applyFont="1" applyBorder="1" applyAlignment="1">
      <alignment horizontal="center" vertical="center" wrapText="1"/>
    </xf>
    <xf numFmtId="2" fontId="26" fillId="0" borderId="1" xfId="1" applyNumberFormat="1" applyFont="1" applyBorder="1" applyAlignment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5" borderId="19" xfId="1" applyFont="1" applyFill="1" applyBorder="1" applyAlignment="1" applyProtection="1">
      <alignment horizontal="center" vertical="center" wrapText="1"/>
      <protection locked="0"/>
    </xf>
    <xf numFmtId="166" fontId="27" fillId="0" borderId="1" xfId="1" applyNumberFormat="1" applyFont="1" applyBorder="1" applyAlignment="1">
      <alignment horizontal="center" vertical="center" wrapText="1"/>
    </xf>
    <xf numFmtId="166" fontId="27" fillId="0" borderId="41" xfId="1" applyNumberFormat="1" applyFont="1" applyBorder="1" applyAlignment="1">
      <alignment horizontal="center" vertical="center" wrapText="1"/>
    </xf>
    <xf numFmtId="166" fontId="27" fillId="0" borderId="11" xfId="1" applyNumberFormat="1" applyFont="1" applyBorder="1" applyAlignment="1">
      <alignment horizontal="center" vertical="center" wrapText="1"/>
    </xf>
    <xf numFmtId="1" fontId="27" fillId="0" borderId="42" xfId="1" applyNumberFormat="1" applyFont="1" applyBorder="1" applyAlignment="1">
      <alignment horizontal="center" vertical="center" wrapText="1"/>
    </xf>
    <xf numFmtId="2" fontId="27" fillId="0" borderId="18" xfId="1" applyNumberFormat="1" applyFont="1" applyBorder="1" applyAlignment="1">
      <alignment horizontal="center" vertical="center" wrapText="1"/>
    </xf>
    <xf numFmtId="2" fontId="27" fillId="0" borderId="19" xfId="1" applyNumberFormat="1" applyFont="1" applyBorder="1" applyAlignment="1">
      <alignment horizontal="center" vertical="center" wrapText="1"/>
    </xf>
    <xf numFmtId="1" fontId="27" fillId="0" borderId="11" xfId="1" applyNumberFormat="1" applyFont="1" applyBorder="1" applyAlignment="1">
      <alignment horizontal="center" vertical="center" wrapText="1"/>
    </xf>
    <xf numFmtId="2" fontId="27" fillId="0" borderId="38" xfId="1" applyNumberFormat="1" applyFont="1" applyBorder="1" applyAlignment="1">
      <alignment horizontal="center" vertical="center" wrapText="1"/>
    </xf>
    <xf numFmtId="1" fontId="27" fillId="0" borderId="18" xfId="1" applyNumberFormat="1" applyFont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center" vertical="center" wrapText="1"/>
    </xf>
    <xf numFmtId="168" fontId="1" fillId="5" borderId="0" xfId="1" applyNumberFormat="1" applyFill="1"/>
    <xf numFmtId="0" fontId="30" fillId="5" borderId="0" xfId="1" applyFont="1" applyFill="1" applyAlignment="1">
      <alignment horizontal="center"/>
    </xf>
    <xf numFmtId="2" fontId="1" fillId="5" borderId="0" xfId="1" applyNumberFormat="1" applyFill="1" applyProtection="1"/>
    <xf numFmtId="0" fontId="1" fillId="5" borderId="0" xfId="1" applyFill="1" applyProtection="1">
      <protection locked="0"/>
    </xf>
    <xf numFmtId="0" fontId="19" fillId="5" borderId="43" xfId="1" applyFont="1" applyFill="1" applyBorder="1" applyAlignment="1" applyProtection="1">
      <alignment horizontal="center" vertical="center" wrapText="1"/>
      <protection locked="0"/>
    </xf>
    <xf numFmtId="0" fontId="19" fillId="5" borderId="1" xfId="1" applyFont="1" applyFill="1" applyBorder="1" applyAlignment="1" applyProtection="1">
      <alignment horizontal="center" vertical="center" wrapText="1"/>
      <protection locked="0"/>
    </xf>
    <xf numFmtId="166" fontId="9" fillId="5" borderId="44" xfId="1" applyNumberFormat="1" applyFont="1" applyFill="1" applyBorder="1" applyAlignment="1">
      <alignment horizontal="center"/>
    </xf>
    <xf numFmtId="166" fontId="9" fillId="5" borderId="39" xfId="1" applyNumberFormat="1" applyFont="1" applyFill="1" applyBorder="1" applyAlignment="1">
      <alignment horizontal="center"/>
    </xf>
    <xf numFmtId="166" fontId="9" fillId="5" borderId="45" xfId="1" applyNumberFormat="1" applyFont="1" applyFill="1" applyBorder="1" applyAlignment="1">
      <alignment horizontal="center"/>
    </xf>
    <xf numFmtId="166" fontId="19" fillId="5" borderId="38" xfId="1" applyNumberFormat="1" applyFont="1" applyFill="1" applyBorder="1" applyAlignment="1">
      <alignment horizontal="center"/>
    </xf>
    <xf numFmtId="166" fontId="19" fillId="5" borderId="1" xfId="1" applyNumberFormat="1" applyFont="1" applyFill="1" applyBorder="1" applyAlignment="1">
      <alignment horizontal="center"/>
    </xf>
    <xf numFmtId="166" fontId="19" fillId="5" borderId="41" xfId="1" applyNumberFormat="1" applyFont="1" applyFill="1" applyBorder="1" applyAlignment="1">
      <alignment horizontal="center"/>
    </xf>
    <xf numFmtId="166" fontId="9" fillId="5" borderId="38" xfId="1" applyNumberFormat="1" applyFont="1" applyFill="1" applyBorder="1" applyAlignment="1">
      <alignment horizontal="center"/>
    </xf>
    <xf numFmtId="166" fontId="9" fillId="5" borderId="1" xfId="1" applyNumberFormat="1" applyFont="1" applyFill="1" applyBorder="1" applyAlignment="1">
      <alignment horizontal="center"/>
    </xf>
    <xf numFmtId="166" fontId="9" fillId="5" borderId="41" xfId="1" applyNumberFormat="1" applyFont="1" applyFill="1" applyBorder="1" applyAlignment="1">
      <alignment horizontal="center"/>
    </xf>
    <xf numFmtId="166" fontId="19" fillId="5" borderId="11" xfId="1" applyNumberFormat="1" applyFont="1" applyFill="1" applyBorder="1" applyAlignment="1">
      <alignment horizontal="center"/>
    </xf>
    <xf numFmtId="3" fontId="19" fillId="5" borderId="18" xfId="1" applyNumberFormat="1" applyFont="1" applyFill="1" applyBorder="1" applyAlignment="1">
      <alignment horizontal="center"/>
    </xf>
    <xf numFmtId="2" fontId="19" fillId="5" borderId="1" xfId="1" applyNumberFormat="1" applyFont="1" applyFill="1" applyBorder="1" applyAlignment="1">
      <alignment horizontal="center"/>
    </xf>
    <xf numFmtId="2" fontId="19" fillId="5" borderId="19" xfId="1" applyNumberFormat="1" applyFont="1" applyFill="1" applyBorder="1" applyAlignment="1" applyProtection="1">
      <alignment horizontal="center" vertical="center" wrapText="1"/>
      <protection locked="0"/>
    </xf>
    <xf numFmtId="167" fontId="19" fillId="5" borderId="38" xfId="1" applyNumberFormat="1" applyFont="1" applyFill="1" applyBorder="1" applyAlignment="1">
      <alignment horizontal="center"/>
    </xf>
    <xf numFmtId="167" fontId="19" fillId="5" borderId="1" xfId="1" applyNumberFormat="1" applyFont="1" applyFill="1" applyBorder="1" applyAlignment="1" applyProtection="1">
      <alignment horizontal="center" vertical="center" wrapText="1"/>
      <protection locked="0"/>
    </xf>
    <xf numFmtId="166" fontId="9" fillId="5" borderId="43" xfId="1" applyNumberFormat="1" applyFont="1" applyFill="1" applyBorder="1" applyAlignment="1">
      <alignment horizontal="center"/>
    </xf>
    <xf numFmtId="3" fontId="9" fillId="5" borderId="46" xfId="1" applyNumberFormat="1" applyFont="1" applyFill="1" applyBorder="1" applyAlignment="1">
      <alignment horizontal="center"/>
    </xf>
    <xf numFmtId="2" fontId="9" fillId="5" borderId="39" xfId="1" applyNumberFormat="1" applyFont="1" applyFill="1" applyBorder="1" applyAlignment="1">
      <alignment horizontal="center"/>
    </xf>
    <xf numFmtId="2" fontId="19" fillId="5" borderId="40" xfId="1" applyNumberFormat="1" applyFont="1" applyFill="1" applyBorder="1" applyAlignment="1" applyProtection="1">
      <alignment horizontal="center" vertical="center" wrapText="1"/>
      <protection locked="0"/>
    </xf>
    <xf numFmtId="3" fontId="19" fillId="5" borderId="42" xfId="1" applyNumberFormat="1" applyFont="1" applyFill="1" applyBorder="1" applyAlignment="1" applyProtection="1">
      <alignment horizontal="center"/>
      <protection locked="0"/>
    </xf>
    <xf numFmtId="2" fontId="19" fillId="5" borderId="18" xfId="1" applyNumberFormat="1" applyFont="1" applyFill="1" applyBorder="1" applyAlignment="1">
      <alignment horizontal="center"/>
    </xf>
    <xf numFmtId="3" fontId="19" fillId="5" borderId="11" xfId="1" applyNumberFormat="1" applyFont="1" applyFill="1" applyBorder="1" applyAlignment="1" applyProtection="1">
      <alignment horizontal="center" vertical="center" wrapText="1"/>
      <protection locked="0"/>
    </xf>
    <xf numFmtId="2" fontId="19" fillId="5" borderId="38" xfId="1" applyNumberFormat="1" applyFont="1" applyFill="1" applyBorder="1" applyAlignment="1">
      <alignment horizontal="center"/>
    </xf>
    <xf numFmtId="4" fontId="19" fillId="5" borderId="19" xfId="1" applyNumberFormat="1" applyFont="1" applyFill="1" applyBorder="1" applyAlignment="1" applyProtection="1">
      <alignment horizontal="center" vertical="center" wrapText="1"/>
      <protection locked="0"/>
    </xf>
    <xf numFmtId="166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166" fontId="9" fillId="5" borderId="19" xfId="1" applyNumberFormat="1" applyFont="1" applyFill="1" applyBorder="1" applyAlignment="1" applyProtection="1">
      <alignment horizontal="center" vertical="center" wrapText="1"/>
      <protection locked="0"/>
    </xf>
    <xf numFmtId="166" fontId="9" fillId="5" borderId="11" xfId="1" applyNumberFormat="1" applyFont="1" applyFill="1" applyBorder="1" applyAlignment="1">
      <alignment horizontal="center"/>
    </xf>
    <xf numFmtId="3" fontId="9" fillId="5" borderId="42" xfId="1" applyNumberFormat="1" applyFont="1" applyFill="1" applyBorder="1" applyAlignment="1" applyProtection="1">
      <alignment horizontal="center"/>
      <protection locked="0"/>
    </xf>
    <xf numFmtId="2" fontId="9" fillId="5" borderId="18" xfId="1" applyNumberFormat="1" applyFont="1" applyFill="1" applyBorder="1" applyAlignment="1">
      <alignment horizontal="center"/>
    </xf>
    <xf numFmtId="2" fontId="9" fillId="5" borderId="19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11" xfId="1" applyNumberFormat="1" applyFont="1" applyFill="1" applyBorder="1" applyAlignment="1" applyProtection="1">
      <alignment horizontal="center" vertical="center" wrapText="1"/>
      <protection locked="0"/>
    </xf>
    <xf numFmtId="2" fontId="9" fillId="5" borderId="38" xfId="1" applyNumberFormat="1" applyFont="1" applyFill="1" applyBorder="1" applyAlignment="1">
      <alignment horizontal="center"/>
    </xf>
    <xf numFmtId="4" fontId="9" fillId="5" borderId="19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18" xfId="1" applyNumberFormat="1" applyFont="1" applyFill="1" applyBorder="1" applyAlignment="1">
      <alignment horizontal="center"/>
    </xf>
    <xf numFmtId="2" fontId="9" fillId="5" borderId="1" xfId="1" applyNumberFormat="1" applyFont="1" applyFill="1" applyBorder="1" applyAlignment="1">
      <alignment horizontal="center"/>
    </xf>
    <xf numFmtId="0" fontId="19" fillId="5" borderId="23" xfId="1" applyFont="1" applyFill="1" applyBorder="1" applyAlignment="1" applyProtection="1">
      <alignment horizontal="center" vertical="center" wrapText="1"/>
      <protection locked="0"/>
    </xf>
    <xf numFmtId="166" fontId="19" fillId="5" borderId="47" xfId="1" applyNumberFormat="1" applyFont="1" applyFill="1" applyBorder="1" applyAlignment="1">
      <alignment horizontal="center"/>
    </xf>
    <xf numFmtId="166" fontId="19" fillId="5" borderId="48" xfId="1" applyNumberFormat="1" applyFont="1" applyFill="1" applyBorder="1" applyAlignment="1">
      <alignment horizontal="center"/>
    </xf>
    <xf numFmtId="166" fontId="19" fillId="5" borderId="49" xfId="1" applyNumberFormat="1" applyFont="1" applyFill="1" applyBorder="1" applyAlignment="1">
      <alignment horizontal="center"/>
    </xf>
    <xf numFmtId="166" fontId="19" fillId="5" borderId="23" xfId="1" applyNumberFormat="1" applyFont="1" applyFill="1" applyBorder="1" applyAlignment="1">
      <alignment horizontal="center"/>
    </xf>
    <xf numFmtId="3" fontId="19" fillId="5" borderId="50" xfId="1" applyNumberFormat="1" applyFont="1" applyFill="1" applyBorder="1" applyAlignment="1">
      <alignment horizontal="center"/>
    </xf>
    <xf numFmtId="2" fontId="19" fillId="5" borderId="48" xfId="1" applyNumberFormat="1" applyFont="1" applyFill="1" applyBorder="1" applyAlignment="1">
      <alignment horizontal="center"/>
    </xf>
    <xf numFmtId="2" fontId="19" fillId="5" borderId="51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48" xfId="1" applyFont="1" applyFill="1" applyBorder="1" applyAlignment="1" applyProtection="1">
      <alignment horizontal="center" vertical="center" wrapText="1"/>
      <protection locked="0"/>
    </xf>
    <xf numFmtId="0" fontId="9" fillId="5" borderId="51" xfId="1" applyFont="1" applyFill="1" applyBorder="1" applyAlignment="1" applyProtection="1">
      <alignment horizontal="center" vertical="center" wrapText="1"/>
      <protection locked="0"/>
    </xf>
    <xf numFmtId="0" fontId="19" fillId="5" borderId="52" xfId="1" applyFont="1" applyFill="1" applyBorder="1" applyAlignment="1" applyProtection="1">
      <alignment horizontal="center" vertical="center" wrapText="1"/>
      <protection locked="0"/>
    </xf>
    <xf numFmtId="166" fontId="9" fillId="5" borderId="53" xfId="1" applyNumberFormat="1" applyFont="1" applyFill="1" applyBorder="1" applyAlignment="1">
      <alignment horizontal="center"/>
    </xf>
    <xf numFmtId="166" fontId="9" fillId="5" borderId="33" xfId="1" applyNumberFormat="1" applyFont="1" applyFill="1" applyBorder="1" applyAlignment="1">
      <alignment horizontal="center"/>
    </xf>
    <xf numFmtId="166" fontId="9" fillId="5" borderId="54" xfId="1" applyNumberFormat="1" applyFont="1" applyFill="1" applyBorder="1" applyAlignment="1">
      <alignment horizontal="center"/>
    </xf>
    <xf numFmtId="166" fontId="9" fillId="5" borderId="52" xfId="1" applyNumberFormat="1" applyFont="1" applyFill="1" applyBorder="1" applyAlignment="1">
      <alignment horizontal="center"/>
    </xf>
    <xf numFmtId="3" fontId="9" fillId="5" borderId="32" xfId="1" applyNumberFormat="1" applyFont="1" applyFill="1" applyBorder="1" applyAlignment="1">
      <alignment horizontal="center"/>
    </xf>
    <xf numFmtId="2" fontId="9" fillId="5" borderId="33" xfId="1" applyNumberFormat="1" applyFont="1" applyFill="1" applyBorder="1" applyAlignment="1">
      <alignment horizontal="center"/>
    </xf>
    <xf numFmtId="2" fontId="19" fillId="5" borderId="34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33" xfId="1" applyFont="1" applyFill="1" applyBorder="1" applyAlignment="1" applyProtection="1">
      <alignment horizontal="center" vertical="center" wrapText="1"/>
      <protection locked="0"/>
    </xf>
    <xf numFmtId="0" fontId="9" fillId="5" borderId="34" xfId="1" applyFont="1" applyFill="1" applyBorder="1" applyAlignment="1" applyProtection="1">
      <alignment horizontal="center" vertical="center" wrapText="1"/>
      <protection locked="0"/>
    </xf>
    <xf numFmtId="168" fontId="1" fillId="0" borderId="0" xfId="1" applyNumberFormat="1"/>
    <xf numFmtId="0" fontId="30" fillId="0" borderId="0" xfId="1" applyFont="1" applyAlignment="1">
      <alignment horizontal="center"/>
    </xf>
    <xf numFmtId="2" fontId="1" fillId="0" borderId="0" xfId="1" applyNumberFormat="1" applyProtection="1"/>
    <xf numFmtId="0" fontId="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Fill="1" applyBorder="1" applyAlignment="1" applyProtection="1">
      <alignment horizontal="right" vertical="center" wrapText="1"/>
      <protection locked="0"/>
    </xf>
    <xf numFmtId="0" fontId="19" fillId="0" borderId="6" xfId="1" applyFont="1" applyFill="1" applyBorder="1" applyAlignment="1" applyProtection="1">
      <alignment horizontal="right" vertical="center" wrapText="1"/>
      <protection locked="0"/>
    </xf>
    <xf numFmtId="169" fontId="31" fillId="0" borderId="5" xfId="1" applyNumberFormat="1" applyFont="1" applyBorder="1" applyAlignment="1">
      <alignment horizontal="right" vertical="center" wrapText="1"/>
    </xf>
    <xf numFmtId="0" fontId="32" fillId="0" borderId="58" xfId="1" applyFont="1" applyBorder="1" applyAlignment="1" applyProtection="1">
      <alignment vertical="center"/>
      <protection locked="0"/>
    </xf>
    <xf numFmtId="0" fontId="32" fillId="0" borderId="58" xfId="1" applyFont="1" applyBorder="1" applyProtection="1">
      <protection locked="0"/>
    </xf>
    <xf numFmtId="169" fontId="33" fillId="0" borderId="58" xfId="1" applyNumberFormat="1" applyFont="1" applyBorder="1" applyAlignment="1">
      <alignment vertical="center" wrapText="1"/>
    </xf>
    <xf numFmtId="169" fontId="35" fillId="0" borderId="0" xfId="1" applyNumberFormat="1" applyFont="1" applyFill="1" applyBorder="1" applyAlignment="1">
      <alignment horizontal="right" vertical="center" wrapText="1"/>
    </xf>
    <xf numFmtId="168" fontId="36" fillId="0" borderId="6" xfId="1" applyNumberFormat="1" applyFont="1" applyFill="1" applyBorder="1" applyAlignment="1">
      <alignment horizontal="right" vertical="center"/>
    </xf>
    <xf numFmtId="168" fontId="36" fillId="0" borderId="0" xfId="1" applyNumberFormat="1" applyFont="1" applyBorder="1" applyAlignment="1">
      <alignment horizontal="right" vertical="center"/>
    </xf>
    <xf numFmtId="168" fontId="37" fillId="0" borderId="0" xfId="1" applyNumberFormat="1" applyFont="1" applyBorder="1" applyAlignment="1">
      <alignment horizontal="left" vertical="center"/>
    </xf>
    <xf numFmtId="0" fontId="9" fillId="0" borderId="0" xfId="1" applyFont="1" applyBorder="1"/>
    <xf numFmtId="0" fontId="38" fillId="0" borderId="0" xfId="1" applyFont="1" applyBorder="1" applyAlignment="1" applyProtection="1">
      <alignment vertical="center"/>
      <protection locked="0"/>
    </xf>
    <xf numFmtId="0" fontId="39" fillId="0" borderId="0" xfId="1" applyFont="1" applyBorder="1"/>
    <xf numFmtId="0" fontId="39" fillId="0" borderId="0" xfId="1" applyFont="1" applyBorder="1" applyProtection="1">
      <protection locked="0"/>
    </xf>
    <xf numFmtId="0" fontId="38" fillId="0" borderId="0" xfId="1" applyFont="1" applyBorder="1" applyProtection="1">
      <protection locked="0"/>
    </xf>
    <xf numFmtId="0" fontId="38" fillId="0" borderId="0" xfId="1" applyFont="1" applyBorder="1"/>
    <xf numFmtId="169" fontId="35" fillId="0" borderId="0" xfId="1" applyNumberFormat="1" applyFont="1" applyBorder="1" applyAlignment="1">
      <alignment horizontal="right" vertical="center" wrapText="1"/>
    </xf>
    <xf numFmtId="168" fontId="36" fillId="0" borderId="6" xfId="1" applyNumberFormat="1" applyFont="1" applyBorder="1" applyAlignment="1">
      <alignment horizontal="right" vertical="center"/>
    </xf>
    <xf numFmtId="0" fontId="9" fillId="0" borderId="12" xfId="1" applyFont="1" applyBorder="1" applyProtection="1">
      <protection locked="0"/>
    </xf>
    <xf numFmtId="0" fontId="9" fillId="0" borderId="13" xfId="1" applyFont="1" applyBorder="1" applyProtection="1">
      <protection locked="0"/>
    </xf>
    <xf numFmtId="0" fontId="9" fillId="0" borderId="14" xfId="1" applyFont="1" applyBorder="1" applyProtection="1">
      <protection locked="0"/>
    </xf>
    <xf numFmtId="0" fontId="40" fillId="0" borderId="0" xfId="1" applyFont="1"/>
    <xf numFmtId="4" fontId="2" fillId="6" borderId="53" xfId="1" applyNumberFormat="1" applyFont="1" applyFill="1" applyBorder="1" applyAlignment="1">
      <alignment horizontal="center" vertical="center" wrapText="1"/>
    </xf>
    <xf numFmtId="4" fontId="2" fillId="6" borderId="33" xfId="1" applyNumberFormat="1" applyFont="1" applyFill="1" applyBorder="1" applyAlignment="1">
      <alignment horizontal="center" vertical="center" wrapText="1"/>
    </xf>
    <xf numFmtId="4" fontId="2" fillId="6" borderId="34" xfId="1" applyNumberFormat="1" applyFont="1" applyFill="1" applyBorder="1" applyAlignment="1">
      <alignment horizontal="center" vertical="center" wrapText="1"/>
    </xf>
    <xf numFmtId="49" fontId="33" fillId="0" borderId="7" xfId="0" applyNumberFormat="1" applyFont="1" applyBorder="1" applyAlignment="1">
      <alignment vertical="center" wrapText="1"/>
    </xf>
    <xf numFmtId="2" fontId="40" fillId="0" borderId="60" xfId="1" applyNumberFormat="1" applyFont="1" applyBorder="1" applyAlignment="1">
      <alignment horizontal="center" vertical="center"/>
    </xf>
    <xf numFmtId="1" fontId="40" fillId="0" borderId="7" xfId="1" applyNumberFormat="1" applyFont="1" applyBorder="1" applyAlignment="1">
      <alignment horizontal="center" vertical="center"/>
    </xf>
    <xf numFmtId="2" fontId="40" fillId="0" borderId="7" xfId="1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vertical="center" wrapText="1"/>
    </xf>
    <xf numFmtId="2" fontId="40" fillId="0" borderId="61" xfId="1" applyNumberFormat="1" applyFont="1" applyBorder="1" applyAlignment="1">
      <alignment horizontal="center" vertical="center"/>
    </xf>
    <xf numFmtId="1" fontId="40" fillId="0" borderId="11" xfId="1" applyNumberFormat="1" applyFont="1" applyBorder="1" applyAlignment="1">
      <alignment horizontal="center" vertical="center"/>
    </xf>
    <xf numFmtId="2" fontId="40" fillId="0" borderId="11" xfId="1" applyNumberFormat="1" applyFont="1" applyBorder="1" applyAlignment="1">
      <alignment horizontal="center" vertical="center"/>
    </xf>
    <xf numFmtId="2" fontId="40" fillId="0" borderId="63" xfId="1" applyNumberFormat="1" applyFont="1" applyBorder="1" applyAlignment="1">
      <alignment horizontal="center" vertical="center"/>
    </xf>
    <xf numFmtId="1" fontId="40" fillId="0" borderId="23" xfId="1" applyNumberFormat="1" applyFont="1" applyBorder="1" applyAlignment="1">
      <alignment horizontal="center" vertical="center"/>
    </xf>
    <xf numFmtId="2" fontId="40" fillId="0" borderId="23" xfId="1" applyNumberFormat="1" applyFont="1" applyBorder="1" applyAlignment="1">
      <alignment horizontal="center" vertical="center"/>
    </xf>
    <xf numFmtId="49" fontId="33" fillId="0" borderId="23" xfId="0" applyNumberFormat="1" applyFont="1" applyBorder="1" applyAlignment="1">
      <alignment vertical="center" wrapText="1"/>
    </xf>
    <xf numFmtId="2" fontId="40" fillId="0" borderId="65" xfId="1" applyNumberFormat="1" applyFont="1" applyBorder="1" applyAlignment="1">
      <alignment horizontal="center" vertical="center"/>
    </xf>
    <xf numFmtId="1" fontId="40" fillId="0" borderId="52" xfId="1" applyNumberFormat="1" applyFont="1" applyBorder="1" applyAlignment="1">
      <alignment horizontal="center" vertical="center"/>
    </xf>
    <xf numFmtId="2" fontId="40" fillId="0" borderId="52" xfId="1" applyNumberFormat="1" applyFont="1" applyBorder="1" applyAlignment="1">
      <alignment horizontal="center" vertical="center"/>
    </xf>
    <xf numFmtId="49" fontId="33" fillId="0" borderId="52" xfId="0" applyNumberFormat="1" applyFont="1" applyBorder="1" applyAlignment="1">
      <alignment vertical="center" wrapText="1"/>
    </xf>
    <xf numFmtId="4" fontId="2" fillId="2" borderId="67" xfId="1" applyNumberFormat="1" applyFont="1" applyFill="1" applyBorder="1" applyAlignment="1">
      <alignment horizontal="center" vertical="center"/>
    </xf>
    <xf numFmtId="3" fontId="2" fillId="2" borderId="67" xfId="1" applyNumberFormat="1" applyFont="1" applyFill="1" applyBorder="1" applyAlignment="1">
      <alignment horizontal="center" vertical="center"/>
    </xf>
    <xf numFmtId="0" fontId="42" fillId="0" borderId="58" xfId="1" applyFont="1" applyBorder="1" applyProtection="1">
      <protection locked="0"/>
    </xf>
    <xf numFmtId="169" fontId="33" fillId="0" borderId="58" xfId="1" applyNumberFormat="1" applyFont="1" applyBorder="1" applyAlignment="1">
      <alignment horizontal="center" vertical="center" wrapText="1"/>
    </xf>
    <xf numFmtId="170" fontId="34" fillId="0" borderId="58" xfId="1" applyNumberFormat="1" applyFont="1" applyBorder="1" applyAlignment="1" applyProtection="1">
      <alignment horizontal="right"/>
      <protection locked="0"/>
    </xf>
    <xf numFmtId="169" fontId="33" fillId="0" borderId="0" xfId="1" applyNumberFormat="1" applyFont="1" applyBorder="1" applyAlignment="1">
      <alignment vertical="center" wrapText="1"/>
    </xf>
    <xf numFmtId="0" fontId="42" fillId="0" borderId="0" xfId="1" applyFont="1" applyBorder="1" applyProtection="1">
      <protection locked="0"/>
    </xf>
    <xf numFmtId="0" fontId="1" fillId="0" borderId="0" xfId="1" applyBorder="1"/>
    <xf numFmtId="170" fontId="34" fillId="0" borderId="0" xfId="1" applyNumberFormat="1" applyFont="1" applyBorder="1" applyAlignment="1" applyProtection="1">
      <protection locked="0"/>
    </xf>
    <xf numFmtId="0" fontId="38" fillId="0" borderId="0" xfId="1" applyFont="1" applyAlignment="1" applyProtection="1">
      <alignment vertical="center"/>
      <protection locked="0"/>
    </xf>
    <xf numFmtId="0" fontId="38" fillId="0" borderId="0" xfId="1" applyFont="1" applyAlignment="1" applyProtection="1">
      <alignment horizontal="center" vertical="center"/>
      <protection locked="0"/>
    </xf>
    <xf numFmtId="0" fontId="38" fillId="0" borderId="59" xfId="1" applyFont="1" applyBorder="1" applyAlignment="1" applyProtection="1">
      <alignment horizontal="center" vertical="center"/>
      <protection locked="0"/>
    </xf>
    <xf numFmtId="0" fontId="43" fillId="0" borderId="0" xfId="1" applyFont="1" applyBorder="1"/>
    <xf numFmtId="0" fontId="44" fillId="0" borderId="0" xfId="1" applyFont="1" applyBorder="1" applyProtection="1">
      <protection locked="0"/>
    </xf>
    <xf numFmtId="0" fontId="45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40" fillId="0" borderId="0" xfId="1" applyFont="1" applyBorder="1"/>
    <xf numFmtId="0" fontId="3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0" fillId="0" borderId="0" xfId="1" applyFont="1" applyBorder="1" applyAlignment="1" applyProtection="1">
      <alignment horizontal="right"/>
      <protection locked="0"/>
    </xf>
    <xf numFmtId="165" fontId="20" fillId="0" borderId="0" xfId="1" applyNumberFormat="1" applyFont="1" applyBorder="1" applyAlignment="1" applyProtection="1">
      <alignment horizontal="center"/>
      <protection locked="0"/>
    </xf>
    <xf numFmtId="165" fontId="20" fillId="0" borderId="0" xfId="1" applyNumberFormat="1" applyFont="1" applyBorder="1" applyAlignment="1" applyProtection="1">
      <alignment horizontal="center"/>
    </xf>
    <xf numFmtId="165" fontId="20" fillId="0" borderId="6" xfId="1" applyNumberFormat="1" applyFont="1" applyBorder="1" applyAlignment="1" applyProtection="1">
      <alignment horizontal="center"/>
    </xf>
    <xf numFmtId="0" fontId="20" fillId="0" borderId="3" xfId="1" applyFont="1" applyBorder="1" applyAlignment="1" applyProtection="1">
      <alignment horizontal="center"/>
      <protection locked="0"/>
    </xf>
    <xf numFmtId="0" fontId="20" fillId="0" borderId="3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center" vertical="center"/>
      <protection locked="0"/>
    </xf>
    <xf numFmtId="0" fontId="21" fillId="0" borderId="5" xfId="1" applyFont="1" applyBorder="1" applyAlignment="1">
      <alignment vertical="center" wrapText="1"/>
    </xf>
    <xf numFmtId="0" fontId="21" fillId="0" borderId="0" xfId="1" applyFont="1" applyBorder="1" applyAlignment="1">
      <alignment vertical="center" wrapText="1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left" vertical="center" textRotation="90" wrapText="1"/>
      <protection locked="0"/>
    </xf>
    <xf numFmtId="0" fontId="19" fillId="0" borderId="1" xfId="1" applyFont="1" applyBorder="1" applyAlignment="1" applyProtection="1">
      <alignment horizontal="left" vertical="center" textRotation="90" wrapText="1"/>
      <protection locked="0"/>
    </xf>
    <xf numFmtId="0" fontId="19" fillId="0" borderId="33" xfId="1" applyFont="1" applyBorder="1" applyAlignment="1" applyProtection="1">
      <alignment horizontal="left" vertical="center" textRotation="90" wrapText="1"/>
      <protection locked="0"/>
    </xf>
    <xf numFmtId="0" fontId="19" fillId="0" borderId="21" xfId="1" applyFont="1" applyBorder="1" applyAlignment="1" applyProtection="1">
      <alignment horizontal="center" vertical="center" textRotation="90" wrapText="1"/>
      <protection locked="0"/>
    </xf>
    <xf numFmtId="0" fontId="19" fillId="0" borderId="25" xfId="1" applyFont="1" applyBorder="1" applyAlignment="1" applyProtection="1">
      <alignment horizontal="center" vertical="center" textRotation="90" wrapText="1"/>
      <protection locked="0"/>
    </xf>
    <xf numFmtId="0" fontId="19" fillId="0" borderId="7" xfId="1" applyFont="1" applyBorder="1" applyAlignment="1" applyProtection="1">
      <alignment horizontal="center" vertical="center" textRotation="90" wrapText="1"/>
      <protection locked="0"/>
    </xf>
    <xf numFmtId="0" fontId="19" fillId="0" borderId="11" xfId="1" applyFont="1" applyBorder="1" applyAlignment="1" applyProtection="1">
      <alignment horizontal="center" vertical="center" textRotation="90" wrapText="1"/>
      <protection locked="0"/>
    </xf>
    <xf numFmtId="0" fontId="19" fillId="0" borderId="23" xfId="1" applyFont="1" applyBorder="1" applyAlignment="1" applyProtection="1">
      <alignment horizontal="center" vertical="center" textRotation="90" wrapText="1"/>
      <protection locked="0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3" xfId="1" applyFont="1" applyBorder="1" applyAlignment="1" applyProtection="1">
      <alignment horizontal="center" vertical="center" wrapText="1"/>
      <protection locked="0"/>
    </xf>
    <xf numFmtId="0" fontId="19" fillId="0" borderId="4" xfId="1" applyFont="1" applyBorder="1" applyAlignment="1" applyProtection="1">
      <alignment horizontal="center" vertical="center" wrapText="1"/>
      <protection locked="0"/>
    </xf>
    <xf numFmtId="0" fontId="19" fillId="0" borderId="12" xfId="1" applyFont="1" applyBorder="1" applyAlignment="1" applyProtection="1">
      <alignment horizontal="center" vertical="center" wrapText="1"/>
      <protection locked="0"/>
    </xf>
    <xf numFmtId="0" fontId="19" fillId="0" borderId="13" xfId="1" applyFont="1" applyBorder="1" applyAlignment="1" applyProtection="1">
      <alignment horizontal="center" vertical="center" wrapText="1"/>
      <protection locked="0"/>
    </xf>
    <xf numFmtId="0" fontId="19" fillId="0" borderId="14" xfId="1" applyFont="1" applyBorder="1" applyAlignment="1" applyProtection="1">
      <alignment horizontal="center" vertical="center" wrapText="1"/>
      <protection locked="0"/>
    </xf>
    <xf numFmtId="0" fontId="19" fillId="0" borderId="8" xfId="1" applyFont="1" applyBorder="1" applyAlignment="1" applyProtection="1">
      <alignment horizontal="center" vertical="center" textRotation="90" wrapText="1"/>
      <protection locked="0"/>
    </xf>
    <xf numFmtId="0" fontId="19" fillId="0" borderId="18" xfId="1" applyFont="1" applyBorder="1" applyAlignment="1" applyProtection="1">
      <alignment horizontal="center" vertical="center" textRotation="90" wrapText="1"/>
      <protection locked="0"/>
    </xf>
    <xf numFmtId="0" fontId="19" fillId="0" borderId="32" xfId="1" applyFont="1" applyBorder="1" applyAlignment="1" applyProtection="1">
      <alignment horizontal="center" vertical="center" textRotation="90" wrapText="1"/>
      <protection locked="0"/>
    </xf>
    <xf numFmtId="0" fontId="19" fillId="0" borderId="9" xfId="1" applyFont="1" applyBorder="1" applyAlignment="1" applyProtection="1">
      <alignment horizontal="right" vertical="center" textRotation="90" wrapText="1"/>
      <protection locked="0"/>
    </xf>
    <xf numFmtId="0" fontId="19" fillId="0" borderId="1" xfId="1" applyFont="1" applyBorder="1" applyAlignment="1" applyProtection="1">
      <alignment horizontal="right" vertical="center" textRotation="90" wrapText="1"/>
      <protection locked="0"/>
    </xf>
    <xf numFmtId="0" fontId="19" fillId="0" borderId="33" xfId="1" applyFont="1" applyBorder="1" applyAlignment="1" applyProtection="1">
      <alignment horizontal="right" vertical="center" textRotation="90" wrapText="1"/>
      <protection locked="0"/>
    </xf>
    <xf numFmtId="0" fontId="19" fillId="0" borderId="0" xfId="1" applyFont="1" applyFill="1" applyBorder="1" applyAlignment="1" applyProtection="1">
      <alignment horizontal="right" vertical="center" wrapText="1"/>
      <protection locked="0"/>
    </xf>
    <xf numFmtId="0" fontId="19" fillId="0" borderId="6" xfId="1" applyFont="1" applyFill="1" applyBorder="1" applyAlignment="1" applyProtection="1">
      <alignment horizontal="right" vertical="center" wrapText="1"/>
      <protection locked="0"/>
    </xf>
    <xf numFmtId="0" fontId="19" fillId="0" borderId="22" xfId="1" applyFont="1" applyBorder="1" applyAlignment="1" applyProtection="1">
      <alignment horizontal="center" vertical="center" textRotation="90" wrapText="1"/>
      <protection locked="0"/>
    </xf>
    <xf numFmtId="0" fontId="19" fillId="0" borderId="26" xfId="1" applyFont="1" applyBorder="1" applyAlignment="1" applyProtection="1">
      <alignment horizontal="center" vertical="center" textRotation="90" wrapText="1"/>
      <protection locked="0"/>
    </xf>
    <xf numFmtId="0" fontId="19" fillId="5" borderId="15" xfId="1" applyFont="1" applyFill="1" applyBorder="1" applyAlignment="1" applyProtection="1">
      <alignment horizontal="center" vertical="center" wrapText="1"/>
      <protection locked="0"/>
    </xf>
    <xf numFmtId="0" fontId="19" fillId="5" borderId="16" xfId="1" applyFont="1" applyFill="1" applyBorder="1" applyAlignment="1" applyProtection="1">
      <alignment horizontal="center" vertical="center" wrapText="1"/>
      <protection locked="0"/>
    </xf>
    <xf numFmtId="0" fontId="19" fillId="5" borderId="17" xfId="1" applyFont="1" applyFill="1" applyBorder="1" applyAlignment="1" applyProtection="1">
      <alignment horizontal="center" vertical="center" wrapText="1"/>
      <protection locked="0"/>
    </xf>
    <xf numFmtId="0" fontId="19" fillId="5" borderId="2" xfId="1" applyFont="1" applyFill="1" applyBorder="1" applyAlignment="1" applyProtection="1">
      <alignment horizontal="center" vertical="center" wrapText="1"/>
      <protection locked="0"/>
    </xf>
    <xf numFmtId="0" fontId="19" fillId="5" borderId="3" xfId="1" applyFont="1" applyFill="1" applyBorder="1" applyAlignment="1" applyProtection="1">
      <alignment horizontal="center" vertical="center" wrapText="1"/>
      <protection locked="0"/>
    </xf>
    <xf numFmtId="0" fontId="19" fillId="5" borderId="4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19" fillId="2" borderId="27" xfId="1" applyFont="1" applyFill="1" applyBorder="1" applyAlignment="1" applyProtection="1">
      <alignment horizontal="center" vertical="center" wrapText="1"/>
      <protection locked="0"/>
    </xf>
    <xf numFmtId="0" fontId="19" fillId="2" borderId="55" xfId="1" applyFont="1" applyFill="1" applyBorder="1" applyAlignment="1" applyProtection="1">
      <alignment horizontal="center" vertical="center" wrapText="1"/>
      <protection locked="0"/>
    </xf>
    <xf numFmtId="2" fontId="19" fillId="2" borderId="21" xfId="1" applyNumberFormat="1" applyFont="1" applyFill="1" applyBorder="1" applyAlignment="1" applyProtection="1">
      <alignment horizontal="center" vertical="center" wrapText="1"/>
      <protection locked="0"/>
    </xf>
    <xf numFmtId="2" fontId="19" fillId="2" borderId="56" xfId="1" applyNumberFormat="1" applyFont="1" applyFill="1" applyBorder="1" applyAlignment="1" applyProtection="1">
      <alignment horizontal="center" vertical="center" wrapText="1"/>
      <protection locked="0"/>
    </xf>
    <xf numFmtId="2" fontId="19" fillId="2" borderId="28" xfId="1" applyNumberFormat="1" applyFont="1" applyFill="1" applyBorder="1" applyAlignment="1" applyProtection="1">
      <alignment horizontal="center" vertical="center" wrapText="1"/>
      <protection locked="0"/>
    </xf>
    <xf numFmtId="2" fontId="19" fillId="2" borderId="57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1" applyFont="1" applyBorder="1" applyAlignment="1" applyProtection="1">
      <alignment horizontal="center" vertical="center" textRotation="90" wrapText="1"/>
      <protection locked="0"/>
    </xf>
    <xf numFmtId="0" fontId="19" fillId="0" borderId="19" xfId="1" applyFont="1" applyBorder="1" applyAlignment="1" applyProtection="1">
      <alignment horizontal="center" vertical="center" textRotation="90" wrapText="1"/>
      <protection locked="0"/>
    </xf>
    <xf numFmtId="0" fontId="19" fillId="0" borderId="34" xfId="1" applyFont="1" applyBorder="1" applyAlignment="1" applyProtection="1">
      <alignment horizontal="center" vertical="center" textRotation="90" wrapText="1"/>
      <protection locked="0"/>
    </xf>
    <xf numFmtId="0" fontId="19" fillId="0" borderId="15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0" xfId="1" applyFont="1" applyBorder="1" applyAlignment="1" applyProtection="1">
      <alignment horizontal="center" vertical="center" textRotation="90" wrapText="1"/>
      <protection locked="0"/>
    </xf>
    <xf numFmtId="0" fontId="19" fillId="0" borderId="24" xfId="1" applyFont="1" applyBorder="1" applyAlignment="1" applyProtection="1">
      <alignment horizontal="center" vertical="center" textRotation="90" wrapText="1"/>
      <protection locked="0"/>
    </xf>
    <xf numFmtId="0" fontId="9" fillId="0" borderId="2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4" xfId="1" applyFont="1" applyFill="1" applyBorder="1" applyAlignment="1" applyProtection="1">
      <alignment horizontal="center"/>
      <protection locked="0"/>
    </xf>
    <xf numFmtId="0" fontId="9" fillId="0" borderId="55" xfId="1" applyFont="1" applyBorder="1" applyAlignment="1" applyProtection="1">
      <alignment horizontal="right" vertical="center" wrapText="1"/>
      <protection locked="0"/>
    </xf>
    <xf numFmtId="0" fontId="9" fillId="0" borderId="30" xfId="1" applyFont="1" applyBorder="1" applyAlignment="1" applyProtection="1">
      <alignment horizontal="right" vertical="center" wrapText="1"/>
      <protection locked="0"/>
    </xf>
    <xf numFmtId="0" fontId="9" fillId="0" borderId="31" xfId="1" applyFont="1" applyBorder="1" applyAlignment="1" applyProtection="1">
      <alignment horizontal="right" vertical="center" wrapText="1"/>
      <protection locked="0"/>
    </xf>
    <xf numFmtId="0" fontId="9" fillId="0" borderId="5" xfId="1" applyFont="1" applyFill="1" applyBorder="1" applyAlignment="1" applyProtection="1">
      <alignment horizontal="right" wrapText="1"/>
    </xf>
    <xf numFmtId="0" fontId="9" fillId="0" borderId="0" xfId="1" applyFont="1" applyFill="1" applyBorder="1" applyAlignment="1" applyProtection="1">
      <alignment horizontal="right" wrapText="1"/>
    </xf>
    <xf numFmtId="0" fontId="9" fillId="0" borderId="6" xfId="1" applyFont="1" applyFill="1" applyBorder="1" applyAlignment="1" applyProtection="1">
      <alignment horizontal="right" wrapText="1"/>
    </xf>
    <xf numFmtId="169" fontId="33" fillId="0" borderId="58" xfId="1" applyNumberFormat="1" applyFont="1" applyBorder="1" applyAlignment="1">
      <alignment horizontal="center" vertical="center" wrapText="1"/>
    </xf>
    <xf numFmtId="170" fontId="34" fillId="0" borderId="58" xfId="1" applyNumberFormat="1" applyFont="1" applyBorder="1" applyAlignment="1" applyProtection="1">
      <alignment horizontal="center"/>
      <protection locked="0"/>
    </xf>
    <xf numFmtId="0" fontId="38" fillId="0" borderId="59" xfId="1" applyFont="1" applyBorder="1" applyAlignment="1" applyProtection="1">
      <alignment horizontal="center" vertical="center"/>
      <protection locked="0"/>
    </xf>
    <xf numFmtId="0" fontId="2" fillId="2" borderId="29" xfId="1" applyFont="1" applyFill="1" applyBorder="1" applyAlignment="1">
      <alignment horizontal="center" vertical="center" wrapText="1"/>
    </xf>
    <xf numFmtId="0" fontId="2" fillId="2" borderId="6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4" fontId="2" fillId="6" borderId="37" xfId="1" applyNumberFormat="1" applyFont="1" applyFill="1" applyBorder="1" applyAlignment="1">
      <alignment horizontal="center" vertical="center" wrapText="1"/>
    </xf>
    <xf numFmtId="4" fontId="2" fillId="6" borderId="9" xfId="1" applyNumberFormat="1" applyFont="1" applyFill="1" applyBorder="1" applyAlignment="1">
      <alignment horizontal="center" vertical="center" wrapText="1"/>
    </xf>
    <xf numFmtId="4" fontId="2" fillId="6" borderId="10" xfId="1" applyNumberFormat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</cellXfs>
  <cellStyles count="13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3 2" xfId="2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5%20&#1058;&#1056;&#1040;&#1042;&#1045;&#1053;&#1068;/&#1058;&#1056;&#1040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t.ros(ГРС)"/>
      <sheetName val="T.t.ros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Добові"/>
      <sheetName val="Добові (2)"/>
      <sheetName val=" розрахунок"/>
      <sheetName val=" розрахунок 1 до маршруту 1"/>
      <sheetName val="1"/>
      <sheetName val="додаток1 до маршруту 1"/>
      <sheetName val=" розрахунок 1 до маршруту 2"/>
      <sheetName val="2"/>
      <sheetName val="додаток1 до маршруту 2"/>
      <sheetName val=" розрахунок 1 до маршруту 3"/>
      <sheetName val="3"/>
      <sheetName val="додаток1 до маршруту 3"/>
      <sheetName val=" розрахунок 1 до маршруту 4"/>
      <sheetName val="4"/>
      <sheetName val="додаток1 до маршруту 4"/>
      <sheetName val=" розрахунок 1 до маршруту 5"/>
      <sheetName val="5"/>
      <sheetName val="додаток1 до маршруту 5"/>
      <sheetName val=" розрахунок до паливного газу"/>
      <sheetName val="ПАЛ.ГАЗ"/>
      <sheetName val="Сол.кисл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>
        <row r="1">
          <cell r="F1">
            <v>42887</v>
          </cell>
          <cell r="L1">
            <v>42856</v>
          </cell>
          <cell r="N1">
            <v>42886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V5">
            <v>3.6120000000000001</v>
          </cell>
          <cell r="CW5">
            <v>3.85</v>
          </cell>
          <cell r="CX5">
            <v>2.9569999999999999</v>
          </cell>
          <cell r="CY5">
            <v>5.2069999999999999</v>
          </cell>
          <cell r="CZ5">
            <v>1.605</v>
          </cell>
          <cell r="DA5">
            <v>0.60799999999999998</v>
          </cell>
          <cell r="DB5">
            <v>0.49399999999999999</v>
          </cell>
        </row>
        <row r="6">
          <cell r="CV6">
            <v>2.706</v>
          </cell>
          <cell r="CW6">
            <v>2.9820000000000002</v>
          </cell>
          <cell r="CX6">
            <v>2.1349999999999998</v>
          </cell>
          <cell r="CY6">
            <v>3.895</v>
          </cell>
          <cell r="CZ6">
            <v>1.78</v>
          </cell>
          <cell r="DA6">
            <v>0.32</v>
          </cell>
          <cell r="DB6">
            <v>0.36399999999999999</v>
          </cell>
        </row>
        <row r="7">
          <cell r="CV7">
            <v>2.238</v>
          </cell>
          <cell r="CW7">
            <v>2.1509999999999998</v>
          </cell>
          <cell r="CX7">
            <v>1.66</v>
          </cell>
          <cell r="CY7">
            <v>3.1360000000000001</v>
          </cell>
          <cell r="CZ7">
            <v>2.536</v>
          </cell>
          <cell r="DA7">
            <v>0.28100000000000003</v>
          </cell>
          <cell r="DB7">
            <v>0.26100000000000001</v>
          </cell>
        </row>
        <row r="8">
          <cell r="CV8">
            <v>1.4770000000000001</v>
          </cell>
          <cell r="CW8">
            <v>1.653</v>
          </cell>
          <cell r="CX8">
            <v>1.413</v>
          </cell>
          <cell r="CY8">
            <v>2.5139999999999998</v>
          </cell>
          <cell r="CZ8">
            <v>2.31</v>
          </cell>
          <cell r="DA8">
            <v>0.24099999999999999</v>
          </cell>
          <cell r="DB8">
            <v>0.2</v>
          </cell>
        </row>
        <row r="9">
          <cell r="CV9">
            <v>1.4</v>
          </cell>
          <cell r="CW9">
            <v>1.532</v>
          </cell>
          <cell r="CX9">
            <v>1.2669999999999999</v>
          </cell>
          <cell r="CY9">
            <v>2.3460000000000001</v>
          </cell>
          <cell r="CZ9">
            <v>2.7480000000000002</v>
          </cell>
          <cell r="DA9">
            <v>0.17699999999999999</v>
          </cell>
          <cell r="DB9">
            <v>0.20899999999999999</v>
          </cell>
        </row>
        <row r="10">
          <cell r="CV10">
            <v>1.486</v>
          </cell>
          <cell r="CW10">
            <v>1.4450000000000001</v>
          </cell>
          <cell r="CX10">
            <v>1.218</v>
          </cell>
          <cell r="CY10">
            <v>2.1909999999999998</v>
          </cell>
          <cell r="CZ10">
            <v>1.516</v>
          </cell>
          <cell r="DA10">
            <v>0.17499999999999999</v>
          </cell>
          <cell r="DB10">
            <v>0.20799999999999999</v>
          </cell>
        </row>
        <row r="11">
          <cell r="CV11">
            <v>1.36</v>
          </cell>
          <cell r="CW11">
            <v>1.3049999999999999</v>
          </cell>
          <cell r="CX11">
            <v>1.111</v>
          </cell>
          <cell r="CY11">
            <v>2.028</v>
          </cell>
          <cell r="CZ11">
            <v>1.4219999999999999</v>
          </cell>
          <cell r="DA11">
            <v>0.16200000000000001</v>
          </cell>
          <cell r="DB11">
            <v>0.17699999999999999</v>
          </cell>
        </row>
        <row r="12">
          <cell r="CV12">
            <v>1.9079999999999999</v>
          </cell>
          <cell r="CW12">
            <v>1.7450000000000001</v>
          </cell>
          <cell r="CX12">
            <v>1.4790000000000001</v>
          </cell>
          <cell r="CY12">
            <v>2.625</v>
          </cell>
          <cell r="CZ12">
            <v>2.4620000000000002</v>
          </cell>
          <cell r="DA12">
            <v>0.24199999999999999</v>
          </cell>
          <cell r="DB12">
            <v>0.29299999999999998</v>
          </cell>
        </row>
        <row r="13">
          <cell r="CV13">
            <v>2.5329999999999999</v>
          </cell>
          <cell r="CW13">
            <v>2.6309999999999998</v>
          </cell>
          <cell r="CX13">
            <v>2.3809999999999998</v>
          </cell>
          <cell r="CY13">
            <v>3.6070000000000002</v>
          </cell>
          <cell r="CZ13">
            <v>1.9159999999999999</v>
          </cell>
          <cell r="DA13">
            <v>0.45900000000000002</v>
          </cell>
          <cell r="DB13">
            <v>0.317</v>
          </cell>
        </row>
        <row r="14">
          <cell r="CV14">
            <v>3.1030000000000002</v>
          </cell>
          <cell r="CW14">
            <v>3.3450000000000002</v>
          </cell>
          <cell r="CX14">
            <v>2.95</v>
          </cell>
          <cell r="CY14">
            <v>4.4770000000000003</v>
          </cell>
          <cell r="CZ14">
            <v>2.657</v>
          </cell>
          <cell r="DA14">
            <v>0.754</v>
          </cell>
          <cell r="DB14">
            <v>0.41899999999999998</v>
          </cell>
        </row>
        <row r="15">
          <cell r="CV15">
            <v>2.883</v>
          </cell>
          <cell r="CW15">
            <v>3.1190000000000002</v>
          </cell>
          <cell r="CX15">
            <v>2.2890000000000001</v>
          </cell>
          <cell r="CY15">
            <v>4.0380000000000003</v>
          </cell>
          <cell r="CZ15">
            <v>2.8479999999999999</v>
          </cell>
          <cell r="DA15">
            <v>0.66600000000000004</v>
          </cell>
          <cell r="DB15">
            <v>0.35499999999999998</v>
          </cell>
        </row>
        <row r="16">
          <cell r="CV16">
            <v>3.0910000000000002</v>
          </cell>
          <cell r="CW16">
            <v>3.3</v>
          </cell>
          <cell r="CX16">
            <v>2.5409999999999999</v>
          </cell>
          <cell r="CY16">
            <v>4.5380000000000003</v>
          </cell>
          <cell r="CZ16">
            <v>2.7989999999999999</v>
          </cell>
          <cell r="DA16">
            <v>0.78100000000000003</v>
          </cell>
          <cell r="DB16">
            <v>0.502</v>
          </cell>
        </row>
        <row r="17">
          <cell r="CV17">
            <v>3.12</v>
          </cell>
          <cell r="CW17">
            <v>3.1709999999999998</v>
          </cell>
          <cell r="CX17">
            <v>2.4660000000000002</v>
          </cell>
          <cell r="CY17">
            <v>4.5149999999999997</v>
          </cell>
          <cell r="CZ17">
            <v>2.141</v>
          </cell>
          <cell r="DA17">
            <v>0.751</v>
          </cell>
          <cell r="DB17">
            <v>0.44900000000000001</v>
          </cell>
        </row>
        <row r="18">
          <cell r="CV18">
            <v>3.0009999999999999</v>
          </cell>
          <cell r="CW18">
            <v>3.2469999999999999</v>
          </cell>
          <cell r="CX18">
            <v>2.5219999999999998</v>
          </cell>
          <cell r="CY18">
            <v>4.53</v>
          </cell>
          <cell r="CZ18">
            <v>1.569</v>
          </cell>
          <cell r="DA18">
            <v>0.69299999999999995</v>
          </cell>
          <cell r="DB18">
            <v>0.41499999999999998</v>
          </cell>
        </row>
        <row r="19">
          <cell r="CV19">
            <v>1.6890000000000001</v>
          </cell>
          <cell r="CW19">
            <v>1.7789999999999999</v>
          </cell>
          <cell r="CX19">
            <v>1.5089999999999999</v>
          </cell>
          <cell r="CY19">
            <v>2.5419999999999998</v>
          </cell>
          <cell r="CZ19">
            <v>2.0920000000000001</v>
          </cell>
          <cell r="DA19">
            <v>0.19800000000000001</v>
          </cell>
          <cell r="DB19">
            <v>0.22</v>
          </cell>
        </row>
        <row r="20">
          <cell r="CV20">
            <v>1.651</v>
          </cell>
          <cell r="CW20">
            <v>1.657</v>
          </cell>
          <cell r="CX20">
            <v>1.35</v>
          </cell>
          <cell r="CY20">
            <v>2.3959999999999999</v>
          </cell>
          <cell r="CZ20">
            <v>2.7709999999999999</v>
          </cell>
          <cell r="DA20">
            <v>0.23599999999999999</v>
          </cell>
          <cell r="DB20">
            <v>0.187</v>
          </cell>
        </row>
        <row r="21">
          <cell r="CV21">
            <v>1.6379999999999999</v>
          </cell>
          <cell r="CW21">
            <v>1.585</v>
          </cell>
          <cell r="CX21">
            <v>1.3759999999999999</v>
          </cell>
          <cell r="CY21">
            <v>2.246</v>
          </cell>
          <cell r="CZ21">
            <v>2.7189999999999999</v>
          </cell>
          <cell r="DA21">
            <v>0.251</v>
          </cell>
          <cell r="DB21">
            <v>0.18099999999999999</v>
          </cell>
        </row>
        <row r="22">
          <cell r="CV22">
            <v>1.5</v>
          </cell>
          <cell r="CW22">
            <v>1.4530000000000001</v>
          </cell>
          <cell r="CX22">
            <v>1.236</v>
          </cell>
          <cell r="CY22">
            <v>2.11</v>
          </cell>
          <cell r="CZ22">
            <v>2.3580000000000001</v>
          </cell>
          <cell r="DA22">
            <v>0.18099999999999999</v>
          </cell>
          <cell r="DB22">
            <v>0.16400000000000001</v>
          </cell>
        </row>
        <row r="23">
          <cell r="CV23">
            <v>1.413</v>
          </cell>
          <cell r="CW23">
            <v>1.5089999999999999</v>
          </cell>
          <cell r="CX23">
            <v>1.1319999999999999</v>
          </cell>
          <cell r="CY23">
            <v>2.069</v>
          </cell>
          <cell r="CZ23">
            <v>2.1259999999999999</v>
          </cell>
          <cell r="DA23">
            <v>0.14599999999999999</v>
          </cell>
          <cell r="DB23">
            <v>0.155</v>
          </cell>
        </row>
        <row r="24">
          <cell r="CV24">
            <v>1.5780000000000001</v>
          </cell>
          <cell r="CW24">
            <v>1.5289999999999999</v>
          </cell>
          <cell r="CX24">
            <v>1.3440000000000001</v>
          </cell>
          <cell r="CY24">
            <v>2.1749999999999998</v>
          </cell>
          <cell r="CZ24">
            <v>2.0720000000000001</v>
          </cell>
          <cell r="DA24">
            <v>0.16400000000000001</v>
          </cell>
          <cell r="DB24">
            <v>0.17100000000000001</v>
          </cell>
        </row>
        <row r="25">
          <cell r="CV25">
            <v>1.4730000000000001</v>
          </cell>
          <cell r="CW25">
            <v>1.5109999999999999</v>
          </cell>
          <cell r="CX25">
            <v>1.1539999999999999</v>
          </cell>
          <cell r="CY25">
            <v>2.0550000000000002</v>
          </cell>
          <cell r="CZ25">
            <v>1.224</v>
          </cell>
          <cell r="DA25">
            <v>0.17299999999999999</v>
          </cell>
          <cell r="DB25">
            <v>0.17</v>
          </cell>
        </row>
        <row r="26">
          <cell r="CV26">
            <v>1.3140000000000001</v>
          </cell>
          <cell r="CW26">
            <v>1.27</v>
          </cell>
          <cell r="CX26">
            <v>1.143</v>
          </cell>
          <cell r="CY26">
            <v>1.85</v>
          </cell>
          <cell r="CZ26">
            <v>2.6589999999999998</v>
          </cell>
          <cell r="DA26">
            <v>0.13500000000000001</v>
          </cell>
          <cell r="DB26">
            <v>0.121</v>
          </cell>
        </row>
        <row r="27">
          <cell r="CV27">
            <v>1.2010000000000001</v>
          </cell>
          <cell r="CW27">
            <v>1.1830000000000001</v>
          </cell>
          <cell r="CX27">
            <v>0.95599999999999996</v>
          </cell>
          <cell r="CY27">
            <v>1.7310000000000001</v>
          </cell>
          <cell r="CZ27">
            <v>2.6640000000000001</v>
          </cell>
          <cell r="DA27">
            <v>9.2999999999999999E-2</v>
          </cell>
          <cell r="DB27">
            <v>0.113</v>
          </cell>
        </row>
        <row r="28">
          <cell r="CV28">
            <v>1.2070000000000001</v>
          </cell>
          <cell r="CW28">
            <v>1.167</v>
          </cell>
          <cell r="CX28">
            <v>1.028</v>
          </cell>
          <cell r="CY28">
            <v>1.7629999999999999</v>
          </cell>
          <cell r="CZ28">
            <v>1.7849999999999999</v>
          </cell>
          <cell r="DA28">
            <v>0.111</v>
          </cell>
          <cell r="DB28">
            <v>0.106</v>
          </cell>
        </row>
        <row r="29">
          <cell r="CV29">
            <v>1.375</v>
          </cell>
          <cell r="CW29">
            <v>1.222</v>
          </cell>
          <cell r="CX29">
            <v>1.117</v>
          </cell>
          <cell r="CY29">
            <v>1.875</v>
          </cell>
          <cell r="CZ29">
            <v>1.456</v>
          </cell>
          <cell r="DA29">
            <v>8.7999999999999995E-2</v>
          </cell>
          <cell r="DB29">
            <v>0.14000000000000001</v>
          </cell>
        </row>
        <row r="30">
          <cell r="CV30">
            <v>1.4630000000000001</v>
          </cell>
          <cell r="CW30">
            <v>1.395</v>
          </cell>
          <cell r="CX30">
            <v>1.1299999999999999</v>
          </cell>
          <cell r="CY30">
            <v>1.9670000000000001</v>
          </cell>
          <cell r="CZ30">
            <v>2.2839999999999998</v>
          </cell>
          <cell r="DA30">
            <v>0.123</v>
          </cell>
          <cell r="DB30">
            <v>0.17199999999999999</v>
          </cell>
        </row>
        <row r="31">
          <cell r="CV31">
            <v>1.379</v>
          </cell>
          <cell r="CW31">
            <v>1.3979999999999999</v>
          </cell>
          <cell r="CX31">
            <v>1.26</v>
          </cell>
          <cell r="CY31">
            <v>2.0760000000000001</v>
          </cell>
          <cell r="CZ31">
            <v>1.573</v>
          </cell>
          <cell r="DA31">
            <v>0.108</v>
          </cell>
          <cell r="DB31">
            <v>0.18</v>
          </cell>
        </row>
        <row r="32">
          <cell r="CV32">
            <v>1.2350000000000001</v>
          </cell>
          <cell r="CW32">
            <v>1.2110000000000001</v>
          </cell>
          <cell r="CX32">
            <v>1.0660000000000001</v>
          </cell>
          <cell r="CY32">
            <v>1.849</v>
          </cell>
          <cell r="CZ32">
            <v>1.7749999999999999</v>
          </cell>
          <cell r="DA32">
            <v>9.6000000000000002E-2</v>
          </cell>
          <cell r="DB32">
            <v>0.14599999999999999</v>
          </cell>
        </row>
        <row r="33">
          <cell r="CV33">
            <v>1.069</v>
          </cell>
          <cell r="CW33">
            <v>0.92800000000000005</v>
          </cell>
          <cell r="CX33">
            <v>0.92500000000000004</v>
          </cell>
          <cell r="CY33">
            <v>1.6120000000000001</v>
          </cell>
          <cell r="CZ33">
            <v>2.3679999999999999</v>
          </cell>
          <cell r="DA33">
            <v>6.9000000000000006E-2</v>
          </cell>
          <cell r="DB33">
            <v>0.111</v>
          </cell>
        </row>
        <row r="34">
          <cell r="CV34">
            <v>0.996</v>
          </cell>
          <cell r="CW34">
            <v>1.028</v>
          </cell>
          <cell r="CX34">
            <v>0.90900000000000003</v>
          </cell>
          <cell r="CY34">
            <v>1.599</v>
          </cell>
          <cell r="CZ34">
            <v>2.1520000000000001</v>
          </cell>
          <cell r="DA34">
            <v>5.3999999999999999E-2</v>
          </cell>
          <cell r="DB34">
            <v>8.7999999999999995E-2</v>
          </cell>
        </row>
        <row r="35">
          <cell r="CV35">
            <v>0.98699999999999999</v>
          </cell>
          <cell r="CW35">
            <v>0.96199999999999997</v>
          </cell>
          <cell r="CX35">
            <v>0.91900000000000004</v>
          </cell>
          <cell r="CY35">
            <v>1.528</v>
          </cell>
          <cell r="CZ35">
            <v>2.669</v>
          </cell>
          <cell r="DA35">
            <v>6.2E-2</v>
          </cell>
          <cell r="DB35">
            <v>0.11799999999999999</v>
          </cell>
        </row>
      </sheetData>
      <sheetData sheetId="13">
        <row r="133">
          <cell r="J133">
            <v>18.333000000000002</v>
          </cell>
        </row>
        <row r="134">
          <cell r="J134">
            <v>14.182</v>
          </cell>
        </row>
        <row r="135">
          <cell r="J135">
            <v>12.262999999999998</v>
          </cell>
        </row>
        <row r="136">
          <cell r="J136">
            <v>9.8079999999999998</v>
          </cell>
        </row>
        <row r="137">
          <cell r="J137">
            <v>9.6789999999999985</v>
          </cell>
        </row>
        <row r="138">
          <cell r="J138">
            <v>8.2390000000000008</v>
          </cell>
        </row>
        <row r="139">
          <cell r="J139">
            <v>7.5649999999999995</v>
          </cell>
        </row>
        <row r="140">
          <cell r="J140">
            <v>10.753999999999998</v>
          </cell>
        </row>
        <row r="141">
          <cell r="J141">
            <v>13.844000000000001</v>
          </cell>
        </row>
        <row r="142">
          <cell r="J142">
            <v>17.705000000000002</v>
          </cell>
        </row>
        <row r="143">
          <cell r="J143">
            <v>16.198</v>
          </cell>
        </row>
        <row r="144">
          <cell r="J144">
            <v>17.552</v>
          </cell>
        </row>
        <row r="145">
          <cell r="J145">
            <v>16.613000000000003</v>
          </cell>
        </row>
        <row r="146">
          <cell r="J146">
            <v>15.976999999999999</v>
          </cell>
        </row>
        <row r="147">
          <cell r="J147">
            <v>10.029000000000002</v>
          </cell>
        </row>
        <row r="148">
          <cell r="J148">
            <v>10.247999999999999</v>
          </cell>
        </row>
        <row r="149">
          <cell r="J149">
            <v>9.9959999999999987</v>
          </cell>
        </row>
        <row r="150">
          <cell r="J150">
            <v>9.0019999999999989</v>
          </cell>
        </row>
        <row r="151">
          <cell r="J151">
            <v>8.5499999999999989</v>
          </cell>
        </row>
        <row r="152">
          <cell r="J152">
            <v>9.0329999999999995</v>
          </cell>
        </row>
        <row r="153">
          <cell r="J153">
            <v>7.76</v>
          </cell>
        </row>
        <row r="154">
          <cell r="J154">
            <v>8.4920000000000009</v>
          </cell>
        </row>
        <row r="155">
          <cell r="J155">
            <v>7.9410000000000016</v>
          </cell>
        </row>
        <row r="156">
          <cell r="J156">
            <v>7.1669999999999998</v>
          </cell>
        </row>
        <row r="157">
          <cell r="J157">
            <v>7.2729999999999997</v>
          </cell>
        </row>
        <row r="158">
          <cell r="J158">
            <v>8.5340000000000007</v>
          </cell>
        </row>
        <row r="159">
          <cell r="J159">
            <v>7.9739999999999993</v>
          </cell>
        </row>
        <row r="160">
          <cell r="J160">
            <v>7.378000000000001</v>
          </cell>
        </row>
        <row r="161">
          <cell r="J161">
            <v>7.081999999999999</v>
          </cell>
        </row>
        <row r="162">
          <cell r="J162">
            <v>6.8260000000000005</v>
          </cell>
        </row>
        <row r="163">
          <cell r="J163">
            <v>7.2450000000000001</v>
          </cell>
        </row>
        <row r="164">
          <cell r="J164">
            <v>329.24199999999996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BY42"/>
  <sheetViews>
    <sheetView topLeftCell="A30" zoomScaleNormal="100" workbookViewId="0">
      <pane xSplit="2" topLeftCell="C1" activePane="topRight" state="frozen"/>
      <selection activeCell="C40" sqref="C40:J42"/>
      <selection pane="topRight" activeCell="C40" sqref="C40:J42"/>
    </sheetView>
  </sheetViews>
  <sheetFormatPr defaultRowHeight="15" x14ac:dyDescent="0.25"/>
  <cols>
    <col min="1" max="1" width="18.140625" style="2" customWidth="1"/>
    <col min="2" max="2" width="9.140625" style="2"/>
    <col min="3" max="46" width="14" style="2" customWidth="1"/>
    <col min="47" max="47" width="12.28515625" style="2" customWidth="1"/>
    <col min="48" max="69" width="14" style="2" customWidth="1"/>
    <col min="70" max="70" width="12.7109375" style="2" customWidth="1"/>
    <col min="71" max="71" width="13.42578125" style="2" customWidth="1"/>
    <col min="72" max="72" width="14" style="2" customWidth="1"/>
    <col min="73" max="73" width="13.140625" style="2" customWidth="1"/>
    <col min="74" max="74" width="13.85546875" style="2" customWidth="1"/>
    <col min="75" max="75" width="15.28515625" style="2" customWidth="1"/>
    <col min="76" max="76" width="9.140625" style="2"/>
    <col min="77" max="77" width="22.28515625" style="2" customWidth="1"/>
    <col min="78" max="16384" width="9.140625" style="2"/>
  </cols>
  <sheetData>
    <row r="2" spans="1:77" x14ac:dyDescent="0.25">
      <c r="A2" s="1" t="s">
        <v>0</v>
      </c>
      <c r="B2" s="1"/>
      <c r="C2" s="1"/>
      <c r="D2" s="1"/>
      <c r="E2" s="1"/>
      <c r="F2" s="1"/>
      <c r="G2" s="1"/>
    </row>
    <row r="4" spans="1:77" ht="23.25" customHeight="1" x14ac:dyDescent="0.25">
      <c r="A4" s="223" t="s">
        <v>1</v>
      </c>
      <c r="B4" s="224" t="s">
        <v>2</v>
      </c>
      <c r="C4" s="225" t="s">
        <v>3</v>
      </c>
      <c r="D4" s="225"/>
      <c r="E4" s="225"/>
      <c r="F4" s="225"/>
      <c r="G4" s="3" t="s">
        <v>4</v>
      </c>
      <c r="H4" s="225" t="s">
        <v>5</v>
      </c>
      <c r="I4" s="225"/>
      <c r="J4" s="226" t="s">
        <v>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5"/>
      <c r="BX4" s="5"/>
      <c r="BY4" s="5"/>
    </row>
    <row r="5" spans="1:77" ht="23.25" customHeight="1" x14ac:dyDescent="0.25">
      <c r="A5" s="223"/>
      <c r="B5" s="224"/>
      <c r="C5" s="225" t="s">
        <v>7</v>
      </c>
      <c r="D5" s="225"/>
      <c r="E5" s="225"/>
      <c r="F5" s="225"/>
      <c r="G5" s="225"/>
      <c r="H5" s="225"/>
      <c r="I5" s="225"/>
      <c r="J5" s="22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5"/>
      <c r="BX5" s="5"/>
      <c r="BY5" s="5"/>
    </row>
    <row r="6" spans="1:77" ht="75" customHeight="1" x14ac:dyDescent="0.25">
      <c r="A6" s="223"/>
      <c r="B6" s="224"/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7" t="s">
        <v>13</v>
      </c>
      <c r="I6" s="7" t="s">
        <v>14</v>
      </c>
      <c r="J6" s="226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5"/>
      <c r="BW6" s="5"/>
      <c r="BX6" s="5"/>
      <c r="BY6" s="5"/>
    </row>
    <row r="7" spans="1:77" x14ac:dyDescent="0.25">
      <c r="A7" s="10">
        <v>1</v>
      </c>
      <c r="B7" s="11">
        <f>'4'!S11</f>
        <v>38.199599999999997</v>
      </c>
      <c r="C7" s="12">
        <f>'[1]Добові (2)'!CV5</f>
        <v>3.6120000000000001</v>
      </c>
      <c r="D7" s="12">
        <f>'[1]Добові (2)'!CW5</f>
        <v>3.85</v>
      </c>
      <c r="E7" s="12">
        <f>'[1]Добові (2)'!CX5</f>
        <v>2.9569999999999999</v>
      </c>
      <c r="F7" s="12">
        <f>'[1]Добові (2)'!CY5</f>
        <v>5.2069999999999999</v>
      </c>
      <c r="G7" s="12">
        <f>'[1]Добові (2)'!CZ5</f>
        <v>1.605</v>
      </c>
      <c r="H7" s="12">
        <f>'[1]Добові (2)'!DA5</f>
        <v>0.60799999999999998</v>
      </c>
      <c r="I7" s="12">
        <f>'[1]Добові (2)'!DB5</f>
        <v>0.49399999999999999</v>
      </c>
      <c r="J7" s="13">
        <f>SUM(C7:I7)</f>
        <v>18.333000000000002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5"/>
      <c r="BW7" s="5"/>
      <c r="BX7" s="5"/>
      <c r="BY7" s="5"/>
    </row>
    <row r="8" spans="1:77" x14ac:dyDescent="0.25">
      <c r="A8" s="10">
        <v>2</v>
      </c>
      <c r="B8" s="11">
        <f>'4'!S12</f>
        <v>38.199599999999997</v>
      </c>
      <c r="C8" s="12">
        <f>'[1]Добові (2)'!CV6</f>
        <v>2.706</v>
      </c>
      <c r="D8" s="12">
        <f>'[1]Добові (2)'!CW6</f>
        <v>2.9820000000000002</v>
      </c>
      <c r="E8" s="12">
        <f>'[1]Добові (2)'!CX6</f>
        <v>2.1349999999999998</v>
      </c>
      <c r="F8" s="12">
        <f>'[1]Добові (2)'!CY6</f>
        <v>3.895</v>
      </c>
      <c r="G8" s="12">
        <f>'[1]Добові (2)'!CZ6</f>
        <v>1.78</v>
      </c>
      <c r="H8" s="12">
        <f>'[1]Добові (2)'!DA6</f>
        <v>0.32</v>
      </c>
      <c r="I8" s="12">
        <f>'[1]Добові (2)'!DB6</f>
        <v>0.36399999999999999</v>
      </c>
      <c r="J8" s="13">
        <f t="shared" ref="J8:J37" si="0">SUM(C8:I8)</f>
        <v>14.182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5"/>
      <c r="BW8" s="5"/>
      <c r="BX8" s="5"/>
      <c r="BY8" s="5"/>
    </row>
    <row r="9" spans="1:77" x14ac:dyDescent="0.25">
      <c r="A9" s="10">
        <v>3</v>
      </c>
      <c r="B9" s="11">
        <f>'4'!S13</f>
        <v>38.28</v>
      </c>
      <c r="C9" s="12">
        <f>'[1]Добові (2)'!CV7</f>
        <v>2.238</v>
      </c>
      <c r="D9" s="12">
        <f>'[1]Добові (2)'!CW7</f>
        <v>2.1509999999999998</v>
      </c>
      <c r="E9" s="12">
        <f>'[1]Добові (2)'!CX7</f>
        <v>1.66</v>
      </c>
      <c r="F9" s="12">
        <f>'[1]Добові (2)'!CY7</f>
        <v>3.1360000000000001</v>
      </c>
      <c r="G9" s="12">
        <f>'[1]Добові (2)'!CZ7</f>
        <v>2.536</v>
      </c>
      <c r="H9" s="12">
        <f>'[1]Добові (2)'!DA7</f>
        <v>0.28100000000000003</v>
      </c>
      <c r="I9" s="12">
        <f>'[1]Добові (2)'!DB7</f>
        <v>0.26100000000000001</v>
      </c>
      <c r="J9" s="13">
        <f t="shared" si="0"/>
        <v>12.262999999999998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5"/>
      <c r="BW9" s="5"/>
      <c r="BX9" s="5"/>
      <c r="BY9" s="5"/>
    </row>
    <row r="10" spans="1:77" x14ac:dyDescent="0.25">
      <c r="A10" s="10">
        <v>4</v>
      </c>
      <c r="B10" s="11">
        <f>'4'!S14</f>
        <v>38.28</v>
      </c>
      <c r="C10" s="12">
        <f>'[1]Добові (2)'!CV8</f>
        <v>1.4770000000000001</v>
      </c>
      <c r="D10" s="12">
        <f>'[1]Добові (2)'!CW8</f>
        <v>1.653</v>
      </c>
      <c r="E10" s="12">
        <f>'[1]Добові (2)'!CX8</f>
        <v>1.413</v>
      </c>
      <c r="F10" s="12">
        <f>'[1]Добові (2)'!CY8</f>
        <v>2.5139999999999998</v>
      </c>
      <c r="G10" s="12">
        <f>'[1]Добові (2)'!CZ8</f>
        <v>2.31</v>
      </c>
      <c r="H10" s="12">
        <f>'[1]Добові (2)'!DA8</f>
        <v>0.24099999999999999</v>
      </c>
      <c r="I10" s="12">
        <f>'[1]Добові (2)'!DB8</f>
        <v>0.2</v>
      </c>
      <c r="J10" s="13">
        <f t="shared" si="0"/>
        <v>9.8079999999999998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5"/>
      <c r="BW10" s="5"/>
      <c r="BX10" s="5"/>
      <c r="BY10" s="5"/>
    </row>
    <row r="11" spans="1:77" x14ac:dyDescent="0.25">
      <c r="A11" s="10">
        <v>5</v>
      </c>
      <c r="B11" s="11">
        <f>'4'!S15</f>
        <v>38.28</v>
      </c>
      <c r="C11" s="12">
        <f>'[1]Добові (2)'!CV9</f>
        <v>1.4</v>
      </c>
      <c r="D11" s="12">
        <f>'[1]Добові (2)'!CW9</f>
        <v>1.532</v>
      </c>
      <c r="E11" s="12">
        <f>'[1]Добові (2)'!CX9</f>
        <v>1.2669999999999999</v>
      </c>
      <c r="F11" s="12">
        <f>'[1]Добові (2)'!CY9</f>
        <v>2.3460000000000001</v>
      </c>
      <c r="G11" s="12">
        <f>'[1]Добові (2)'!CZ9</f>
        <v>2.7480000000000002</v>
      </c>
      <c r="H11" s="12">
        <f>'[1]Добові (2)'!DA9</f>
        <v>0.17699999999999999</v>
      </c>
      <c r="I11" s="12">
        <f>'[1]Добові (2)'!DB9</f>
        <v>0.20899999999999999</v>
      </c>
      <c r="J11" s="13">
        <f t="shared" si="0"/>
        <v>9.6789999999999985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5"/>
      <c r="BW11" s="5"/>
      <c r="BX11" s="5"/>
      <c r="BY11" s="5"/>
    </row>
    <row r="12" spans="1:77" x14ac:dyDescent="0.25">
      <c r="A12" s="10">
        <v>6</v>
      </c>
      <c r="B12" s="11">
        <f>'4'!S16</f>
        <v>38.28</v>
      </c>
      <c r="C12" s="12">
        <f>'[1]Добові (2)'!CV10</f>
        <v>1.486</v>
      </c>
      <c r="D12" s="12">
        <f>'[1]Добові (2)'!CW10</f>
        <v>1.4450000000000001</v>
      </c>
      <c r="E12" s="12">
        <f>'[1]Добові (2)'!CX10</f>
        <v>1.218</v>
      </c>
      <c r="F12" s="12">
        <f>'[1]Добові (2)'!CY10</f>
        <v>2.1909999999999998</v>
      </c>
      <c r="G12" s="12">
        <f>'[1]Добові (2)'!CZ10</f>
        <v>1.516</v>
      </c>
      <c r="H12" s="12">
        <f>'[1]Добові (2)'!DA10</f>
        <v>0.17499999999999999</v>
      </c>
      <c r="I12" s="12">
        <f>'[1]Добові (2)'!DB10</f>
        <v>0.20799999999999999</v>
      </c>
      <c r="J12" s="13">
        <f t="shared" si="0"/>
        <v>8.2390000000000008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5"/>
      <c r="BW12" s="5"/>
      <c r="BX12" s="5"/>
      <c r="BY12" s="5"/>
    </row>
    <row r="13" spans="1:77" x14ac:dyDescent="0.25">
      <c r="A13" s="10">
        <v>7</v>
      </c>
      <c r="B13" s="11">
        <f>'4'!S17</f>
        <v>38.28</v>
      </c>
      <c r="C13" s="12">
        <f>'[1]Добові (2)'!CV11</f>
        <v>1.36</v>
      </c>
      <c r="D13" s="12">
        <f>'[1]Добові (2)'!CW11</f>
        <v>1.3049999999999999</v>
      </c>
      <c r="E13" s="12">
        <f>'[1]Добові (2)'!CX11</f>
        <v>1.111</v>
      </c>
      <c r="F13" s="12">
        <f>'[1]Добові (2)'!CY11</f>
        <v>2.028</v>
      </c>
      <c r="G13" s="12">
        <f>'[1]Добові (2)'!CZ11</f>
        <v>1.4219999999999999</v>
      </c>
      <c r="H13" s="12">
        <f>'[1]Добові (2)'!DA11</f>
        <v>0.16200000000000001</v>
      </c>
      <c r="I13" s="12">
        <f>'[1]Добові (2)'!DB11</f>
        <v>0.17699999999999999</v>
      </c>
      <c r="J13" s="13">
        <f t="shared" si="0"/>
        <v>7.5649999999999995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5"/>
      <c r="BW13" s="5"/>
      <c r="BX13" s="5"/>
      <c r="BY13" s="5"/>
    </row>
    <row r="14" spans="1:77" x14ac:dyDescent="0.25">
      <c r="A14" s="10">
        <v>8</v>
      </c>
      <c r="B14" s="11">
        <f>'4'!S18</f>
        <v>38.28</v>
      </c>
      <c r="C14" s="12">
        <f>'[1]Добові (2)'!CV12</f>
        <v>1.9079999999999999</v>
      </c>
      <c r="D14" s="12">
        <f>'[1]Добові (2)'!CW12</f>
        <v>1.7450000000000001</v>
      </c>
      <c r="E14" s="12">
        <f>'[1]Добові (2)'!CX12</f>
        <v>1.4790000000000001</v>
      </c>
      <c r="F14" s="12">
        <f>'[1]Добові (2)'!CY12</f>
        <v>2.625</v>
      </c>
      <c r="G14" s="12">
        <f>'[1]Добові (2)'!CZ12</f>
        <v>2.4620000000000002</v>
      </c>
      <c r="H14" s="12">
        <f>'[1]Добові (2)'!DA12</f>
        <v>0.24199999999999999</v>
      </c>
      <c r="I14" s="12">
        <f>'[1]Добові (2)'!DB12</f>
        <v>0.29299999999999998</v>
      </c>
      <c r="J14" s="13">
        <f t="shared" si="0"/>
        <v>10.753999999999998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5"/>
      <c r="BW14" s="5"/>
      <c r="BX14" s="5"/>
      <c r="BY14" s="5"/>
    </row>
    <row r="15" spans="1:77" x14ac:dyDescent="0.25">
      <c r="A15" s="10">
        <v>9</v>
      </c>
      <c r="B15" s="11">
        <f>'4'!S19</f>
        <v>38.28</v>
      </c>
      <c r="C15" s="12">
        <f>'[1]Добові (2)'!CV13</f>
        <v>2.5329999999999999</v>
      </c>
      <c r="D15" s="12">
        <f>'[1]Добові (2)'!CW13</f>
        <v>2.6309999999999998</v>
      </c>
      <c r="E15" s="12">
        <f>'[1]Добові (2)'!CX13</f>
        <v>2.3809999999999998</v>
      </c>
      <c r="F15" s="12">
        <f>'[1]Добові (2)'!CY13</f>
        <v>3.6070000000000002</v>
      </c>
      <c r="G15" s="12">
        <f>'[1]Добові (2)'!CZ13</f>
        <v>1.9159999999999999</v>
      </c>
      <c r="H15" s="12">
        <f>'[1]Добові (2)'!DA13</f>
        <v>0.45900000000000002</v>
      </c>
      <c r="I15" s="12">
        <f>'[1]Добові (2)'!DB13</f>
        <v>0.317</v>
      </c>
      <c r="J15" s="13">
        <f t="shared" si="0"/>
        <v>13.844000000000001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5"/>
      <c r="BW15" s="5"/>
      <c r="BX15" s="5"/>
      <c r="BY15" s="5"/>
    </row>
    <row r="16" spans="1:77" x14ac:dyDescent="0.25">
      <c r="A16" s="10">
        <v>10</v>
      </c>
      <c r="B16" s="11">
        <f>'4'!S20</f>
        <v>38.317700000000002</v>
      </c>
      <c r="C16" s="12">
        <f>'[1]Добові (2)'!CV14</f>
        <v>3.1030000000000002</v>
      </c>
      <c r="D16" s="12">
        <f>'[1]Добові (2)'!CW14</f>
        <v>3.3450000000000002</v>
      </c>
      <c r="E16" s="12">
        <f>'[1]Добові (2)'!CX14</f>
        <v>2.95</v>
      </c>
      <c r="F16" s="12">
        <f>'[1]Добові (2)'!CY14</f>
        <v>4.4770000000000003</v>
      </c>
      <c r="G16" s="12">
        <f>'[1]Добові (2)'!CZ14</f>
        <v>2.657</v>
      </c>
      <c r="H16" s="12">
        <f>'[1]Добові (2)'!DA14</f>
        <v>0.754</v>
      </c>
      <c r="I16" s="12">
        <f>'[1]Добові (2)'!DB14</f>
        <v>0.41899999999999998</v>
      </c>
      <c r="J16" s="13">
        <f t="shared" si="0"/>
        <v>17.705000000000002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5"/>
      <c r="BW16" s="5"/>
      <c r="BX16" s="5"/>
      <c r="BY16" s="5"/>
    </row>
    <row r="17" spans="1:77" x14ac:dyDescent="0.25">
      <c r="A17" s="10">
        <v>11</v>
      </c>
      <c r="B17" s="11">
        <f>'4'!S21</f>
        <v>38.317700000000002</v>
      </c>
      <c r="C17" s="12">
        <f>'[1]Добові (2)'!CV15</f>
        <v>2.883</v>
      </c>
      <c r="D17" s="12">
        <f>'[1]Добові (2)'!CW15</f>
        <v>3.1190000000000002</v>
      </c>
      <c r="E17" s="12">
        <f>'[1]Добові (2)'!CX15</f>
        <v>2.2890000000000001</v>
      </c>
      <c r="F17" s="12">
        <f>'[1]Добові (2)'!CY15</f>
        <v>4.0380000000000003</v>
      </c>
      <c r="G17" s="12">
        <f>'[1]Добові (2)'!CZ15</f>
        <v>2.8479999999999999</v>
      </c>
      <c r="H17" s="12">
        <f>'[1]Добові (2)'!DA15</f>
        <v>0.66600000000000004</v>
      </c>
      <c r="I17" s="12">
        <f>'[1]Добові (2)'!DB15</f>
        <v>0.35499999999999998</v>
      </c>
      <c r="J17" s="13">
        <f t="shared" si="0"/>
        <v>16.198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5"/>
      <c r="BW17" s="5"/>
      <c r="BX17" s="5"/>
      <c r="BY17" s="5"/>
    </row>
    <row r="18" spans="1:77" x14ac:dyDescent="0.25">
      <c r="A18" s="10">
        <v>12</v>
      </c>
      <c r="B18" s="11">
        <f>'4'!S22</f>
        <v>38.317700000000002</v>
      </c>
      <c r="C18" s="12">
        <f>'[1]Добові (2)'!CV16</f>
        <v>3.0910000000000002</v>
      </c>
      <c r="D18" s="12">
        <f>'[1]Добові (2)'!CW16</f>
        <v>3.3</v>
      </c>
      <c r="E18" s="12">
        <f>'[1]Добові (2)'!CX16</f>
        <v>2.5409999999999999</v>
      </c>
      <c r="F18" s="12">
        <f>'[1]Добові (2)'!CY16</f>
        <v>4.5380000000000003</v>
      </c>
      <c r="G18" s="12">
        <f>'[1]Добові (2)'!CZ16</f>
        <v>2.7989999999999999</v>
      </c>
      <c r="H18" s="12">
        <f>'[1]Добові (2)'!DA16</f>
        <v>0.78100000000000003</v>
      </c>
      <c r="I18" s="12">
        <f>'[1]Добові (2)'!DB16</f>
        <v>0.502</v>
      </c>
      <c r="J18" s="13">
        <f t="shared" si="0"/>
        <v>17.552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5"/>
      <c r="BW18" s="5"/>
      <c r="BX18" s="5"/>
      <c r="BY18" s="5"/>
    </row>
    <row r="19" spans="1:77" x14ac:dyDescent="0.25">
      <c r="A19" s="10">
        <v>13</v>
      </c>
      <c r="B19" s="11">
        <f>'4'!S23</f>
        <v>38.317700000000002</v>
      </c>
      <c r="C19" s="12">
        <f>'[1]Добові (2)'!CV17</f>
        <v>3.12</v>
      </c>
      <c r="D19" s="12">
        <f>'[1]Добові (2)'!CW17</f>
        <v>3.1709999999999998</v>
      </c>
      <c r="E19" s="12">
        <f>'[1]Добові (2)'!CX17</f>
        <v>2.4660000000000002</v>
      </c>
      <c r="F19" s="12">
        <f>'[1]Добові (2)'!CY17</f>
        <v>4.5149999999999997</v>
      </c>
      <c r="G19" s="12">
        <f>'[1]Добові (2)'!CZ17</f>
        <v>2.141</v>
      </c>
      <c r="H19" s="12">
        <f>'[1]Добові (2)'!DA17</f>
        <v>0.751</v>
      </c>
      <c r="I19" s="12">
        <f>'[1]Добові (2)'!DB17</f>
        <v>0.44900000000000001</v>
      </c>
      <c r="J19" s="13">
        <f t="shared" si="0"/>
        <v>16.613000000000003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5"/>
      <c r="BW19" s="5"/>
      <c r="BX19" s="5"/>
      <c r="BY19" s="5"/>
    </row>
    <row r="20" spans="1:77" x14ac:dyDescent="0.25">
      <c r="A20" s="10">
        <v>14</v>
      </c>
      <c r="B20" s="11">
        <f>'4'!S24</f>
        <v>38.317700000000002</v>
      </c>
      <c r="C20" s="12">
        <f>'[1]Добові (2)'!CV18</f>
        <v>3.0009999999999999</v>
      </c>
      <c r="D20" s="12">
        <f>'[1]Добові (2)'!CW18</f>
        <v>3.2469999999999999</v>
      </c>
      <c r="E20" s="12">
        <f>'[1]Добові (2)'!CX18</f>
        <v>2.5219999999999998</v>
      </c>
      <c r="F20" s="12">
        <f>'[1]Добові (2)'!CY18</f>
        <v>4.53</v>
      </c>
      <c r="G20" s="12">
        <f>'[1]Добові (2)'!CZ18</f>
        <v>1.569</v>
      </c>
      <c r="H20" s="12">
        <f>'[1]Добові (2)'!DA18</f>
        <v>0.69299999999999995</v>
      </c>
      <c r="I20" s="12">
        <f>'[1]Добові (2)'!DB18</f>
        <v>0.41499999999999998</v>
      </c>
      <c r="J20" s="13">
        <f t="shared" si="0"/>
        <v>15.976999999999999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5"/>
      <c r="BW20" s="5"/>
      <c r="BX20" s="5"/>
      <c r="BY20" s="5"/>
    </row>
    <row r="21" spans="1:77" x14ac:dyDescent="0.25">
      <c r="A21" s="10">
        <v>15</v>
      </c>
      <c r="B21" s="11">
        <f>'4'!S25</f>
        <v>38.207500000000003</v>
      </c>
      <c r="C21" s="12">
        <f>'[1]Добові (2)'!CV19</f>
        <v>1.6890000000000001</v>
      </c>
      <c r="D21" s="12">
        <f>'[1]Добові (2)'!CW19</f>
        <v>1.7789999999999999</v>
      </c>
      <c r="E21" s="12">
        <f>'[1]Добові (2)'!CX19</f>
        <v>1.5089999999999999</v>
      </c>
      <c r="F21" s="12">
        <f>'[1]Добові (2)'!CY19</f>
        <v>2.5419999999999998</v>
      </c>
      <c r="G21" s="12">
        <f>'[1]Добові (2)'!CZ19</f>
        <v>2.0920000000000001</v>
      </c>
      <c r="H21" s="12">
        <f>'[1]Добові (2)'!DA19</f>
        <v>0.19800000000000001</v>
      </c>
      <c r="I21" s="12">
        <f>'[1]Добові (2)'!DB19</f>
        <v>0.22</v>
      </c>
      <c r="J21" s="13">
        <f t="shared" si="0"/>
        <v>10.029000000000002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5"/>
      <c r="BW21" s="5"/>
      <c r="BX21" s="5"/>
      <c r="BY21" s="5"/>
    </row>
    <row r="22" spans="1:77" x14ac:dyDescent="0.25">
      <c r="A22" s="15">
        <v>16</v>
      </c>
      <c r="B22" s="11">
        <f>'4'!S26</f>
        <v>38.207500000000003</v>
      </c>
      <c r="C22" s="12">
        <f>'[1]Добові (2)'!CV20</f>
        <v>1.651</v>
      </c>
      <c r="D22" s="12">
        <f>'[1]Добові (2)'!CW20</f>
        <v>1.657</v>
      </c>
      <c r="E22" s="12">
        <f>'[1]Добові (2)'!CX20</f>
        <v>1.35</v>
      </c>
      <c r="F22" s="12">
        <f>'[1]Добові (2)'!CY20</f>
        <v>2.3959999999999999</v>
      </c>
      <c r="G22" s="12">
        <f>'[1]Добові (2)'!CZ20</f>
        <v>2.7709999999999999</v>
      </c>
      <c r="H22" s="12">
        <f>'[1]Добові (2)'!DA20</f>
        <v>0.23599999999999999</v>
      </c>
      <c r="I22" s="12">
        <f>'[1]Добові (2)'!DB20</f>
        <v>0.187</v>
      </c>
      <c r="J22" s="13">
        <f t="shared" si="0"/>
        <v>10.247999999999999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5"/>
      <c r="BW22" s="5"/>
      <c r="BX22" s="5"/>
      <c r="BY22" s="5"/>
    </row>
    <row r="23" spans="1:77" x14ac:dyDescent="0.25">
      <c r="A23" s="15">
        <v>17</v>
      </c>
      <c r="B23" s="11">
        <f>'4'!S27</f>
        <v>38.207500000000003</v>
      </c>
      <c r="C23" s="12">
        <f>'[1]Добові (2)'!CV21</f>
        <v>1.6379999999999999</v>
      </c>
      <c r="D23" s="12">
        <f>'[1]Добові (2)'!CW21</f>
        <v>1.585</v>
      </c>
      <c r="E23" s="12">
        <f>'[1]Добові (2)'!CX21</f>
        <v>1.3759999999999999</v>
      </c>
      <c r="F23" s="12">
        <f>'[1]Добові (2)'!CY21</f>
        <v>2.246</v>
      </c>
      <c r="G23" s="12">
        <f>'[1]Добові (2)'!CZ21</f>
        <v>2.7189999999999999</v>
      </c>
      <c r="H23" s="12">
        <f>'[1]Добові (2)'!DA21</f>
        <v>0.251</v>
      </c>
      <c r="I23" s="12">
        <f>'[1]Добові (2)'!DB21</f>
        <v>0.18099999999999999</v>
      </c>
      <c r="J23" s="13">
        <f t="shared" si="0"/>
        <v>9.9959999999999987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5"/>
      <c r="BW23" s="5"/>
      <c r="BX23" s="5"/>
      <c r="BY23" s="5"/>
    </row>
    <row r="24" spans="1:77" x14ac:dyDescent="0.25">
      <c r="A24" s="15">
        <v>18</v>
      </c>
      <c r="B24" s="11">
        <f>'4'!S28</f>
        <v>38.207500000000003</v>
      </c>
      <c r="C24" s="12">
        <f>'[1]Добові (2)'!CV22</f>
        <v>1.5</v>
      </c>
      <c r="D24" s="12">
        <f>'[1]Добові (2)'!CW22</f>
        <v>1.4530000000000001</v>
      </c>
      <c r="E24" s="12">
        <f>'[1]Добові (2)'!CX22</f>
        <v>1.236</v>
      </c>
      <c r="F24" s="12">
        <f>'[1]Добові (2)'!CY22</f>
        <v>2.11</v>
      </c>
      <c r="G24" s="12">
        <f>'[1]Добові (2)'!CZ22</f>
        <v>2.3580000000000001</v>
      </c>
      <c r="H24" s="12">
        <f>'[1]Добові (2)'!DA22</f>
        <v>0.18099999999999999</v>
      </c>
      <c r="I24" s="12">
        <f>'[1]Добові (2)'!DB22</f>
        <v>0.16400000000000001</v>
      </c>
      <c r="J24" s="13">
        <f t="shared" si="0"/>
        <v>9.0019999999999989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5"/>
      <c r="BW24" s="5"/>
      <c r="BX24" s="5"/>
      <c r="BY24" s="5"/>
    </row>
    <row r="25" spans="1:77" x14ac:dyDescent="0.25">
      <c r="A25" s="15">
        <v>19</v>
      </c>
      <c r="B25" s="11">
        <f>'4'!S29</f>
        <v>38.207500000000003</v>
      </c>
      <c r="C25" s="12">
        <f>'[1]Добові (2)'!CV23</f>
        <v>1.413</v>
      </c>
      <c r="D25" s="12">
        <f>'[1]Добові (2)'!CW23</f>
        <v>1.5089999999999999</v>
      </c>
      <c r="E25" s="12">
        <f>'[1]Добові (2)'!CX23</f>
        <v>1.1319999999999999</v>
      </c>
      <c r="F25" s="12">
        <f>'[1]Добові (2)'!CY23</f>
        <v>2.069</v>
      </c>
      <c r="G25" s="12">
        <f>'[1]Добові (2)'!CZ23</f>
        <v>2.1259999999999999</v>
      </c>
      <c r="H25" s="12">
        <f>'[1]Добові (2)'!DA23</f>
        <v>0.14599999999999999</v>
      </c>
      <c r="I25" s="12">
        <f>'[1]Добові (2)'!DB23</f>
        <v>0.155</v>
      </c>
      <c r="J25" s="13">
        <f t="shared" si="0"/>
        <v>8.5499999999999989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5"/>
      <c r="BW25" s="5"/>
      <c r="BX25" s="5"/>
      <c r="BY25" s="5"/>
    </row>
    <row r="26" spans="1:77" x14ac:dyDescent="0.25">
      <c r="A26" s="15">
        <v>20</v>
      </c>
      <c r="B26" s="11">
        <f>'4'!S30</f>
        <v>38.207500000000003</v>
      </c>
      <c r="C26" s="12">
        <f>'[1]Добові (2)'!CV24</f>
        <v>1.5780000000000001</v>
      </c>
      <c r="D26" s="12">
        <f>'[1]Добові (2)'!CW24</f>
        <v>1.5289999999999999</v>
      </c>
      <c r="E26" s="12">
        <f>'[1]Добові (2)'!CX24</f>
        <v>1.3440000000000001</v>
      </c>
      <c r="F26" s="12">
        <f>'[1]Добові (2)'!CY24</f>
        <v>2.1749999999999998</v>
      </c>
      <c r="G26" s="12">
        <f>'[1]Добові (2)'!CZ24</f>
        <v>2.0720000000000001</v>
      </c>
      <c r="H26" s="12">
        <f>'[1]Добові (2)'!DA24</f>
        <v>0.16400000000000001</v>
      </c>
      <c r="I26" s="12">
        <f>'[1]Добові (2)'!DB24</f>
        <v>0.17100000000000001</v>
      </c>
      <c r="J26" s="13">
        <f t="shared" si="0"/>
        <v>9.0329999999999995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5"/>
      <c r="BW26" s="5"/>
      <c r="BX26" s="5"/>
      <c r="BY26" s="5"/>
    </row>
    <row r="27" spans="1:77" x14ac:dyDescent="0.25">
      <c r="A27" s="15">
        <v>21</v>
      </c>
      <c r="B27" s="11">
        <f>'4'!S31</f>
        <v>38.207500000000003</v>
      </c>
      <c r="C27" s="12">
        <f>'[1]Добові (2)'!CV25</f>
        <v>1.4730000000000001</v>
      </c>
      <c r="D27" s="12">
        <f>'[1]Добові (2)'!CW25</f>
        <v>1.5109999999999999</v>
      </c>
      <c r="E27" s="12">
        <f>'[1]Добові (2)'!CX25</f>
        <v>1.1539999999999999</v>
      </c>
      <c r="F27" s="12">
        <f>'[1]Добові (2)'!CY25</f>
        <v>2.0550000000000002</v>
      </c>
      <c r="G27" s="12">
        <f>'[1]Добові (2)'!CZ25</f>
        <v>1.224</v>
      </c>
      <c r="H27" s="12">
        <f>'[1]Добові (2)'!DA25</f>
        <v>0.17299999999999999</v>
      </c>
      <c r="I27" s="12">
        <f>'[1]Добові (2)'!DB25</f>
        <v>0.17</v>
      </c>
      <c r="J27" s="13">
        <f t="shared" si="0"/>
        <v>7.76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5"/>
      <c r="BW27" s="5"/>
      <c r="BX27" s="5"/>
      <c r="BY27" s="5"/>
    </row>
    <row r="28" spans="1:77" x14ac:dyDescent="0.25">
      <c r="A28" s="15">
        <v>22</v>
      </c>
      <c r="B28" s="11">
        <f>'4'!S32</f>
        <v>38.231099999999998</v>
      </c>
      <c r="C28" s="12">
        <f>'[1]Добові (2)'!CV26</f>
        <v>1.3140000000000001</v>
      </c>
      <c r="D28" s="12">
        <f>'[1]Добові (2)'!CW26</f>
        <v>1.27</v>
      </c>
      <c r="E28" s="12">
        <f>'[1]Добові (2)'!CX26</f>
        <v>1.143</v>
      </c>
      <c r="F28" s="12">
        <f>'[1]Добові (2)'!CY26</f>
        <v>1.85</v>
      </c>
      <c r="G28" s="12">
        <f>'[1]Добові (2)'!CZ26</f>
        <v>2.6589999999999998</v>
      </c>
      <c r="H28" s="12">
        <f>'[1]Добові (2)'!DA26</f>
        <v>0.13500000000000001</v>
      </c>
      <c r="I28" s="12">
        <f>'[1]Добові (2)'!DB26</f>
        <v>0.121</v>
      </c>
      <c r="J28" s="13">
        <f t="shared" si="0"/>
        <v>8.4920000000000009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5"/>
      <c r="BW28" s="5"/>
      <c r="BX28" s="5"/>
      <c r="BY28" s="5"/>
    </row>
    <row r="29" spans="1:77" x14ac:dyDescent="0.25">
      <c r="A29" s="15">
        <v>23</v>
      </c>
      <c r="B29" s="11">
        <f>'4'!S33</f>
        <v>38.231099999999998</v>
      </c>
      <c r="C29" s="12">
        <f>'[1]Добові (2)'!CV27</f>
        <v>1.2010000000000001</v>
      </c>
      <c r="D29" s="12">
        <f>'[1]Добові (2)'!CW27</f>
        <v>1.1830000000000001</v>
      </c>
      <c r="E29" s="12">
        <f>'[1]Добові (2)'!CX27</f>
        <v>0.95599999999999996</v>
      </c>
      <c r="F29" s="12">
        <f>'[1]Добові (2)'!CY27</f>
        <v>1.7310000000000001</v>
      </c>
      <c r="G29" s="12">
        <f>'[1]Добові (2)'!CZ27</f>
        <v>2.6640000000000001</v>
      </c>
      <c r="H29" s="12">
        <f>'[1]Добові (2)'!DA27</f>
        <v>9.2999999999999999E-2</v>
      </c>
      <c r="I29" s="12">
        <f>'[1]Добові (2)'!DB27</f>
        <v>0.113</v>
      </c>
      <c r="J29" s="13">
        <f t="shared" si="0"/>
        <v>7.9410000000000016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5"/>
      <c r="BW29" s="5"/>
      <c r="BX29" s="5"/>
      <c r="BY29" s="5"/>
    </row>
    <row r="30" spans="1:77" x14ac:dyDescent="0.25">
      <c r="A30" s="15">
        <v>24</v>
      </c>
      <c r="B30" s="11">
        <f>'4'!S34</f>
        <v>38.231099999999998</v>
      </c>
      <c r="C30" s="12">
        <f>'[1]Добові (2)'!CV28</f>
        <v>1.2070000000000001</v>
      </c>
      <c r="D30" s="12">
        <f>'[1]Добові (2)'!CW28</f>
        <v>1.167</v>
      </c>
      <c r="E30" s="12">
        <f>'[1]Добові (2)'!CX28</f>
        <v>1.028</v>
      </c>
      <c r="F30" s="12">
        <f>'[1]Добові (2)'!CY28</f>
        <v>1.7629999999999999</v>
      </c>
      <c r="G30" s="12">
        <f>'[1]Добові (2)'!CZ28</f>
        <v>1.7849999999999999</v>
      </c>
      <c r="H30" s="12">
        <f>'[1]Добові (2)'!DA28</f>
        <v>0.111</v>
      </c>
      <c r="I30" s="12">
        <f>'[1]Добові (2)'!DB28</f>
        <v>0.106</v>
      </c>
      <c r="J30" s="13">
        <f t="shared" si="0"/>
        <v>7.1669999999999998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5"/>
      <c r="BW30" s="5"/>
      <c r="BX30" s="5"/>
      <c r="BY30" s="5"/>
    </row>
    <row r="31" spans="1:77" x14ac:dyDescent="0.25">
      <c r="A31" s="15">
        <v>25</v>
      </c>
      <c r="B31" s="11">
        <f>'4'!S35</f>
        <v>38.231099999999998</v>
      </c>
      <c r="C31" s="12">
        <f>'[1]Добові (2)'!CV29</f>
        <v>1.375</v>
      </c>
      <c r="D31" s="12">
        <f>'[1]Добові (2)'!CW29</f>
        <v>1.222</v>
      </c>
      <c r="E31" s="12">
        <f>'[1]Добові (2)'!CX29</f>
        <v>1.117</v>
      </c>
      <c r="F31" s="12">
        <f>'[1]Добові (2)'!CY29</f>
        <v>1.875</v>
      </c>
      <c r="G31" s="12">
        <f>'[1]Добові (2)'!CZ29</f>
        <v>1.456</v>
      </c>
      <c r="H31" s="12">
        <f>'[1]Добові (2)'!DA29</f>
        <v>8.7999999999999995E-2</v>
      </c>
      <c r="I31" s="12">
        <f>'[1]Добові (2)'!DB29</f>
        <v>0.14000000000000001</v>
      </c>
      <c r="J31" s="13">
        <f t="shared" si="0"/>
        <v>7.2729999999999997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5"/>
      <c r="BW31" s="5"/>
      <c r="BX31" s="5"/>
      <c r="BY31" s="5"/>
    </row>
    <row r="32" spans="1:77" x14ac:dyDescent="0.25">
      <c r="A32" s="15">
        <v>26</v>
      </c>
      <c r="B32" s="11">
        <f>'4'!S36</f>
        <v>38.231099999999998</v>
      </c>
      <c r="C32" s="12">
        <f>'[1]Добові (2)'!CV30</f>
        <v>1.4630000000000001</v>
      </c>
      <c r="D32" s="12">
        <f>'[1]Добові (2)'!CW30</f>
        <v>1.395</v>
      </c>
      <c r="E32" s="12">
        <f>'[1]Добові (2)'!CX30</f>
        <v>1.1299999999999999</v>
      </c>
      <c r="F32" s="12">
        <f>'[1]Добові (2)'!CY30</f>
        <v>1.9670000000000001</v>
      </c>
      <c r="G32" s="12">
        <f>'[1]Добові (2)'!CZ30</f>
        <v>2.2839999999999998</v>
      </c>
      <c r="H32" s="12">
        <f>'[1]Добові (2)'!DA30</f>
        <v>0.123</v>
      </c>
      <c r="I32" s="12">
        <f>'[1]Добові (2)'!DB30</f>
        <v>0.17199999999999999</v>
      </c>
      <c r="J32" s="13">
        <f t="shared" si="0"/>
        <v>8.5340000000000007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5"/>
      <c r="BW32" s="5"/>
      <c r="BX32" s="5"/>
      <c r="BY32" s="5"/>
    </row>
    <row r="33" spans="1:77" x14ac:dyDescent="0.25">
      <c r="A33" s="15">
        <v>27</v>
      </c>
      <c r="B33" s="11">
        <f>'4'!S37</f>
        <v>38.231099999999998</v>
      </c>
      <c r="C33" s="12">
        <f>'[1]Добові (2)'!CV31</f>
        <v>1.379</v>
      </c>
      <c r="D33" s="12">
        <f>'[1]Добові (2)'!CW31</f>
        <v>1.3979999999999999</v>
      </c>
      <c r="E33" s="12">
        <f>'[1]Добові (2)'!CX31</f>
        <v>1.26</v>
      </c>
      <c r="F33" s="12">
        <f>'[1]Добові (2)'!CY31</f>
        <v>2.0760000000000001</v>
      </c>
      <c r="G33" s="12">
        <f>'[1]Добові (2)'!CZ31</f>
        <v>1.573</v>
      </c>
      <c r="H33" s="12">
        <f>'[1]Добові (2)'!DA31</f>
        <v>0.108</v>
      </c>
      <c r="I33" s="12">
        <f>'[1]Добові (2)'!DB31</f>
        <v>0.18</v>
      </c>
      <c r="J33" s="13">
        <f t="shared" si="0"/>
        <v>7.9739999999999993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5"/>
      <c r="BW33" s="5"/>
      <c r="BX33" s="5"/>
      <c r="BY33" s="5"/>
    </row>
    <row r="34" spans="1:77" x14ac:dyDescent="0.25">
      <c r="A34" s="15">
        <v>28</v>
      </c>
      <c r="B34" s="11">
        <f>'4'!S38</f>
        <v>38.231099999999998</v>
      </c>
      <c r="C34" s="12">
        <f>'[1]Добові (2)'!CV32</f>
        <v>1.2350000000000001</v>
      </c>
      <c r="D34" s="12">
        <f>'[1]Добові (2)'!CW32</f>
        <v>1.2110000000000001</v>
      </c>
      <c r="E34" s="12">
        <f>'[1]Добові (2)'!CX32</f>
        <v>1.0660000000000001</v>
      </c>
      <c r="F34" s="12">
        <f>'[1]Добові (2)'!CY32</f>
        <v>1.849</v>
      </c>
      <c r="G34" s="12">
        <f>'[1]Добові (2)'!CZ32</f>
        <v>1.7749999999999999</v>
      </c>
      <c r="H34" s="12">
        <f>'[1]Добові (2)'!DA32</f>
        <v>9.6000000000000002E-2</v>
      </c>
      <c r="I34" s="12">
        <f>'[1]Добові (2)'!DB32</f>
        <v>0.14599999999999999</v>
      </c>
      <c r="J34" s="13">
        <f t="shared" si="0"/>
        <v>7.378000000000001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5"/>
      <c r="BW34" s="5"/>
      <c r="BX34" s="5"/>
      <c r="BY34" s="5"/>
    </row>
    <row r="35" spans="1:77" x14ac:dyDescent="0.25">
      <c r="A35" s="15">
        <v>29</v>
      </c>
      <c r="B35" s="11">
        <f>'4'!S39</f>
        <v>38.421300000000002</v>
      </c>
      <c r="C35" s="12">
        <f>'[1]Добові (2)'!CV33</f>
        <v>1.069</v>
      </c>
      <c r="D35" s="12">
        <f>'[1]Добові (2)'!CW33</f>
        <v>0.92800000000000005</v>
      </c>
      <c r="E35" s="12">
        <f>'[1]Добові (2)'!CX33</f>
        <v>0.92500000000000004</v>
      </c>
      <c r="F35" s="12">
        <f>'[1]Добові (2)'!CY33</f>
        <v>1.6120000000000001</v>
      </c>
      <c r="G35" s="12">
        <f>'[1]Добові (2)'!CZ33</f>
        <v>2.3679999999999999</v>
      </c>
      <c r="H35" s="12">
        <f>'[1]Добові (2)'!DA33</f>
        <v>6.9000000000000006E-2</v>
      </c>
      <c r="I35" s="12">
        <f>'[1]Добові (2)'!DB33</f>
        <v>0.111</v>
      </c>
      <c r="J35" s="13">
        <f t="shared" si="0"/>
        <v>7.081999999999999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5"/>
      <c r="BW35" s="5"/>
      <c r="BX35" s="5"/>
      <c r="BY35" s="5"/>
    </row>
    <row r="36" spans="1:77" x14ac:dyDescent="0.25">
      <c r="A36" s="15">
        <v>30</v>
      </c>
      <c r="B36" s="11">
        <f>'4'!S40</f>
        <v>38.421300000000002</v>
      </c>
      <c r="C36" s="12">
        <f>'[1]Добові (2)'!CV34</f>
        <v>0.996</v>
      </c>
      <c r="D36" s="12">
        <f>'[1]Добові (2)'!CW34</f>
        <v>1.028</v>
      </c>
      <c r="E36" s="12">
        <f>'[1]Добові (2)'!CX34</f>
        <v>0.90900000000000003</v>
      </c>
      <c r="F36" s="12">
        <f>'[1]Добові (2)'!CY34</f>
        <v>1.599</v>
      </c>
      <c r="G36" s="12">
        <f>'[1]Добові (2)'!CZ34</f>
        <v>2.1520000000000001</v>
      </c>
      <c r="H36" s="12">
        <f>'[1]Добові (2)'!DA34</f>
        <v>5.3999999999999999E-2</v>
      </c>
      <c r="I36" s="12">
        <f>'[1]Добові (2)'!DB34</f>
        <v>8.7999999999999995E-2</v>
      </c>
      <c r="J36" s="13">
        <f t="shared" si="0"/>
        <v>6.8260000000000005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5"/>
      <c r="BW36" s="5"/>
      <c r="BX36" s="5"/>
      <c r="BY36" s="5"/>
    </row>
    <row r="37" spans="1:77" x14ac:dyDescent="0.25">
      <c r="A37" s="15">
        <v>31</v>
      </c>
      <c r="B37" s="11">
        <f>'4'!S41</f>
        <v>38.421300000000002</v>
      </c>
      <c r="C37" s="12">
        <f>'[1]Добові (2)'!CV35</f>
        <v>0.98699999999999999</v>
      </c>
      <c r="D37" s="12">
        <f>'[1]Добові (2)'!CW35</f>
        <v>0.96199999999999997</v>
      </c>
      <c r="E37" s="12">
        <f>'[1]Добові (2)'!CX35</f>
        <v>0.91900000000000004</v>
      </c>
      <c r="F37" s="12">
        <f>'[1]Добові (2)'!CY35</f>
        <v>1.528</v>
      </c>
      <c r="G37" s="12">
        <f>'[1]Добові (2)'!CZ35</f>
        <v>2.669</v>
      </c>
      <c r="H37" s="12">
        <f>'[1]Добові (2)'!DA35</f>
        <v>6.2E-2</v>
      </c>
      <c r="I37" s="12">
        <f>'[1]Добові (2)'!DB35</f>
        <v>0.11799999999999999</v>
      </c>
      <c r="J37" s="13">
        <f t="shared" si="0"/>
        <v>7.2450000000000001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5"/>
      <c r="BW37" s="5"/>
      <c r="BX37" s="5"/>
      <c r="BY37" s="5"/>
    </row>
    <row r="38" spans="1:77" ht="29.25" customHeight="1" x14ac:dyDescent="0.25">
      <c r="A38" s="16" t="s">
        <v>6</v>
      </c>
      <c r="B38" s="17"/>
      <c r="C38" s="18">
        <f>SUM(C7:C37)</f>
        <v>57.086000000000013</v>
      </c>
      <c r="D38" s="18">
        <f t="shared" ref="D38:H38" si="1">SUM(D7:D37)</f>
        <v>58.263000000000012</v>
      </c>
      <c r="E38" s="18">
        <f t="shared" si="1"/>
        <v>47.942999999999991</v>
      </c>
      <c r="F38" s="18">
        <f t="shared" si="1"/>
        <v>83.089999999999989</v>
      </c>
      <c r="G38" s="18">
        <f t="shared" si="1"/>
        <v>67.055999999999997</v>
      </c>
      <c r="H38" s="18">
        <f t="shared" si="1"/>
        <v>8.5980000000000008</v>
      </c>
      <c r="I38" s="18">
        <f>SUM(I7:I37)</f>
        <v>7.2059999999999995</v>
      </c>
      <c r="J38" s="13">
        <f>SUM(J7:J37)</f>
        <v>329.24199999999996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5"/>
      <c r="BW38" s="5"/>
      <c r="BX38" s="5"/>
      <c r="BY38" s="5"/>
    </row>
    <row r="39" spans="1:77" s="27" customFormat="1" ht="27" customHeight="1" x14ac:dyDescent="0.2">
      <c r="A39" s="20" t="s">
        <v>15</v>
      </c>
      <c r="B39" s="21"/>
      <c r="C39" s="22">
        <f>SUMPRODUCT(B7:B37,C7:C37)</f>
        <v>2184.5064213999999</v>
      </c>
      <c r="D39" s="22">
        <f>SUMPRODUCT(B7:B37,D7:D37)</f>
        <v>2229.5489851000002</v>
      </c>
      <c r="E39" s="22">
        <f>SUMPRODUCT(B7:B37,E7:E37)</f>
        <v>1834.6826432000003</v>
      </c>
      <c r="F39" s="22">
        <f>SUMPRODUCT(B7:B37,F7:F37)</f>
        <v>3179.6844941000004</v>
      </c>
      <c r="G39" s="22">
        <f>SUMPRODUCT(B7:B37,G7:G37)</f>
        <v>2566.2923300999996</v>
      </c>
      <c r="H39" s="22">
        <f>SUMPRODUCT(B7:B37,H7:H37)</f>
        <v>329.0857127000001</v>
      </c>
      <c r="I39" s="22">
        <f>SUMPRODUCT(B7:B37,I7:I37)</f>
        <v>275.76386270000006</v>
      </c>
      <c r="J39" s="23">
        <f>SUMPRODUCT(B7:B37,J7:J37)</f>
        <v>12599.564449299998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5"/>
      <c r="BW39" s="25"/>
      <c r="BX39" s="25"/>
      <c r="BY39" s="26"/>
    </row>
    <row r="40" spans="1:77" ht="60" customHeight="1" x14ac:dyDescent="0.25">
      <c r="A40" s="28" t="s">
        <v>16</v>
      </c>
      <c r="B40" s="29"/>
      <c r="C40" s="30">
        <f>C39/C38</f>
        <v>38.26693797778789</v>
      </c>
      <c r="D40" s="30">
        <f t="shared" ref="D40:H40" si="2">D39/D38</f>
        <v>38.266978787566721</v>
      </c>
      <c r="E40" s="30">
        <f t="shared" si="2"/>
        <v>38.267998314665341</v>
      </c>
      <c r="F40" s="30">
        <f t="shared" si="2"/>
        <v>38.267956361776399</v>
      </c>
      <c r="G40" s="30">
        <f t="shared" si="2"/>
        <v>38.2708829948103</v>
      </c>
      <c r="H40" s="30">
        <f t="shared" si="2"/>
        <v>38.274681635264024</v>
      </c>
      <c r="I40" s="30">
        <f>I39/I38</f>
        <v>38.26864594782127</v>
      </c>
      <c r="J40" s="30">
        <f>J39/J38</f>
        <v>38.268399685641562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5"/>
      <c r="BW40" s="5"/>
      <c r="BX40" s="5"/>
      <c r="BY40" s="5"/>
    </row>
    <row r="41" spans="1:77" ht="60" customHeight="1" x14ac:dyDescent="0.25">
      <c r="A41" s="28" t="s">
        <v>17</v>
      </c>
      <c r="B41" s="32"/>
      <c r="C41" s="33">
        <f>C40*238.8459</f>
        <v>9139.9012415489287</v>
      </c>
      <c r="D41" s="33">
        <f t="shared" ref="D41:H41" si="3">D40*238.8459</f>
        <v>9139.9109887972827</v>
      </c>
      <c r="E41" s="33">
        <f t="shared" si="3"/>
        <v>9140.1544986647259</v>
      </c>
      <c r="F41" s="33">
        <f t="shared" si="3"/>
        <v>9140.1444783892093</v>
      </c>
      <c r="G41" s="33">
        <f t="shared" si="3"/>
        <v>9140.8434926901609</v>
      </c>
      <c r="H41" s="33">
        <f t="shared" si="3"/>
        <v>9141.7507823881078</v>
      </c>
      <c r="I41" s="33">
        <f>I40*238.8459</f>
        <v>9140.309183188725</v>
      </c>
      <c r="J41" s="33">
        <f>J40*238.8459</f>
        <v>9140.2503644767767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5"/>
      <c r="BW41" s="5"/>
      <c r="BX41" s="5"/>
      <c r="BY41" s="5"/>
    </row>
    <row r="42" spans="1:77" ht="60" customHeight="1" x14ac:dyDescent="0.25">
      <c r="A42" s="28" t="s">
        <v>18</v>
      </c>
      <c r="B42" s="32"/>
      <c r="C42" s="35">
        <f>C40/3.6</f>
        <v>10.62970499382997</v>
      </c>
      <c r="D42" s="35">
        <f t="shared" ref="D42:H42" si="4">D40/3.6</f>
        <v>10.629716329879644</v>
      </c>
      <c r="E42" s="35">
        <f t="shared" si="4"/>
        <v>10.629999531851483</v>
      </c>
      <c r="F42" s="35">
        <f t="shared" si="4"/>
        <v>10.629987878271221</v>
      </c>
      <c r="G42" s="35">
        <f t="shared" si="4"/>
        <v>10.630800831891749</v>
      </c>
      <c r="H42" s="35">
        <f t="shared" si="4"/>
        <v>10.631856009795563</v>
      </c>
      <c r="I42" s="35">
        <f>I40/3.6</f>
        <v>10.630179429950353</v>
      </c>
      <c r="J42" s="35">
        <f>J40/3.6</f>
        <v>10.630111023789322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5"/>
      <c r="BW42" s="5"/>
      <c r="BX42" s="5"/>
      <c r="BY42" s="5"/>
    </row>
  </sheetData>
  <mergeCells count="6">
    <mergeCell ref="A4:A6"/>
    <mergeCell ref="B4:B6"/>
    <mergeCell ref="C4:F4"/>
    <mergeCell ref="H4:I4"/>
    <mergeCell ref="J4:J6"/>
    <mergeCell ref="C5:I5"/>
  </mergeCells>
  <printOptions horizontalCentered="1" verticalCentered="1"/>
  <pageMargins left="0.25" right="0.25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tabSelected="1" view="pageBreakPreview" topLeftCell="A13" zoomScale="80" zoomScaleNormal="70" zoomScaleSheetLayoutView="80" workbookViewId="0">
      <selection activeCell="U42" sqref="U42:AB43"/>
    </sheetView>
  </sheetViews>
  <sheetFormatPr defaultColWidth="9.140625" defaultRowHeight="15" x14ac:dyDescent="0.25"/>
  <cols>
    <col min="1" max="1" width="4.85546875" style="40" customWidth="1"/>
    <col min="2" max="2" width="8.42578125" style="40" customWidth="1"/>
    <col min="3" max="4" width="8.28515625" style="40" customWidth="1"/>
    <col min="5" max="5" width="7.85546875" style="40" customWidth="1"/>
    <col min="6" max="6" width="7.140625" style="40" customWidth="1"/>
    <col min="7" max="7" width="7.42578125" style="40" customWidth="1"/>
    <col min="8" max="8" width="7.140625" style="40" customWidth="1"/>
    <col min="9" max="9" width="7.28515625" style="40" customWidth="1"/>
    <col min="10" max="10" width="7.7109375" style="40" customWidth="1"/>
    <col min="11" max="11" width="7.140625" style="40" customWidth="1"/>
    <col min="12" max="12" width="7.7109375" style="40" customWidth="1"/>
    <col min="13" max="13" width="7.85546875" style="40" customWidth="1"/>
    <col min="14" max="14" width="8" style="40" customWidth="1"/>
    <col min="15" max="20" width="6.7109375" style="40" customWidth="1"/>
    <col min="21" max="21" width="7.5703125" style="40" customWidth="1"/>
    <col min="22" max="23" width="6.7109375" style="40" customWidth="1"/>
    <col min="24" max="24" width="7.5703125" style="40" customWidth="1"/>
    <col min="25" max="25" width="7.42578125" style="40" customWidth="1"/>
    <col min="26" max="26" width="7" style="40" customWidth="1"/>
    <col min="27" max="27" width="7.28515625" style="40" customWidth="1"/>
    <col min="28" max="28" width="7.7109375" style="40" customWidth="1"/>
    <col min="29" max="29" width="9.140625" style="40"/>
    <col min="30" max="30" width="7.5703125" style="40" bestFit="1" customWidth="1"/>
    <col min="31" max="31" width="9.5703125" style="40" bestFit="1" customWidth="1"/>
    <col min="32" max="32" width="7.5703125" style="40" bestFit="1" customWidth="1"/>
    <col min="33" max="33" width="10.28515625" style="40" bestFit="1" customWidth="1"/>
    <col min="34" max="16384" width="9.140625" style="40"/>
  </cols>
  <sheetData>
    <row r="1" spans="1:33" ht="15.75" x14ac:dyDescent="0.25">
      <c r="A1" s="37" t="s">
        <v>19</v>
      </c>
      <c r="B1" s="38"/>
      <c r="C1" s="38"/>
      <c r="D1" s="38"/>
      <c r="E1" s="39"/>
      <c r="F1" s="39"/>
      <c r="G1" s="231" t="s">
        <v>20</v>
      </c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2"/>
      <c r="AA1" s="232"/>
      <c r="AB1" s="233"/>
    </row>
    <row r="2" spans="1:33" ht="16.5" customHeight="1" x14ac:dyDescent="0.25">
      <c r="A2" s="234" t="s">
        <v>21</v>
      </c>
      <c r="B2" s="235"/>
      <c r="C2" s="235"/>
      <c r="D2" s="235"/>
      <c r="E2" s="236" t="s">
        <v>22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41"/>
    </row>
    <row r="3" spans="1:33" ht="16.5" customHeight="1" x14ac:dyDescent="0.25">
      <c r="A3" s="42" t="s">
        <v>23</v>
      </c>
      <c r="B3" s="43"/>
      <c r="C3" s="43"/>
      <c r="D3" s="43"/>
      <c r="E3" s="43"/>
      <c r="F3" s="44"/>
      <c r="G3" s="236" t="s">
        <v>24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45"/>
      <c r="AA3" s="45"/>
      <c r="AB3" s="41"/>
    </row>
    <row r="4" spans="1:33" ht="15" customHeight="1" x14ac:dyDescent="0.25">
      <c r="A4" s="46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5"/>
      <c r="W4" s="45"/>
      <c r="X4" s="45"/>
      <c r="Y4" s="45"/>
      <c r="Z4" s="45"/>
      <c r="AA4" s="45"/>
      <c r="AB4" s="41"/>
    </row>
    <row r="5" spans="1:33" ht="15.75" x14ac:dyDescent="0.25">
      <c r="A5" s="46" t="s">
        <v>26</v>
      </c>
      <c r="B5" s="43"/>
      <c r="C5" s="43"/>
      <c r="D5" s="43"/>
      <c r="E5" s="43"/>
      <c r="F5" s="43"/>
      <c r="G5" s="47"/>
      <c r="H5" s="47"/>
      <c r="I5" s="47"/>
      <c r="J5" s="47"/>
      <c r="K5" s="47"/>
      <c r="L5" s="47"/>
      <c r="M5" s="47" t="s">
        <v>27</v>
      </c>
      <c r="N5" s="47"/>
      <c r="O5" s="47"/>
      <c r="P5" s="47"/>
      <c r="Q5" s="47"/>
      <c r="R5" s="47"/>
      <c r="S5" s="47"/>
      <c r="T5" s="47"/>
      <c r="U5" s="47"/>
      <c r="V5" s="227" t="s">
        <v>28</v>
      </c>
      <c r="W5" s="227"/>
      <c r="X5" s="228">
        <f>[1]Додаток!L1</f>
        <v>42856</v>
      </c>
      <c r="Y5" s="228"/>
      <c r="Z5" s="48" t="s">
        <v>29</v>
      </c>
      <c r="AA5" s="229">
        <f>[1]Додаток!N1</f>
        <v>42886</v>
      </c>
      <c r="AB5" s="230"/>
    </row>
    <row r="6" spans="1:33" ht="5.25" customHeight="1" thickBot="1" x14ac:dyDescent="0.3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1"/>
    </row>
    <row r="7" spans="1:33" ht="29.25" customHeight="1" thickBot="1" x14ac:dyDescent="0.3">
      <c r="A7" s="242" t="s">
        <v>1</v>
      </c>
      <c r="B7" s="245" t="s">
        <v>30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7"/>
      <c r="N7" s="245" t="s">
        <v>31</v>
      </c>
      <c r="O7" s="246"/>
      <c r="P7" s="246"/>
      <c r="Q7" s="246"/>
      <c r="R7" s="246"/>
      <c r="S7" s="246"/>
      <c r="T7" s="246"/>
      <c r="U7" s="246"/>
      <c r="V7" s="246"/>
      <c r="W7" s="246"/>
      <c r="X7" s="251" t="s">
        <v>32</v>
      </c>
      <c r="Y7" s="254" t="s">
        <v>33</v>
      </c>
      <c r="Z7" s="237" t="s">
        <v>34</v>
      </c>
      <c r="AA7" s="237" t="s">
        <v>35</v>
      </c>
      <c r="AB7" s="276" t="s">
        <v>36</v>
      </c>
    </row>
    <row r="8" spans="1:33" ht="16.5" customHeight="1" thickBot="1" x14ac:dyDescent="0.3">
      <c r="A8" s="243"/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50"/>
      <c r="N8" s="242" t="s">
        <v>37</v>
      </c>
      <c r="O8" s="279" t="s">
        <v>38</v>
      </c>
      <c r="P8" s="280"/>
      <c r="Q8" s="280"/>
      <c r="R8" s="280"/>
      <c r="S8" s="280"/>
      <c r="T8" s="280"/>
      <c r="U8" s="280"/>
      <c r="V8" s="280"/>
      <c r="W8" s="281"/>
      <c r="X8" s="252"/>
      <c r="Y8" s="255"/>
      <c r="Z8" s="238"/>
      <c r="AA8" s="238"/>
      <c r="AB8" s="277"/>
    </row>
    <row r="9" spans="1:33" ht="32.25" customHeight="1" thickBot="1" x14ac:dyDescent="0.3">
      <c r="A9" s="243"/>
      <c r="B9" s="282" t="s">
        <v>39</v>
      </c>
      <c r="C9" s="240" t="s">
        <v>40</v>
      </c>
      <c r="D9" s="240" t="s">
        <v>41</v>
      </c>
      <c r="E9" s="240" t="s">
        <v>42</v>
      </c>
      <c r="F9" s="240" t="s">
        <v>43</v>
      </c>
      <c r="G9" s="240" t="s">
        <v>44</v>
      </c>
      <c r="H9" s="240" t="s">
        <v>45</v>
      </c>
      <c r="I9" s="240" t="s">
        <v>46</v>
      </c>
      <c r="J9" s="240" t="s">
        <v>47</v>
      </c>
      <c r="K9" s="240" t="s">
        <v>48</v>
      </c>
      <c r="L9" s="240" t="s">
        <v>49</v>
      </c>
      <c r="M9" s="259" t="s">
        <v>50</v>
      </c>
      <c r="N9" s="243"/>
      <c r="O9" s="261" t="s">
        <v>51</v>
      </c>
      <c r="P9" s="262"/>
      <c r="Q9" s="263"/>
      <c r="R9" s="264" t="s">
        <v>52</v>
      </c>
      <c r="S9" s="265"/>
      <c r="T9" s="266"/>
      <c r="U9" s="261" t="s">
        <v>53</v>
      </c>
      <c r="V9" s="262"/>
      <c r="W9" s="263"/>
      <c r="X9" s="252"/>
      <c r="Y9" s="255"/>
      <c r="Z9" s="238"/>
      <c r="AA9" s="238"/>
      <c r="AB9" s="277"/>
    </row>
    <row r="10" spans="1:33" ht="92.25" customHeight="1" thickBot="1" x14ac:dyDescent="0.3">
      <c r="A10" s="244"/>
      <c r="B10" s="283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60"/>
      <c r="N10" s="244"/>
      <c r="O10" s="49" t="s">
        <v>54</v>
      </c>
      <c r="P10" s="50" t="s">
        <v>55</v>
      </c>
      <c r="Q10" s="51" t="s">
        <v>56</v>
      </c>
      <c r="R10" s="52" t="s">
        <v>54</v>
      </c>
      <c r="S10" s="53" t="s">
        <v>55</v>
      </c>
      <c r="T10" s="54" t="s">
        <v>56</v>
      </c>
      <c r="U10" s="55" t="s">
        <v>54</v>
      </c>
      <c r="V10" s="56" t="s">
        <v>55</v>
      </c>
      <c r="W10" s="57" t="s">
        <v>56</v>
      </c>
      <c r="X10" s="253"/>
      <c r="Y10" s="256"/>
      <c r="Z10" s="239"/>
      <c r="AA10" s="239"/>
      <c r="AB10" s="278"/>
      <c r="AE10" s="40" t="s">
        <v>57</v>
      </c>
    </row>
    <row r="11" spans="1:33" s="76" customFormat="1" x14ac:dyDescent="0.2">
      <c r="A11" s="58">
        <v>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1"/>
      <c r="O11" s="62">
        <v>8237</v>
      </c>
      <c r="P11" s="63">
        <v>34.488100000000003</v>
      </c>
      <c r="Q11" s="64">
        <v>9.58</v>
      </c>
      <c r="R11" s="65">
        <v>9124</v>
      </c>
      <c r="S11" s="66">
        <v>38.199599999999997</v>
      </c>
      <c r="T11" s="64">
        <v>10.61</v>
      </c>
      <c r="U11" s="67"/>
      <c r="V11" s="68"/>
      <c r="W11" s="64"/>
      <c r="X11" s="69"/>
      <c r="Y11" s="70"/>
      <c r="Z11" s="71"/>
      <c r="AA11" s="71"/>
      <c r="AB11" s="72"/>
      <c r="AC11" s="73">
        <f t="shared" ref="AC11:AC41" si="0">SUM(B11:M11)+$K$42+$N$42</f>
        <v>0</v>
      </c>
      <c r="AD11" s="74"/>
      <c r="AE11" s="75"/>
      <c r="AF11" s="75"/>
      <c r="AG11" s="75"/>
    </row>
    <row r="12" spans="1:33" s="76" customFormat="1" x14ac:dyDescent="0.2">
      <c r="A12" s="77">
        <v>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80"/>
      <c r="O12" s="81">
        <v>8237</v>
      </c>
      <c r="P12" s="82">
        <v>34.488100000000003</v>
      </c>
      <c r="Q12" s="83">
        <v>9.58</v>
      </c>
      <c r="R12" s="84">
        <v>9124</v>
      </c>
      <c r="S12" s="85">
        <v>38.199599999999997</v>
      </c>
      <c r="T12" s="83">
        <v>10.61</v>
      </c>
      <c r="U12" s="86"/>
      <c r="V12" s="87"/>
      <c r="W12" s="83"/>
      <c r="X12" s="69"/>
      <c r="Y12" s="70"/>
      <c r="Z12" s="88"/>
      <c r="AA12" s="88"/>
      <c r="AB12" s="89"/>
      <c r="AC12" s="73">
        <f t="shared" si="0"/>
        <v>0</v>
      </c>
      <c r="AD12" s="74"/>
      <c r="AE12" s="75"/>
      <c r="AF12" s="75"/>
      <c r="AG12" s="75"/>
    </row>
    <row r="13" spans="1:33" s="103" customFormat="1" x14ac:dyDescent="0.25">
      <c r="A13" s="77">
        <v>3</v>
      </c>
      <c r="B13" s="90">
        <v>89.569000000000003</v>
      </c>
      <c r="C13" s="90">
        <v>5.0636999999999999</v>
      </c>
      <c r="D13" s="90">
        <v>1.1661999999999999</v>
      </c>
      <c r="E13" s="90">
        <v>0.1207</v>
      </c>
      <c r="F13" s="90">
        <v>0.18809999999999999</v>
      </c>
      <c r="G13" s="90">
        <v>4.1000000000000003E-3</v>
      </c>
      <c r="H13" s="90">
        <v>5.1700000000000003E-2</v>
      </c>
      <c r="I13" s="90">
        <v>4.3200000000000002E-2</v>
      </c>
      <c r="J13" s="90">
        <v>7.9899999999999999E-2</v>
      </c>
      <c r="K13" s="90">
        <v>8.2000000000000007E-3</v>
      </c>
      <c r="L13" s="90">
        <v>1.7659</v>
      </c>
      <c r="M13" s="91">
        <v>1.9391</v>
      </c>
      <c r="N13" s="92">
        <v>0.75319999999999998</v>
      </c>
      <c r="O13" s="93">
        <v>8256</v>
      </c>
      <c r="P13" s="94">
        <v>34.57</v>
      </c>
      <c r="Q13" s="95">
        <v>9.6</v>
      </c>
      <c r="R13" s="96">
        <v>9144</v>
      </c>
      <c r="S13" s="97">
        <v>38.28</v>
      </c>
      <c r="T13" s="95">
        <v>10.63</v>
      </c>
      <c r="U13" s="98">
        <v>11563</v>
      </c>
      <c r="V13" s="99">
        <v>48.41</v>
      </c>
      <c r="W13" s="95">
        <v>13.45</v>
      </c>
      <c r="X13" s="69">
        <v>-12.5</v>
      </c>
      <c r="Y13" s="70">
        <v>-11.3</v>
      </c>
      <c r="Z13" s="88"/>
      <c r="AA13" s="88"/>
      <c r="AB13" s="89"/>
      <c r="AC13" s="100">
        <f t="shared" si="0"/>
        <v>99.999799999999993</v>
      </c>
      <c r="AD13" s="101" t="str">
        <f>IF(AC13=100,"ОК"," ")</f>
        <v xml:space="preserve"> </v>
      </c>
      <c r="AE13" s="102"/>
      <c r="AF13" s="102"/>
      <c r="AG13" s="102"/>
    </row>
    <row r="14" spans="1:33" s="76" customFormat="1" x14ac:dyDescent="0.2">
      <c r="A14" s="77">
        <v>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80"/>
      <c r="O14" s="81">
        <v>8256</v>
      </c>
      <c r="P14" s="82">
        <v>34.57</v>
      </c>
      <c r="Q14" s="83">
        <v>9.6</v>
      </c>
      <c r="R14" s="84">
        <v>9144</v>
      </c>
      <c r="S14" s="85">
        <v>38.28</v>
      </c>
      <c r="T14" s="83">
        <v>10.63</v>
      </c>
      <c r="U14" s="86"/>
      <c r="V14" s="87"/>
      <c r="W14" s="83"/>
      <c r="X14" s="69"/>
      <c r="Y14" s="70"/>
      <c r="Z14" s="88"/>
      <c r="AA14" s="88"/>
      <c r="AB14" s="89"/>
      <c r="AC14" s="73">
        <f t="shared" si="0"/>
        <v>0</v>
      </c>
      <c r="AD14" s="74" t="str">
        <f t="shared" ref="AD14:AD41" si="1">IF(AC14=100,"ОК"," ")</f>
        <v xml:space="preserve"> </v>
      </c>
      <c r="AE14" s="75"/>
      <c r="AF14" s="75"/>
      <c r="AG14" s="75"/>
    </row>
    <row r="15" spans="1:33" s="76" customFormat="1" x14ac:dyDescent="0.2">
      <c r="A15" s="104">
        <v>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80"/>
      <c r="O15" s="81">
        <v>8256</v>
      </c>
      <c r="P15" s="82">
        <v>34.57</v>
      </c>
      <c r="Q15" s="83">
        <v>9.6</v>
      </c>
      <c r="R15" s="84">
        <v>9144</v>
      </c>
      <c r="S15" s="85">
        <v>38.28</v>
      </c>
      <c r="T15" s="83">
        <v>10.63</v>
      </c>
      <c r="U15" s="86"/>
      <c r="V15" s="87"/>
      <c r="W15" s="83"/>
      <c r="X15" s="69"/>
      <c r="Y15" s="70"/>
      <c r="Z15" s="71"/>
      <c r="AA15" s="71"/>
      <c r="AB15" s="72"/>
      <c r="AC15" s="73">
        <f t="shared" si="0"/>
        <v>0</v>
      </c>
      <c r="AD15" s="74" t="str">
        <f t="shared" si="1"/>
        <v xml:space="preserve"> </v>
      </c>
      <c r="AE15" s="75"/>
      <c r="AF15" s="75"/>
      <c r="AG15" s="75"/>
    </row>
    <row r="16" spans="1:33" s="76" customFormat="1" x14ac:dyDescent="0.2">
      <c r="A16" s="77">
        <v>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  <c r="N16" s="80"/>
      <c r="O16" s="81">
        <v>8256</v>
      </c>
      <c r="P16" s="82">
        <v>34.57</v>
      </c>
      <c r="Q16" s="83">
        <v>9.6</v>
      </c>
      <c r="R16" s="84">
        <v>9144</v>
      </c>
      <c r="S16" s="85">
        <v>38.28</v>
      </c>
      <c r="T16" s="83">
        <v>10.63</v>
      </c>
      <c r="U16" s="86"/>
      <c r="V16" s="87"/>
      <c r="W16" s="83"/>
      <c r="X16" s="69"/>
      <c r="Y16" s="70"/>
      <c r="Z16" s="88"/>
      <c r="AA16" s="88"/>
      <c r="AB16" s="89"/>
      <c r="AC16" s="73">
        <f t="shared" si="0"/>
        <v>0</v>
      </c>
      <c r="AD16" s="74" t="str">
        <f t="shared" si="1"/>
        <v xml:space="preserve"> </v>
      </c>
      <c r="AE16" s="75"/>
      <c r="AF16" s="75"/>
      <c r="AG16" s="75"/>
    </row>
    <row r="17" spans="1:33" s="76" customFormat="1" x14ac:dyDescent="0.2">
      <c r="A17" s="104">
        <v>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  <c r="N17" s="92"/>
      <c r="O17" s="81">
        <v>8256</v>
      </c>
      <c r="P17" s="82">
        <v>34.57</v>
      </c>
      <c r="Q17" s="83">
        <v>9.6</v>
      </c>
      <c r="R17" s="84">
        <v>9144</v>
      </c>
      <c r="S17" s="85">
        <v>38.28</v>
      </c>
      <c r="T17" s="83">
        <v>10.63</v>
      </c>
      <c r="U17" s="98"/>
      <c r="V17" s="99"/>
      <c r="W17" s="95"/>
      <c r="X17" s="69"/>
      <c r="Y17" s="70"/>
      <c r="Z17" s="71"/>
      <c r="AA17" s="71"/>
      <c r="AB17" s="72"/>
      <c r="AC17" s="73">
        <f t="shared" si="0"/>
        <v>0</v>
      </c>
      <c r="AD17" s="74" t="str">
        <f t="shared" si="1"/>
        <v xml:space="preserve"> </v>
      </c>
      <c r="AE17" s="75"/>
      <c r="AF17" s="75"/>
      <c r="AG17" s="75"/>
    </row>
    <row r="18" spans="1:33" s="76" customFormat="1" x14ac:dyDescent="0.2">
      <c r="A18" s="77">
        <v>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80"/>
      <c r="O18" s="81">
        <v>8256</v>
      </c>
      <c r="P18" s="82">
        <v>34.57</v>
      </c>
      <c r="Q18" s="83">
        <v>9.6</v>
      </c>
      <c r="R18" s="84">
        <v>9144</v>
      </c>
      <c r="S18" s="85">
        <v>38.28</v>
      </c>
      <c r="T18" s="83">
        <v>10.63</v>
      </c>
      <c r="U18" s="86"/>
      <c r="V18" s="87"/>
      <c r="W18" s="83"/>
      <c r="X18" s="69"/>
      <c r="Y18" s="70"/>
      <c r="Z18" s="88"/>
      <c r="AA18" s="88"/>
      <c r="AB18" s="89"/>
      <c r="AC18" s="73">
        <f t="shared" si="0"/>
        <v>0</v>
      </c>
      <c r="AD18" s="74" t="str">
        <f t="shared" si="1"/>
        <v xml:space="preserve"> </v>
      </c>
      <c r="AE18" s="75"/>
      <c r="AF18" s="75"/>
      <c r="AG18" s="75"/>
    </row>
    <row r="19" spans="1:33" s="103" customFormat="1" x14ac:dyDescent="0.25">
      <c r="A19" s="77">
        <v>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80"/>
      <c r="O19" s="81">
        <v>8256</v>
      </c>
      <c r="P19" s="82">
        <v>34.57</v>
      </c>
      <c r="Q19" s="83">
        <v>9.6</v>
      </c>
      <c r="R19" s="84">
        <v>9144</v>
      </c>
      <c r="S19" s="85">
        <v>38.28</v>
      </c>
      <c r="T19" s="83">
        <v>10.63</v>
      </c>
      <c r="U19" s="86"/>
      <c r="V19" s="87"/>
      <c r="W19" s="83"/>
      <c r="X19" s="69"/>
      <c r="Y19" s="70"/>
      <c r="Z19" s="105"/>
      <c r="AA19" s="105"/>
      <c r="AB19" s="89"/>
      <c r="AC19" s="100">
        <f t="shared" si="0"/>
        <v>0</v>
      </c>
      <c r="AD19" s="101" t="str">
        <f t="shared" si="1"/>
        <v xml:space="preserve"> </v>
      </c>
      <c r="AE19" s="102"/>
      <c r="AF19" s="102"/>
      <c r="AG19" s="102"/>
    </row>
    <row r="20" spans="1:33" s="103" customFormat="1" x14ac:dyDescent="0.25">
      <c r="A20" s="77">
        <v>10</v>
      </c>
      <c r="B20" s="90">
        <v>89.512100000000004</v>
      </c>
      <c r="C20" s="90">
        <v>5.1026999999999996</v>
      </c>
      <c r="D20" s="90">
        <v>1.1892</v>
      </c>
      <c r="E20" s="90">
        <v>0.1221</v>
      </c>
      <c r="F20" s="90">
        <v>0.19289999999999999</v>
      </c>
      <c r="G20" s="90">
        <v>4.3E-3</v>
      </c>
      <c r="H20" s="90">
        <v>5.2699999999999997E-2</v>
      </c>
      <c r="I20" s="90">
        <v>4.3999999999999997E-2</v>
      </c>
      <c r="J20" s="90">
        <v>7.8700000000000006E-2</v>
      </c>
      <c r="K20" s="90">
        <v>1.01E-2</v>
      </c>
      <c r="L20" s="90">
        <v>1.7907</v>
      </c>
      <c r="M20" s="91">
        <v>1.9006000000000001</v>
      </c>
      <c r="N20" s="92">
        <v>0.75349999999999995</v>
      </c>
      <c r="O20" s="93">
        <v>8264</v>
      </c>
      <c r="P20" s="94">
        <v>34.599200000000003</v>
      </c>
      <c r="Q20" s="95">
        <v>9.61</v>
      </c>
      <c r="R20" s="96">
        <v>9152</v>
      </c>
      <c r="S20" s="97">
        <v>38.317700000000002</v>
      </c>
      <c r="T20" s="95">
        <v>10.64</v>
      </c>
      <c r="U20" s="98">
        <v>11571</v>
      </c>
      <c r="V20" s="99">
        <v>48.445300000000003</v>
      </c>
      <c r="W20" s="95">
        <v>13.46</v>
      </c>
      <c r="X20" s="69">
        <v>-10.199999999999999</v>
      </c>
      <c r="Y20" s="70">
        <v>-9.4</v>
      </c>
      <c r="Z20" s="88"/>
      <c r="AA20" s="88"/>
      <c r="AB20" s="89"/>
      <c r="AC20" s="100">
        <f t="shared" si="0"/>
        <v>100.00009999999999</v>
      </c>
      <c r="AD20" s="101" t="str">
        <f t="shared" si="1"/>
        <v xml:space="preserve"> </v>
      </c>
      <c r="AE20" s="102"/>
      <c r="AF20" s="102"/>
      <c r="AG20" s="102"/>
    </row>
    <row r="21" spans="1:33" s="103" customFormat="1" x14ac:dyDescent="0.25">
      <c r="A21" s="77">
        <v>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80"/>
      <c r="O21" s="81">
        <v>8264</v>
      </c>
      <c r="P21" s="82">
        <v>34.599200000000003</v>
      </c>
      <c r="Q21" s="83">
        <v>9.61</v>
      </c>
      <c r="R21" s="84">
        <v>9152</v>
      </c>
      <c r="S21" s="85">
        <v>38.317700000000002</v>
      </c>
      <c r="T21" s="83">
        <v>10.64</v>
      </c>
      <c r="U21" s="86"/>
      <c r="V21" s="87"/>
      <c r="W21" s="83"/>
      <c r="X21" s="69"/>
      <c r="Y21" s="70"/>
      <c r="Z21" s="88"/>
      <c r="AA21" s="88"/>
      <c r="AB21" s="89"/>
      <c r="AC21" s="100">
        <f t="shared" si="0"/>
        <v>0</v>
      </c>
      <c r="AD21" s="101" t="str">
        <f t="shared" si="1"/>
        <v xml:space="preserve"> </v>
      </c>
      <c r="AE21" s="102"/>
      <c r="AF21" s="102"/>
      <c r="AG21" s="102"/>
    </row>
    <row r="22" spans="1:33" s="103" customFormat="1" x14ac:dyDescent="0.25">
      <c r="A22" s="104">
        <v>12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  <c r="O22" s="81">
        <v>8264</v>
      </c>
      <c r="P22" s="82">
        <v>34.599200000000003</v>
      </c>
      <c r="Q22" s="83">
        <v>9.61</v>
      </c>
      <c r="R22" s="84">
        <v>9152</v>
      </c>
      <c r="S22" s="85">
        <v>38.317700000000002</v>
      </c>
      <c r="T22" s="83">
        <v>10.64</v>
      </c>
      <c r="U22" s="86"/>
      <c r="V22" s="87"/>
      <c r="W22" s="83"/>
      <c r="X22" s="69"/>
      <c r="Y22" s="70"/>
      <c r="Z22" s="71"/>
      <c r="AA22" s="71"/>
      <c r="AB22" s="72"/>
      <c r="AC22" s="100">
        <f t="shared" si="0"/>
        <v>0</v>
      </c>
      <c r="AD22" s="101" t="str">
        <f t="shared" si="1"/>
        <v xml:space="preserve"> </v>
      </c>
      <c r="AE22" s="102"/>
      <c r="AF22" s="102"/>
      <c r="AG22" s="102"/>
    </row>
    <row r="23" spans="1:33" s="103" customFormat="1" x14ac:dyDescent="0.25">
      <c r="A23" s="77">
        <v>13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2"/>
      <c r="O23" s="81">
        <v>8264</v>
      </c>
      <c r="P23" s="82">
        <v>34.599200000000003</v>
      </c>
      <c r="Q23" s="83">
        <v>9.61</v>
      </c>
      <c r="R23" s="84">
        <v>9152</v>
      </c>
      <c r="S23" s="85">
        <v>38.317700000000002</v>
      </c>
      <c r="T23" s="83">
        <v>10.64</v>
      </c>
      <c r="U23" s="98"/>
      <c r="V23" s="99"/>
      <c r="W23" s="95"/>
      <c r="X23" s="69"/>
      <c r="Y23" s="70"/>
      <c r="Z23" s="88"/>
      <c r="AA23" s="88"/>
      <c r="AB23" s="89"/>
      <c r="AC23" s="100">
        <f t="shared" si="0"/>
        <v>0</v>
      </c>
      <c r="AD23" s="101" t="str">
        <f t="shared" si="1"/>
        <v xml:space="preserve"> </v>
      </c>
      <c r="AE23" s="102"/>
      <c r="AF23" s="102"/>
      <c r="AG23" s="102"/>
    </row>
    <row r="24" spans="1:33" s="103" customFormat="1" x14ac:dyDescent="0.25">
      <c r="A24" s="104">
        <v>14</v>
      </c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8"/>
      <c r="N24" s="80"/>
      <c r="O24" s="81">
        <v>8264</v>
      </c>
      <c r="P24" s="82">
        <v>34.599200000000003</v>
      </c>
      <c r="Q24" s="83">
        <v>9.61</v>
      </c>
      <c r="R24" s="84">
        <v>9152</v>
      </c>
      <c r="S24" s="85">
        <v>38.317700000000002</v>
      </c>
      <c r="T24" s="83">
        <v>10.64</v>
      </c>
      <c r="U24" s="86"/>
      <c r="V24" s="87"/>
      <c r="W24" s="83"/>
      <c r="X24" s="69"/>
      <c r="Y24" s="70"/>
      <c r="Z24" s="71"/>
      <c r="AA24" s="71"/>
      <c r="AB24" s="72"/>
      <c r="AC24" s="100">
        <f t="shared" si="0"/>
        <v>0</v>
      </c>
      <c r="AD24" s="101" t="str">
        <f t="shared" si="1"/>
        <v xml:space="preserve"> </v>
      </c>
      <c r="AE24" s="102"/>
      <c r="AF24" s="102"/>
      <c r="AG24" s="102"/>
    </row>
    <row r="25" spans="1:33" s="103" customFormat="1" x14ac:dyDescent="0.25">
      <c r="A25" s="77">
        <v>15</v>
      </c>
      <c r="B25" s="109">
        <v>89.674199999999999</v>
      </c>
      <c r="C25" s="110">
        <v>5.0347</v>
      </c>
      <c r="D25" s="110">
        <v>1.0998000000000001</v>
      </c>
      <c r="E25" s="110">
        <v>0.1163</v>
      </c>
      <c r="F25" s="110">
        <v>0.18129999999999999</v>
      </c>
      <c r="G25" s="110">
        <v>4.1999999999999997E-3</v>
      </c>
      <c r="H25" s="110">
        <v>5.0200000000000002E-2</v>
      </c>
      <c r="I25" s="110">
        <v>4.0800000000000003E-2</v>
      </c>
      <c r="J25" s="110">
        <v>7.0800000000000002E-2</v>
      </c>
      <c r="K25" s="110">
        <v>8.3000000000000001E-3</v>
      </c>
      <c r="L25" s="110">
        <v>1.7431000000000001</v>
      </c>
      <c r="M25" s="111">
        <v>1.9762</v>
      </c>
      <c r="N25" s="92">
        <v>0.752</v>
      </c>
      <c r="O25" s="93">
        <v>8239</v>
      </c>
      <c r="P25" s="94">
        <v>34.496600000000001</v>
      </c>
      <c r="Q25" s="95">
        <v>9.58</v>
      </c>
      <c r="R25" s="96">
        <v>9126</v>
      </c>
      <c r="S25" s="97">
        <v>38.207500000000003</v>
      </c>
      <c r="T25" s="95">
        <v>10.61</v>
      </c>
      <c r="U25" s="98">
        <v>11549</v>
      </c>
      <c r="V25" s="99">
        <v>48.3536</v>
      </c>
      <c r="W25" s="95">
        <v>13.43</v>
      </c>
      <c r="X25" s="69">
        <v>-10.8</v>
      </c>
      <c r="Y25" s="70">
        <v>-10</v>
      </c>
      <c r="Z25" s="88"/>
      <c r="AA25" s="88"/>
      <c r="AB25" s="89"/>
      <c r="AC25" s="100">
        <f t="shared" si="0"/>
        <v>99.999900000000011</v>
      </c>
      <c r="AD25" s="101" t="str">
        <f t="shared" si="1"/>
        <v xml:space="preserve"> </v>
      </c>
      <c r="AE25" s="102"/>
      <c r="AF25" s="102"/>
      <c r="AG25" s="102"/>
    </row>
    <row r="26" spans="1:33" s="103" customFormat="1" x14ac:dyDescent="0.25">
      <c r="A26" s="77">
        <v>16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80"/>
      <c r="O26" s="81">
        <v>8239</v>
      </c>
      <c r="P26" s="82">
        <v>34.496600000000001</v>
      </c>
      <c r="Q26" s="83">
        <v>9.58</v>
      </c>
      <c r="R26" s="84">
        <v>9126</v>
      </c>
      <c r="S26" s="85">
        <v>38.207500000000003</v>
      </c>
      <c r="T26" s="83">
        <v>10.61</v>
      </c>
      <c r="U26" s="86"/>
      <c r="V26" s="87"/>
      <c r="W26" s="83"/>
      <c r="X26" s="69"/>
      <c r="Y26" s="70"/>
      <c r="Z26" s="88"/>
      <c r="AA26" s="88"/>
      <c r="AB26" s="89"/>
      <c r="AC26" s="100">
        <f t="shared" si="0"/>
        <v>0</v>
      </c>
      <c r="AD26" s="101" t="str">
        <f t="shared" si="1"/>
        <v xml:space="preserve"> </v>
      </c>
      <c r="AE26" s="102"/>
      <c r="AF26" s="102"/>
      <c r="AG26" s="102"/>
    </row>
    <row r="27" spans="1:33" s="103" customFormat="1" x14ac:dyDescent="0.25">
      <c r="A27" s="77">
        <v>17</v>
      </c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80"/>
      <c r="O27" s="81">
        <v>8239</v>
      </c>
      <c r="P27" s="82">
        <v>34.496600000000001</v>
      </c>
      <c r="Q27" s="83">
        <v>9.58</v>
      </c>
      <c r="R27" s="84">
        <v>9126</v>
      </c>
      <c r="S27" s="85">
        <v>38.207500000000003</v>
      </c>
      <c r="T27" s="83">
        <v>10.61</v>
      </c>
      <c r="U27" s="86"/>
      <c r="V27" s="87"/>
      <c r="W27" s="83"/>
      <c r="X27" s="69"/>
      <c r="Y27" s="70"/>
      <c r="Z27" s="88" t="s">
        <v>58</v>
      </c>
      <c r="AA27" s="88" t="s">
        <v>59</v>
      </c>
      <c r="AB27" s="89" t="s">
        <v>60</v>
      </c>
      <c r="AC27" s="100">
        <f t="shared" si="0"/>
        <v>0</v>
      </c>
      <c r="AD27" s="101" t="str">
        <f t="shared" si="1"/>
        <v xml:space="preserve"> </v>
      </c>
      <c r="AE27" s="102"/>
      <c r="AF27" s="102"/>
      <c r="AG27" s="102"/>
    </row>
    <row r="28" spans="1:33" s="103" customFormat="1" x14ac:dyDescent="0.25">
      <c r="A28" s="77">
        <v>18</v>
      </c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80"/>
      <c r="O28" s="81">
        <v>8239</v>
      </c>
      <c r="P28" s="82">
        <v>34.496600000000001</v>
      </c>
      <c r="Q28" s="83">
        <v>9.58</v>
      </c>
      <c r="R28" s="84">
        <v>9126</v>
      </c>
      <c r="S28" s="85">
        <v>38.207500000000003</v>
      </c>
      <c r="T28" s="83">
        <v>10.61</v>
      </c>
      <c r="U28" s="86"/>
      <c r="V28" s="87"/>
      <c r="W28" s="83"/>
      <c r="X28" s="69"/>
      <c r="Y28" s="70"/>
      <c r="Z28" s="88"/>
      <c r="AA28" s="88"/>
      <c r="AB28" s="89"/>
      <c r="AC28" s="100">
        <f t="shared" si="0"/>
        <v>0</v>
      </c>
      <c r="AD28" s="101" t="str">
        <f t="shared" si="1"/>
        <v xml:space="preserve"> </v>
      </c>
      <c r="AE28" s="102"/>
      <c r="AF28" s="102"/>
      <c r="AG28" s="102"/>
    </row>
    <row r="29" spans="1:33" s="103" customFormat="1" x14ac:dyDescent="0.25">
      <c r="A29" s="104">
        <v>19</v>
      </c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8"/>
      <c r="N29" s="80"/>
      <c r="O29" s="81">
        <v>8239</v>
      </c>
      <c r="P29" s="82">
        <v>34.496600000000001</v>
      </c>
      <c r="Q29" s="83">
        <v>9.58</v>
      </c>
      <c r="R29" s="84">
        <v>9126</v>
      </c>
      <c r="S29" s="85">
        <v>38.207500000000003</v>
      </c>
      <c r="T29" s="83">
        <v>10.61</v>
      </c>
      <c r="U29" s="86"/>
      <c r="V29" s="87"/>
      <c r="W29" s="83"/>
      <c r="X29" s="69"/>
      <c r="Y29" s="70"/>
      <c r="Z29" s="71"/>
      <c r="AA29" s="71"/>
      <c r="AB29" s="72"/>
      <c r="AC29" s="100">
        <f t="shared" si="0"/>
        <v>0</v>
      </c>
      <c r="AD29" s="101" t="str">
        <f t="shared" si="1"/>
        <v xml:space="preserve"> </v>
      </c>
      <c r="AE29" s="102"/>
      <c r="AF29" s="102"/>
      <c r="AG29" s="102"/>
    </row>
    <row r="30" spans="1:33" s="103" customFormat="1" x14ac:dyDescent="0.25">
      <c r="A30" s="77">
        <v>20</v>
      </c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15"/>
      <c r="O30" s="81">
        <v>8239</v>
      </c>
      <c r="P30" s="82">
        <v>34.496600000000001</v>
      </c>
      <c r="Q30" s="83">
        <v>9.58</v>
      </c>
      <c r="R30" s="84">
        <v>9126</v>
      </c>
      <c r="S30" s="85">
        <v>38.207500000000003</v>
      </c>
      <c r="T30" s="83">
        <v>10.61</v>
      </c>
      <c r="U30" s="116"/>
      <c r="V30" s="117"/>
      <c r="W30" s="118"/>
      <c r="X30" s="119"/>
      <c r="Y30" s="120"/>
      <c r="Z30" s="88"/>
      <c r="AA30" s="88"/>
      <c r="AB30" s="89"/>
      <c r="AC30" s="100">
        <f t="shared" si="0"/>
        <v>0</v>
      </c>
      <c r="AD30" s="101" t="str">
        <f>IF(AC30=100,"ОК"," ")</f>
        <v xml:space="preserve"> </v>
      </c>
      <c r="AE30" s="102"/>
      <c r="AF30" s="102"/>
      <c r="AG30" s="102"/>
    </row>
    <row r="31" spans="1:33" s="103" customFormat="1" x14ac:dyDescent="0.25">
      <c r="A31" s="104">
        <v>21</v>
      </c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  <c r="N31" s="121"/>
      <c r="O31" s="81">
        <v>8239</v>
      </c>
      <c r="P31" s="82">
        <v>34.496600000000001</v>
      </c>
      <c r="Q31" s="83">
        <v>9.58</v>
      </c>
      <c r="R31" s="84">
        <v>9126</v>
      </c>
      <c r="S31" s="85">
        <v>38.207500000000003</v>
      </c>
      <c r="T31" s="83">
        <v>10.61</v>
      </c>
      <c r="U31" s="122"/>
      <c r="V31" s="123"/>
      <c r="W31" s="124"/>
      <c r="X31" s="119"/>
      <c r="Y31" s="120"/>
      <c r="Z31" s="71"/>
      <c r="AA31" s="71"/>
      <c r="AB31" s="72"/>
      <c r="AC31" s="100">
        <f t="shared" si="0"/>
        <v>0</v>
      </c>
      <c r="AD31" s="101" t="str">
        <f t="shared" si="1"/>
        <v xml:space="preserve"> </v>
      </c>
      <c r="AE31" s="102"/>
      <c r="AF31" s="102"/>
      <c r="AG31" s="102"/>
    </row>
    <row r="32" spans="1:33" s="103" customFormat="1" x14ac:dyDescent="0.25">
      <c r="A32" s="77">
        <v>22</v>
      </c>
      <c r="B32" s="109">
        <v>89.536500000000004</v>
      </c>
      <c r="C32" s="110">
        <v>5.0923999999999996</v>
      </c>
      <c r="D32" s="110">
        <v>1.1322000000000001</v>
      </c>
      <c r="E32" s="110">
        <v>0.1191</v>
      </c>
      <c r="F32" s="110">
        <v>0.187</v>
      </c>
      <c r="G32" s="110">
        <v>3.8999999999999998E-3</v>
      </c>
      <c r="H32" s="110">
        <v>5.0500000000000003E-2</v>
      </c>
      <c r="I32" s="110">
        <v>4.1500000000000002E-2</v>
      </c>
      <c r="J32" s="110">
        <v>6.8500000000000005E-2</v>
      </c>
      <c r="K32" s="110">
        <v>8.6999999999999994E-3</v>
      </c>
      <c r="L32" s="110">
        <v>1.7784</v>
      </c>
      <c r="M32" s="111">
        <v>1.9813000000000001</v>
      </c>
      <c r="N32" s="115">
        <v>0.75309999999999999</v>
      </c>
      <c r="O32" s="125">
        <v>8245</v>
      </c>
      <c r="P32" s="126">
        <v>34.519199999999998</v>
      </c>
      <c r="Q32" s="118">
        <v>9.59</v>
      </c>
      <c r="R32" s="127">
        <v>9131</v>
      </c>
      <c r="S32" s="128">
        <v>38.231099999999998</v>
      </c>
      <c r="T32" s="129">
        <v>10.62</v>
      </c>
      <c r="U32" s="116">
        <v>11548</v>
      </c>
      <c r="V32" s="117">
        <v>48.349699999999999</v>
      </c>
      <c r="W32" s="118">
        <v>13.43</v>
      </c>
      <c r="X32" s="119">
        <v>-12.5</v>
      </c>
      <c r="Y32" s="120">
        <v>-10.7</v>
      </c>
      <c r="Z32" s="130"/>
      <c r="AA32" s="130"/>
      <c r="AB32" s="131"/>
      <c r="AC32" s="100">
        <f t="shared" si="0"/>
        <v>100.00000000000001</v>
      </c>
      <c r="AD32" s="101" t="str">
        <f t="shared" si="1"/>
        <v>ОК</v>
      </c>
      <c r="AE32" s="102"/>
      <c r="AF32" s="102"/>
      <c r="AG32" s="102"/>
    </row>
    <row r="33" spans="1:33" s="103" customFormat="1" x14ac:dyDescent="0.25">
      <c r="A33" s="77">
        <v>23</v>
      </c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4"/>
      <c r="N33" s="132"/>
      <c r="O33" s="133">
        <v>8245</v>
      </c>
      <c r="P33" s="134">
        <v>34.519199999999998</v>
      </c>
      <c r="Q33" s="135">
        <v>9.59</v>
      </c>
      <c r="R33" s="136">
        <v>9131</v>
      </c>
      <c r="S33" s="137">
        <v>38.231099999999998</v>
      </c>
      <c r="T33" s="138">
        <v>10.62</v>
      </c>
      <c r="U33" s="139"/>
      <c r="V33" s="140"/>
      <c r="W33" s="118"/>
      <c r="X33" s="119"/>
      <c r="Y33" s="120"/>
      <c r="Z33" s="88"/>
      <c r="AA33" s="88"/>
      <c r="AB33" s="89"/>
      <c r="AC33" s="100">
        <f t="shared" si="0"/>
        <v>0</v>
      </c>
      <c r="AD33" s="101" t="str">
        <f>IF(AC33=100,"ОК"," ")</f>
        <v xml:space="preserve"> </v>
      </c>
      <c r="AE33" s="102"/>
      <c r="AF33" s="102"/>
      <c r="AG33" s="102"/>
    </row>
    <row r="34" spans="1:33" s="103" customFormat="1" x14ac:dyDescent="0.25">
      <c r="A34" s="77">
        <v>24</v>
      </c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132"/>
      <c r="O34" s="133">
        <v>8245</v>
      </c>
      <c r="P34" s="134">
        <v>34.519199999999998</v>
      </c>
      <c r="Q34" s="135">
        <v>9.59</v>
      </c>
      <c r="R34" s="136">
        <v>9131</v>
      </c>
      <c r="S34" s="137">
        <v>38.231099999999998</v>
      </c>
      <c r="T34" s="138">
        <v>10.62</v>
      </c>
      <c r="U34" s="139"/>
      <c r="V34" s="140"/>
      <c r="W34" s="118"/>
      <c r="X34" s="119"/>
      <c r="Y34" s="120"/>
      <c r="Z34" s="88"/>
      <c r="AA34" s="88"/>
      <c r="AB34" s="89"/>
      <c r="AC34" s="100">
        <f t="shared" si="0"/>
        <v>0</v>
      </c>
      <c r="AD34" s="101" t="str">
        <f t="shared" si="1"/>
        <v xml:space="preserve"> </v>
      </c>
      <c r="AE34" s="102"/>
      <c r="AF34" s="102"/>
      <c r="AG34" s="102"/>
    </row>
    <row r="35" spans="1:33" s="103" customFormat="1" x14ac:dyDescent="0.25">
      <c r="A35" s="77">
        <v>25</v>
      </c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4"/>
      <c r="N35" s="132"/>
      <c r="O35" s="133">
        <v>8245</v>
      </c>
      <c r="P35" s="134">
        <v>34.519199999999998</v>
      </c>
      <c r="Q35" s="135">
        <v>9.59</v>
      </c>
      <c r="R35" s="136">
        <v>9131</v>
      </c>
      <c r="S35" s="137">
        <v>38.231099999999998</v>
      </c>
      <c r="T35" s="138">
        <v>10.62</v>
      </c>
      <c r="U35" s="139"/>
      <c r="V35" s="140"/>
      <c r="W35" s="118"/>
      <c r="X35" s="119"/>
      <c r="Y35" s="120"/>
      <c r="Z35" s="130"/>
      <c r="AA35" s="130"/>
      <c r="AB35" s="131"/>
      <c r="AC35" s="100">
        <f t="shared" si="0"/>
        <v>0</v>
      </c>
      <c r="AD35" s="101" t="str">
        <f t="shared" si="1"/>
        <v xml:space="preserve"> </v>
      </c>
      <c r="AE35" s="102"/>
      <c r="AF35" s="102"/>
      <c r="AG35" s="102"/>
    </row>
    <row r="36" spans="1:33" s="103" customFormat="1" x14ac:dyDescent="0.25">
      <c r="A36" s="104">
        <v>26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121"/>
      <c r="O36" s="133">
        <v>8245</v>
      </c>
      <c r="P36" s="134">
        <v>34.519199999999998</v>
      </c>
      <c r="Q36" s="135">
        <v>9.59</v>
      </c>
      <c r="R36" s="136">
        <v>9131</v>
      </c>
      <c r="S36" s="137">
        <v>38.231099999999998</v>
      </c>
      <c r="T36" s="138">
        <v>10.62</v>
      </c>
      <c r="U36" s="122"/>
      <c r="V36" s="123"/>
      <c r="W36" s="124"/>
      <c r="X36" s="119"/>
      <c r="Y36" s="120"/>
      <c r="Z36" s="71"/>
      <c r="AA36" s="71"/>
      <c r="AB36" s="72"/>
      <c r="AC36" s="100">
        <f t="shared" si="0"/>
        <v>0</v>
      </c>
      <c r="AD36" s="101" t="str">
        <f t="shared" si="1"/>
        <v xml:space="preserve"> </v>
      </c>
      <c r="AE36" s="102"/>
      <c r="AF36" s="102"/>
      <c r="AG36" s="102"/>
    </row>
    <row r="37" spans="1:33" s="103" customFormat="1" x14ac:dyDescent="0.25">
      <c r="A37" s="77">
        <v>27</v>
      </c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132"/>
      <c r="O37" s="133">
        <v>8245</v>
      </c>
      <c r="P37" s="134">
        <v>34.519199999999998</v>
      </c>
      <c r="Q37" s="135">
        <v>9.59</v>
      </c>
      <c r="R37" s="136">
        <v>9131</v>
      </c>
      <c r="S37" s="137">
        <v>38.231099999999998</v>
      </c>
      <c r="T37" s="138">
        <v>10.62</v>
      </c>
      <c r="U37" s="139"/>
      <c r="V37" s="140"/>
      <c r="W37" s="118"/>
      <c r="X37" s="119"/>
      <c r="Y37" s="120"/>
      <c r="Z37" s="88"/>
      <c r="AA37" s="88"/>
      <c r="AB37" s="89"/>
      <c r="AC37" s="100">
        <f t="shared" si="0"/>
        <v>0</v>
      </c>
      <c r="AD37" s="101" t="str">
        <f t="shared" si="1"/>
        <v xml:space="preserve"> </v>
      </c>
      <c r="AE37" s="102"/>
      <c r="AF37" s="102"/>
      <c r="AG37" s="102"/>
    </row>
    <row r="38" spans="1:33" s="103" customFormat="1" x14ac:dyDescent="0.25">
      <c r="A38" s="104">
        <v>28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  <c r="N38" s="121"/>
      <c r="O38" s="133">
        <v>8245</v>
      </c>
      <c r="P38" s="134">
        <v>34.519199999999998</v>
      </c>
      <c r="Q38" s="135">
        <v>9.59</v>
      </c>
      <c r="R38" s="136">
        <v>9131</v>
      </c>
      <c r="S38" s="137">
        <v>38.231099999999998</v>
      </c>
      <c r="T38" s="138">
        <v>10.62</v>
      </c>
      <c r="U38" s="122"/>
      <c r="V38" s="123"/>
      <c r="W38" s="124"/>
      <c r="X38" s="119"/>
      <c r="Y38" s="120"/>
      <c r="Z38" s="71"/>
      <c r="AA38" s="71"/>
      <c r="AB38" s="72"/>
      <c r="AC38" s="100">
        <f t="shared" si="0"/>
        <v>0</v>
      </c>
      <c r="AD38" s="101" t="str">
        <f t="shared" si="1"/>
        <v xml:space="preserve"> </v>
      </c>
      <c r="AE38" s="102"/>
      <c r="AF38" s="102"/>
      <c r="AG38" s="102"/>
    </row>
    <row r="39" spans="1:33" s="103" customFormat="1" x14ac:dyDescent="0.25">
      <c r="A39" s="77">
        <v>29</v>
      </c>
      <c r="B39" s="109">
        <v>89.339399999999998</v>
      </c>
      <c r="C39" s="110">
        <v>5.0852000000000004</v>
      </c>
      <c r="D39" s="110">
        <v>1.276</v>
      </c>
      <c r="E39" s="110">
        <v>0.1351</v>
      </c>
      <c r="F39" s="110">
        <v>0.22439999999999999</v>
      </c>
      <c r="G39" s="110">
        <v>4.4999999999999997E-3</v>
      </c>
      <c r="H39" s="110">
        <v>6.0600000000000001E-2</v>
      </c>
      <c r="I39" s="110">
        <v>5.2600000000000001E-2</v>
      </c>
      <c r="J39" s="110">
        <v>9.0200000000000002E-2</v>
      </c>
      <c r="K39" s="110">
        <v>6.7000000000000002E-3</v>
      </c>
      <c r="L39" s="110">
        <v>1.7712000000000001</v>
      </c>
      <c r="M39" s="111">
        <v>1.9540999999999999</v>
      </c>
      <c r="N39" s="115">
        <v>0.75639999999999996</v>
      </c>
      <c r="O39" s="125">
        <v>8287</v>
      </c>
      <c r="P39" s="126">
        <v>34.696199999999997</v>
      </c>
      <c r="Q39" s="118">
        <v>9.64</v>
      </c>
      <c r="R39" s="127">
        <v>9177</v>
      </c>
      <c r="S39" s="128">
        <v>38.421300000000002</v>
      </c>
      <c r="T39" s="129">
        <v>10.67</v>
      </c>
      <c r="U39" s="116">
        <v>11580</v>
      </c>
      <c r="V39" s="117">
        <v>48.4818</v>
      </c>
      <c r="W39" s="118">
        <v>13.47</v>
      </c>
      <c r="X39" s="119">
        <v>-9.6999999999999993</v>
      </c>
      <c r="Y39" s="120">
        <v>-6.6</v>
      </c>
      <c r="Z39" s="88"/>
      <c r="AA39" s="88"/>
      <c r="AB39" s="89"/>
      <c r="AC39" s="100">
        <f t="shared" si="0"/>
        <v>99.999999999999957</v>
      </c>
      <c r="AD39" s="101" t="str">
        <f t="shared" si="1"/>
        <v>ОК</v>
      </c>
      <c r="AE39" s="102"/>
      <c r="AF39" s="102"/>
      <c r="AG39" s="102"/>
    </row>
    <row r="40" spans="1:33" s="103" customFormat="1" x14ac:dyDescent="0.25">
      <c r="A40" s="141">
        <v>30</v>
      </c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4"/>
      <c r="N40" s="145"/>
      <c r="O40" s="133">
        <v>8287</v>
      </c>
      <c r="P40" s="134">
        <v>34.696199999999997</v>
      </c>
      <c r="Q40" s="135">
        <v>9.64</v>
      </c>
      <c r="R40" s="136">
        <v>9177</v>
      </c>
      <c r="S40" s="137">
        <v>38.421300000000002</v>
      </c>
      <c r="T40" s="138">
        <v>10.67</v>
      </c>
      <c r="U40" s="146"/>
      <c r="V40" s="147"/>
      <c r="W40" s="148"/>
      <c r="X40" s="119"/>
      <c r="Y40" s="120"/>
      <c r="Z40" s="149"/>
      <c r="AA40" s="149"/>
      <c r="AB40" s="150"/>
      <c r="AC40" s="100">
        <f t="shared" si="0"/>
        <v>0</v>
      </c>
      <c r="AD40" s="101"/>
      <c r="AE40" s="102"/>
      <c r="AF40" s="102"/>
      <c r="AG40" s="102"/>
    </row>
    <row r="41" spans="1:33" s="103" customFormat="1" ht="15.75" thickBot="1" x14ac:dyDescent="0.3">
      <c r="A41" s="151">
        <v>31</v>
      </c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4"/>
      <c r="N41" s="155"/>
      <c r="O41" s="133">
        <v>8287</v>
      </c>
      <c r="P41" s="134">
        <v>34.696199999999997</v>
      </c>
      <c r="Q41" s="135">
        <v>9.64</v>
      </c>
      <c r="R41" s="136">
        <v>9177</v>
      </c>
      <c r="S41" s="137">
        <v>38.421300000000002</v>
      </c>
      <c r="T41" s="138">
        <v>10.67</v>
      </c>
      <c r="U41" s="156"/>
      <c r="V41" s="157"/>
      <c r="W41" s="158"/>
      <c r="X41" s="119"/>
      <c r="Y41" s="120"/>
      <c r="Z41" s="159"/>
      <c r="AA41" s="159"/>
      <c r="AB41" s="160"/>
      <c r="AC41" s="100">
        <f t="shared" si="0"/>
        <v>0</v>
      </c>
      <c r="AD41" s="101" t="str">
        <f t="shared" si="1"/>
        <v xml:space="preserve"> </v>
      </c>
      <c r="AE41" s="102"/>
      <c r="AF41" s="102"/>
      <c r="AG41" s="102"/>
    </row>
    <row r="42" spans="1:33" ht="15" customHeight="1" thickBot="1" x14ac:dyDescent="0.3">
      <c r="A42" s="267" t="s">
        <v>61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9"/>
      <c r="O42" s="270">
        <f>SUMPRODUCT(O11:O41,'[1] розрахунок'!J133:J163)/'[1] розрахунок'!J164</f>
        <v>8252.9914622071283</v>
      </c>
      <c r="P42" s="272">
        <f>SUMPRODUCT(P11:P41,'[1] розрахунок'!J133:J163)/'[1] розрахунок'!J164</f>
        <v>34.554618990590505</v>
      </c>
      <c r="Q42" s="274">
        <f>SUMPRODUCT(Q11:Q41,'[1] розрахунок'!J133:J163)/'[1] розрахунок'!J164</f>
        <v>9.5975589991556394</v>
      </c>
      <c r="R42" s="270">
        <v>9140</v>
      </c>
      <c r="S42" s="272">
        <f>SUMPRODUCT(S11:S41,'[1] розрахунок'!J133:J163)/'[1] розрахунок'!J164</f>
        <v>38.268399685641562</v>
      </c>
      <c r="T42" s="274">
        <f>SUMPRODUCT(T11:T41,'[1] розрахунок'!J133:J163)/'[1] розрахунок'!J164</f>
        <v>10.627558999155635</v>
      </c>
      <c r="U42" s="284"/>
      <c r="V42" s="285"/>
      <c r="W42" s="285"/>
      <c r="X42" s="285"/>
      <c r="Y42" s="285"/>
      <c r="Z42" s="285"/>
      <c r="AA42" s="285"/>
      <c r="AB42" s="286"/>
      <c r="AC42" s="161"/>
      <c r="AD42" s="162"/>
      <c r="AE42" s="163"/>
      <c r="AF42" s="163"/>
      <c r="AG42" s="163"/>
    </row>
    <row r="43" spans="1:33" ht="19.5" customHeight="1" thickBot="1" x14ac:dyDescent="0.3">
      <c r="A43" s="42"/>
      <c r="B43" s="164"/>
      <c r="C43" s="164"/>
      <c r="D43" s="164"/>
      <c r="E43" s="164"/>
      <c r="F43" s="164"/>
      <c r="G43" s="164"/>
      <c r="H43" s="287" t="s">
        <v>62</v>
      </c>
      <c r="I43" s="288"/>
      <c r="J43" s="288"/>
      <c r="K43" s="288"/>
      <c r="L43" s="288"/>
      <c r="M43" s="288"/>
      <c r="N43" s="289"/>
      <c r="O43" s="271"/>
      <c r="P43" s="273"/>
      <c r="Q43" s="275"/>
      <c r="R43" s="271"/>
      <c r="S43" s="273"/>
      <c r="T43" s="275"/>
      <c r="U43" s="290"/>
      <c r="V43" s="291"/>
      <c r="W43" s="291"/>
      <c r="X43" s="291"/>
      <c r="Y43" s="291"/>
      <c r="Z43" s="291"/>
      <c r="AA43" s="291"/>
      <c r="AB43" s="292"/>
    </row>
    <row r="44" spans="1:33" ht="22.5" customHeight="1" x14ac:dyDescent="0.2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57"/>
      <c r="V44" s="257"/>
      <c r="W44" s="257"/>
      <c r="X44" s="257"/>
      <c r="Y44" s="257"/>
      <c r="Z44" s="257"/>
      <c r="AA44" s="257"/>
      <c r="AB44" s="258"/>
    </row>
    <row r="45" spans="1:33" ht="22.5" customHeight="1" x14ac:dyDescent="0.2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165"/>
      <c r="V45" s="165"/>
      <c r="W45" s="165"/>
      <c r="X45" s="165"/>
      <c r="Y45" s="165"/>
      <c r="Z45" s="165"/>
      <c r="AA45" s="165"/>
      <c r="AB45" s="166"/>
    </row>
    <row r="46" spans="1:33" s="2" customFormat="1" ht="14.1" customHeight="1" x14ac:dyDescent="0.25">
      <c r="A46" s="167"/>
      <c r="B46" s="168" t="s">
        <v>63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293" t="s">
        <v>64</v>
      </c>
      <c r="N46" s="293"/>
      <c r="O46" s="293"/>
      <c r="P46" s="170"/>
      <c r="Q46" s="169"/>
      <c r="R46" s="294">
        <f>[1]Додаток!F1</f>
        <v>42887</v>
      </c>
      <c r="S46" s="294"/>
      <c r="T46" s="294"/>
      <c r="U46" s="171"/>
      <c r="V46" s="171"/>
      <c r="W46" s="171"/>
      <c r="X46" s="171"/>
      <c r="Y46" s="171"/>
      <c r="Z46" s="171"/>
      <c r="AA46" s="171"/>
      <c r="AB46" s="172"/>
      <c r="AC46" s="173"/>
      <c r="AE46" s="174"/>
    </row>
    <row r="47" spans="1:33" s="2" customFormat="1" ht="7.5" customHeight="1" x14ac:dyDescent="0.25">
      <c r="A47" s="167"/>
      <c r="B47" s="175"/>
      <c r="C47" s="176" t="s">
        <v>65</v>
      </c>
      <c r="D47" s="177"/>
      <c r="E47" s="178"/>
      <c r="F47" s="178"/>
      <c r="G47" s="178"/>
      <c r="H47" s="178"/>
      <c r="I47" s="178"/>
      <c r="J47" s="178"/>
      <c r="K47" s="176" t="s">
        <v>66</v>
      </c>
      <c r="L47" s="179"/>
      <c r="M47" s="180"/>
      <c r="N47" s="176" t="s">
        <v>67</v>
      </c>
      <c r="O47" s="180"/>
      <c r="P47" s="180"/>
      <c r="Q47" s="179"/>
      <c r="R47" s="295" t="s">
        <v>68</v>
      </c>
      <c r="S47" s="295"/>
      <c r="T47" s="295"/>
      <c r="U47" s="171"/>
      <c r="V47" s="171"/>
      <c r="W47" s="171"/>
      <c r="X47" s="171"/>
      <c r="Y47" s="171"/>
      <c r="Z47" s="171"/>
      <c r="AA47" s="171"/>
      <c r="AB47" s="172"/>
      <c r="AC47" s="173"/>
      <c r="AE47" s="174"/>
    </row>
    <row r="48" spans="1:33" s="2" customFormat="1" ht="14.1" customHeight="1" x14ac:dyDescent="0.25">
      <c r="A48" s="167"/>
      <c r="B48" s="168" t="s">
        <v>69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293" t="s">
        <v>70</v>
      </c>
      <c r="N48" s="293"/>
      <c r="O48" s="293"/>
      <c r="P48" s="170"/>
      <c r="Q48" s="169"/>
      <c r="R48" s="294">
        <f>R46</f>
        <v>42887</v>
      </c>
      <c r="S48" s="294"/>
      <c r="T48" s="294"/>
      <c r="U48" s="181"/>
      <c r="V48" s="181"/>
      <c r="W48" s="181"/>
      <c r="X48" s="181"/>
      <c r="Y48" s="181"/>
      <c r="Z48" s="181"/>
      <c r="AA48" s="181"/>
      <c r="AB48" s="182"/>
      <c r="AC48" s="173"/>
      <c r="AE48" s="174"/>
    </row>
    <row r="49" spans="1:31" s="2" customFormat="1" ht="7.5" customHeight="1" x14ac:dyDescent="0.25">
      <c r="A49" s="167"/>
      <c r="B49" s="43"/>
      <c r="C49" s="176" t="s">
        <v>71</v>
      </c>
      <c r="D49" s="178"/>
      <c r="E49" s="177"/>
      <c r="F49" s="178"/>
      <c r="G49" s="178"/>
      <c r="H49" s="178"/>
      <c r="I49" s="178"/>
      <c r="J49" s="178"/>
      <c r="K49" s="176" t="s">
        <v>66</v>
      </c>
      <c r="L49" s="179"/>
      <c r="M49" s="180"/>
      <c r="N49" s="176" t="s">
        <v>67</v>
      </c>
      <c r="O49" s="180"/>
      <c r="P49" s="180"/>
      <c r="Q49" s="179"/>
      <c r="R49" s="295" t="s">
        <v>68</v>
      </c>
      <c r="S49" s="295"/>
      <c r="T49" s="295"/>
      <c r="U49" s="181"/>
      <c r="V49" s="181"/>
      <c r="W49" s="181"/>
      <c r="X49" s="181"/>
      <c r="Y49" s="181"/>
      <c r="Z49" s="181"/>
      <c r="AA49" s="181"/>
      <c r="AB49" s="182"/>
      <c r="AC49" s="173"/>
      <c r="AE49" s="174"/>
    </row>
    <row r="50" spans="1:31" s="2" customFormat="1" ht="14.1" customHeight="1" x14ac:dyDescent="0.25">
      <c r="A50" s="167"/>
      <c r="B50" s="168" t="s">
        <v>72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293" t="s">
        <v>73</v>
      </c>
      <c r="N50" s="293"/>
      <c r="O50" s="293"/>
      <c r="P50" s="170"/>
      <c r="Q50" s="170"/>
      <c r="R50" s="294">
        <f>R46</f>
        <v>42887</v>
      </c>
      <c r="S50" s="294"/>
      <c r="T50" s="294"/>
      <c r="U50" s="181"/>
      <c r="V50" s="181"/>
      <c r="W50" s="181"/>
      <c r="X50" s="181"/>
      <c r="Y50" s="181"/>
      <c r="Z50" s="181"/>
      <c r="AA50" s="181"/>
      <c r="AB50" s="182"/>
      <c r="AC50" s="173"/>
      <c r="AE50" s="174"/>
    </row>
    <row r="51" spans="1:31" s="2" customFormat="1" ht="6.75" customHeight="1" x14ac:dyDescent="0.25">
      <c r="A51" s="167"/>
      <c r="B51" s="43"/>
      <c r="C51" s="176" t="s">
        <v>74</v>
      </c>
      <c r="D51" s="178"/>
      <c r="E51" s="177"/>
      <c r="F51" s="178"/>
      <c r="G51" s="178"/>
      <c r="H51" s="178"/>
      <c r="I51" s="178"/>
      <c r="J51" s="178"/>
      <c r="K51" s="176" t="s">
        <v>66</v>
      </c>
      <c r="L51" s="179"/>
      <c r="M51" s="180"/>
      <c r="N51" s="176" t="s">
        <v>67</v>
      </c>
      <c r="O51" s="180"/>
      <c r="P51" s="180"/>
      <c r="Q51" s="179"/>
      <c r="R51" s="295" t="s">
        <v>68</v>
      </c>
      <c r="S51" s="295"/>
      <c r="T51" s="295"/>
      <c r="U51" s="181"/>
      <c r="V51" s="181"/>
      <c r="W51" s="181"/>
      <c r="X51" s="181"/>
      <c r="Y51" s="181"/>
      <c r="Z51" s="181"/>
      <c r="AA51" s="181"/>
      <c r="AB51" s="182"/>
      <c r="AC51" s="173"/>
      <c r="AE51" s="174"/>
    </row>
    <row r="52" spans="1:31" ht="15.75" thickBot="1" x14ac:dyDescent="0.3">
      <c r="A52" s="183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5"/>
    </row>
  </sheetData>
  <mergeCells count="53">
    <mergeCell ref="M50:O50"/>
    <mergeCell ref="R50:T50"/>
    <mergeCell ref="R51:T51"/>
    <mergeCell ref="M46:O46"/>
    <mergeCell ref="R46:T46"/>
    <mergeCell ref="R47:T47"/>
    <mergeCell ref="M48:O48"/>
    <mergeCell ref="R48:T48"/>
    <mergeCell ref="R49:T49"/>
    <mergeCell ref="O8:W8"/>
    <mergeCell ref="B9:B10"/>
    <mergeCell ref="S42:S43"/>
    <mergeCell ref="T42:T43"/>
    <mergeCell ref="U42:AB42"/>
    <mergeCell ref="H43:N43"/>
    <mergeCell ref="U43:AB43"/>
    <mergeCell ref="F9:F10"/>
    <mergeCell ref="G9:G10"/>
    <mergeCell ref="U44:AB44"/>
    <mergeCell ref="L9:L10"/>
    <mergeCell ref="M9:M10"/>
    <mergeCell ref="O9:Q9"/>
    <mergeCell ref="R9:T9"/>
    <mergeCell ref="U9:W9"/>
    <mergeCell ref="A42:N42"/>
    <mergeCell ref="O42:O43"/>
    <mergeCell ref="P42:P43"/>
    <mergeCell ref="Q42:Q43"/>
    <mergeCell ref="R42:R43"/>
    <mergeCell ref="AA7:AA10"/>
    <mergeCell ref="AB7:AB10"/>
    <mergeCell ref="N8:N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V5:W5"/>
    <mergeCell ref="X5:Y5"/>
    <mergeCell ref="AA5:AB5"/>
    <mergeCell ref="G1:Y1"/>
    <mergeCell ref="Z1:AB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view="pageBreakPreview" zoomScale="115" zoomScaleNormal="80" zoomScaleSheetLayoutView="115" workbookViewId="0">
      <selection activeCell="D14" sqref="D14"/>
    </sheetView>
  </sheetViews>
  <sheetFormatPr defaultRowHeight="14.25" x14ac:dyDescent="0.2"/>
  <cols>
    <col min="1" max="1" width="17.85546875" style="186" customWidth="1"/>
    <col min="2" max="2" width="41" style="186" customWidth="1"/>
    <col min="3" max="3" width="21.140625" style="186" customWidth="1"/>
    <col min="4" max="4" width="21.42578125" style="186" customWidth="1"/>
    <col min="5" max="5" width="22" style="186" customWidth="1"/>
    <col min="6" max="14" width="12.7109375" style="186" customWidth="1"/>
    <col min="15" max="15" width="20.140625" style="186" customWidth="1"/>
    <col min="16" max="16384" width="9.140625" style="186"/>
  </cols>
  <sheetData>
    <row r="1" spans="1:11" ht="15" x14ac:dyDescent="0.2">
      <c r="A1" s="298"/>
      <c r="B1" s="298"/>
    </row>
    <row r="2" spans="1:11" ht="15" x14ac:dyDescent="0.25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15" thickBot="1" x14ac:dyDescent="0.25"/>
    <row r="5" spans="1:11" ht="15" x14ac:dyDescent="0.2">
      <c r="A5" s="299" t="s">
        <v>76</v>
      </c>
      <c r="B5" s="299" t="s">
        <v>77</v>
      </c>
      <c r="C5" s="301" t="s">
        <v>78</v>
      </c>
      <c r="D5" s="302"/>
      <c r="E5" s="303"/>
    </row>
    <row r="6" spans="1:11" ht="15.75" thickBot="1" x14ac:dyDescent="0.25">
      <c r="A6" s="300"/>
      <c r="B6" s="300"/>
      <c r="C6" s="187" t="s">
        <v>79</v>
      </c>
      <c r="D6" s="188" t="s">
        <v>80</v>
      </c>
      <c r="E6" s="189" t="s">
        <v>81</v>
      </c>
    </row>
    <row r="7" spans="1:11" ht="15" customHeight="1" x14ac:dyDescent="0.2">
      <c r="A7" s="304" t="s">
        <v>3</v>
      </c>
      <c r="B7" s="190" t="s">
        <v>82</v>
      </c>
      <c r="C7" s="191">
        <v>38.26693797778789</v>
      </c>
      <c r="D7" s="192">
        <v>9139.9012415489287</v>
      </c>
      <c r="E7" s="193">
        <v>10.62970499382997</v>
      </c>
    </row>
    <row r="8" spans="1:11" ht="15" customHeight="1" x14ac:dyDescent="0.2">
      <c r="A8" s="305"/>
      <c r="B8" s="194" t="s">
        <v>83</v>
      </c>
      <c r="C8" s="195">
        <v>38.266978787566721</v>
      </c>
      <c r="D8" s="196">
        <v>9139.9109887972827</v>
      </c>
      <c r="E8" s="197">
        <v>10.629716329879644</v>
      </c>
    </row>
    <row r="9" spans="1:11" ht="15" customHeight="1" x14ac:dyDescent="0.2">
      <c r="A9" s="305"/>
      <c r="B9" s="194" t="s">
        <v>84</v>
      </c>
      <c r="C9" s="195">
        <v>38.267998314665341</v>
      </c>
      <c r="D9" s="196">
        <v>9140.1544986647259</v>
      </c>
      <c r="E9" s="197">
        <v>10.629999531851483</v>
      </c>
    </row>
    <row r="10" spans="1:11" ht="15" customHeight="1" x14ac:dyDescent="0.2">
      <c r="A10" s="306"/>
      <c r="B10" s="194" t="s">
        <v>85</v>
      </c>
      <c r="C10" s="198">
        <v>38.267956361776399</v>
      </c>
      <c r="D10" s="199">
        <v>9140.1444783892093</v>
      </c>
      <c r="E10" s="200">
        <v>10.629987878271221</v>
      </c>
    </row>
    <row r="11" spans="1:11" ht="42.75" customHeight="1" thickBot="1" x14ac:dyDescent="0.25">
      <c r="A11" s="307"/>
      <c r="B11" s="201" t="s">
        <v>86</v>
      </c>
      <c r="C11" s="202">
        <v>38.2708829948103</v>
      </c>
      <c r="D11" s="203">
        <v>9140.8434926901609</v>
      </c>
      <c r="E11" s="204">
        <v>10.630800831891749</v>
      </c>
    </row>
    <row r="12" spans="1:11" ht="14.25" customHeight="1" x14ac:dyDescent="0.2">
      <c r="A12" s="304" t="s">
        <v>87</v>
      </c>
      <c r="B12" s="190" t="s">
        <v>88</v>
      </c>
      <c r="C12" s="191">
        <v>38.274681635264024</v>
      </c>
      <c r="D12" s="192">
        <v>9141.7507823881078</v>
      </c>
      <c r="E12" s="193">
        <v>10.631856009795563</v>
      </c>
    </row>
    <row r="13" spans="1:11" ht="15" customHeight="1" thickBot="1" x14ac:dyDescent="0.25">
      <c r="A13" s="307"/>
      <c r="B13" s="205" t="s">
        <v>89</v>
      </c>
      <c r="C13" s="202">
        <v>38.26864594782127</v>
      </c>
      <c r="D13" s="203">
        <v>9140.309183188725</v>
      </c>
      <c r="E13" s="204">
        <v>10.630179429950353</v>
      </c>
    </row>
    <row r="14" spans="1:11" ht="45.75" customHeight="1" thickBot="1" x14ac:dyDescent="0.25">
      <c r="A14" s="296" t="s">
        <v>90</v>
      </c>
      <c r="B14" s="297"/>
      <c r="C14" s="206">
        <v>38.268399685641562</v>
      </c>
      <c r="D14" s="207">
        <v>9140.2503644767767</v>
      </c>
      <c r="E14" s="206">
        <v>10.630111023789322</v>
      </c>
    </row>
    <row r="17" spans="1:30" s="2" customFormat="1" ht="14.1" customHeight="1" x14ac:dyDescent="0.25">
      <c r="A17" s="168" t="s">
        <v>63</v>
      </c>
      <c r="B17" s="208"/>
      <c r="C17" s="208"/>
      <c r="D17" s="209" t="s">
        <v>64</v>
      </c>
      <c r="E17" s="210">
        <f>[1]Додаток!F1</f>
        <v>42887</v>
      </c>
      <c r="F17" s="211"/>
      <c r="G17" s="212"/>
      <c r="H17" s="212"/>
      <c r="I17" s="212"/>
      <c r="J17" s="212"/>
      <c r="K17" s="212"/>
      <c r="L17" s="213"/>
      <c r="M17" s="213"/>
      <c r="N17" s="213"/>
      <c r="O17" s="211"/>
      <c r="P17" s="212"/>
      <c r="Q17" s="213"/>
      <c r="R17" s="214"/>
      <c r="S17" s="214"/>
      <c r="T17" s="213"/>
      <c r="U17" s="181"/>
      <c r="V17" s="181"/>
      <c r="W17" s="181"/>
      <c r="X17" s="181"/>
      <c r="Y17" s="181"/>
      <c r="Z17" s="173"/>
      <c r="AA17" s="173"/>
      <c r="AB17" s="213"/>
      <c r="AC17" s="174"/>
      <c r="AD17" s="213"/>
    </row>
    <row r="18" spans="1:30" s="2" customFormat="1" ht="7.5" customHeight="1" x14ac:dyDescent="0.25">
      <c r="A18" s="215" t="s">
        <v>65</v>
      </c>
      <c r="C18" s="215" t="s">
        <v>66</v>
      </c>
      <c r="D18" s="216" t="s">
        <v>67</v>
      </c>
      <c r="E18" s="217" t="s">
        <v>68</v>
      </c>
      <c r="F18" s="218"/>
      <c r="G18" s="219"/>
      <c r="H18" s="219"/>
      <c r="I18" s="219"/>
      <c r="J18" s="213"/>
      <c r="K18" s="220"/>
      <c r="L18" s="213"/>
      <c r="M18" s="213"/>
      <c r="N18" s="213"/>
      <c r="O18" s="218"/>
      <c r="P18" s="220"/>
      <c r="Q18" s="213"/>
      <c r="R18" s="176"/>
      <c r="S18" s="176"/>
      <c r="T18" s="213"/>
      <c r="U18" s="181"/>
      <c r="V18" s="181"/>
      <c r="W18" s="181"/>
      <c r="X18" s="181"/>
      <c r="Y18" s="181"/>
      <c r="Z18" s="173"/>
      <c r="AA18" s="173"/>
      <c r="AB18" s="213"/>
      <c r="AC18" s="174"/>
      <c r="AD18" s="213"/>
    </row>
    <row r="19" spans="1:30" s="2" customFormat="1" ht="14.1" customHeight="1" x14ac:dyDescent="0.25">
      <c r="A19" s="168" t="s">
        <v>69</v>
      </c>
      <c r="B19" s="208"/>
      <c r="C19" s="208"/>
      <c r="D19" s="209" t="s">
        <v>70</v>
      </c>
      <c r="E19" s="210">
        <f>E17</f>
        <v>42887</v>
      </c>
      <c r="F19" s="211"/>
      <c r="G19" s="212"/>
      <c r="H19" s="212"/>
      <c r="I19" s="212"/>
      <c r="J19" s="213"/>
      <c r="K19" s="212"/>
      <c r="L19" s="213"/>
      <c r="M19" s="213"/>
      <c r="N19" s="213"/>
      <c r="O19" s="211"/>
      <c r="P19" s="212"/>
      <c r="Q19" s="213"/>
      <c r="R19" s="214"/>
      <c r="S19" s="214"/>
      <c r="T19" s="213"/>
      <c r="U19" s="181"/>
      <c r="V19" s="181"/>
      <c r="W19" s="181"/>
      <c r="X19" s="181"/>
      <c r="Y19" s="181"/>
      <c r="Z19" s="173"/>
      <c r="AA19" s="173"/>
      <c r="AB19" s="213"/>
      <c r="AC19" s="174"/>
      <c r="AD19" s="213"/>
    </row>
    <row r="20" spans="1:30" s="2" customFormat="1" ht="7.5" customHeight="1" x14ac:dyDescent="0.25">
      <c r="A20" s="215" t="s">
        <v>71</v>
      </c>
      <c r="C20" s="215" t="s">
        <v>66</v>
      </c>
      <c r="D20" s="216" t="s">
        <v>67</v>
      </c>
      <c r="E20" s="217" t="s">
        <v>68</v>
      </c>
      <c r="F20" s="218"/>
      <c r="G20" s="219"/>
      <c r="H20" s="219"/>
      <c r="I20" s="219"/>
      <c r="J20" s="213"/>
      <c r="K20" s="220"/>
      <c r="L20" s="213"/>
      <c r="M20" s="213"/>
      <c r="N20" s="213"/>
      <c r="O20" s="218"/>
      <c r="P20" s="220"/>
      <c r="Q20" s="213"/>
      <c r="R20" s="176"/>
      <c r="S20" s="176"/>
      <c r="T20" s="213"/>
      <c r="U20" s="181"/>
      <c r="V20" s="181"/>
      <c r="W20" s="181"/>
      <c r="X20" s="181"/>
      <c r="Y20" s="181"/>
      <c r="Z20" s="173"/>
      <c r="AA20" s="173"/>
      <c r="AB20" s="213"/>
      <c r="AC20" s="174"/>
      <c r="AD20" s="213"/>
    </row>
    <row r="21" spans="1:30" s="2" customFormat="1" ht="14.1" customHeight="1" x14ac:dyDescent="0.25">
      <c r="A21" s="168" t="s">
        <v>72</v>
      </c>
      <c r="B21" s="208"/>
      <c r="C21" s="208"/>
      <c r="D21" s="209" t="s">
        <v>73</v>
      </c>
      <c r="E21" s="210">
        <f>E17</f>
        <v>42887</v>
      </c>
      <c r="F21" s="211"/>
      <c r="G21" s="212"/>
      <c r="H21" s="212"/>
      <c r="I21" s="212"/>
      <c r="J21" s="213"/>
      <c r="K21" s="212"/>
      <c r="L21" s="213"/>
      <c r="M21" s="213"/>
      <c r="N21" s="213"/>
      <c r="O21" s="211"/>
      <c r="P21" s="211"/>
      <c r="Q21" s="213"/>
      <c r="R21" s="214"/>
      <c r="S21" s="214"/>
      <c r="T21" s="213"/>
      <c r="U21" s="181"/>
      <c r="V21" s="181"/>
      <c r="W21" s="181"/>
      <c r="X21" s="181"/>
      <c r="Y21" s="181"/>
      <c r="Z21" s="173"/>
      <c r="AA21" s="173"/>
      <c r="AB21" s="213"/>
      <c r="AC21" s="174"/>
      <c r="AD21" s="213"/>
    </row>
    <row r="22" spans="1:30" s="2" customFormat="1" ht="6.75" customHeight="1" x14ac:dyDescent="0.25">
      <c r="A22" s="215" t="s">
        <v>74</v>
      </c>
      <c r="C22" s="215" t="s">
        <v>66</v>
      </c>
      <c r="D22" s="216" t="s">
        <v>67</v>
      </c>
      <c r="E22" s="217" t="s">
        <v>68</v>
      </c>
      <c r="F22" s="218"/>
      <c r="G22" s="219"/>
      <c r="H22" s="219"/>
      <c r="I22" s="219"/>
      <c r="J22" s="213"/>
      <c r="K22" s="220"/>
      <c r="L22" s="213"/>
      <c r="M22" s="213"/>
      <c r="N22" s="213"/>
      <c r="O22" s="218"/>
      <c r="P22" s="220"/>
      <c r="Q22" s="213"/>
      <c r="R22" s="176"/>
      <c r="S22" s="176"/>
      <c r="T22" s="213"/>
      <c r="U22" s="181"/>
      <c r="V22" s="181"/>
      <c r="W22" s="181"/>
      <c r="X22" s="181"/>
      <c r="Y22" s="181"/>
      <c r="Z22" s="173"/>
      <c r="AA22" s="173"/>
      <c r="AB22" s="213"/>
      <c r="AC22" s="174"/>
      <c r="AD22" s="213"/>
    </row>
    <row r="23" spans="1:30" s="40" customFormat="1" ht="15" x14ac:dyDescent="0.25">
      <c r="A23" s="221"/>
      <c r="B23" s="221"/>
      <c r="C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</row>
    <row r="24" spans="1:30" x14ac:dyDescent="0.2">
      <c r="A24" s="222"/>
    </row>
  </sheetData>
  <mergeCells count="7">
    <mergeCell ref="A14:B14"/>
    <mergeCell ref="A1:B1"/>
    <mergeCell ref="A5:A6"/>
    <mergeCell ref="B5:B6"/>
    <mergeCell ref="C5:E5"/>
    <mergeCell ref="A7:A11"/>
    <mergeCell ref="A12:A13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розрахунок 1 до маршруту 4</vt:lpstr>
      <vt:lpstr>4</vt:lpstr>
      <vt:lpstr>додаток1 до маршруту 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cp:lastPrinted>2017-06-01T09:50:48Z</cp:lastPrinted>
  <dcterms:created xsi:type="dcterms:W3CDTF">2017-06-01T08:59:10Z</dcterms:created>
  <dcterms:modified xsi:type="dcterms:W3CDTF">2017-06-01T09:52:16Z</dcterms:modified>
</cp:coreProperties>
</file>