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075" activeTab="1"/>
  </bookViews>
  <sheets>
    <sheet name=" розрахунок 1 до маршруту 1" sheetId="1" r:id="rId1"/>
    <sheet name="1" sheetId="2" r:id="rId2"/>
    <sheet name="додаток1 до маршруту 1" sheetId="3" r:id="rId3"/>
  </sheets>
  <externalReferences>
    <externalReference r:id="rId4"/>
  </externalReferences>
  <definedNames>
    <definedName name="_xlnm.Print_Area" localSheetId="1">'1'!$A$1:$AB$52</definedName>
  </definedNames>
  <calcPr calcId="145621"/>
</workbook>
</file>

<file path=xl/calcChain.xml><?xml version="1.0" encoding="utf-8"?>
<calcChain xmlns="http://schemas.openxmlformats.org/spreadsheetml/2006/main">
  <c r="E16" i="3" l="1"/>
  <c r="E20" i="3" s="1"/>
  <c r="R48" i="2"/>
  <c r="R46" i="2"/>
  <c r="R50" i="2" s="1"/>
  <c r="T42" i="2"/>
  <c r="S42" i="2"/>
  <c r="P42" i="2"/>
  <c r="AC41" i="2"/>
  <c r="AD41" i="2" s="1"/>
  <c r="AC40" i="2"/>
  <c r="AD39" i="2"/>
  <c r="AC39" i="2"/>
  <c r="AD38" i="2"/>
  <c r="AC38" i="2"/>
  <c r="AD37" i="2"/>
  <c r="AC37" i="2"/>
  <c r="AD36" i="2"/>
  <c r="AC36" i="2"/>
  <c r="AD35" i="2"/>
  <c r="AC35" i="2"/>
  <c r="AD34" i="2"/>
  <c r="AC34" i="2"/>
  <c r="AD33" i="2"/>
  <c r="AC33" i="2"/>
  <c r="AD32" i="2"/>
  <c r="A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C12" i="2"/>
  <c r="AC11" i="2"/>
  <c r="AA5" i="2"/>
  <c r="X5" i="2"/>
  <c r="G37" i="1"/>
  <c r="F37" i="1"/>
  <c r="E37" i="1"/>
  <c r="D37" i="1"/>
  <c r="C37" i="1"/>
  <c r="H37" i="1" s="1"/>
  <c r="B37" i="1"/>
  <c r="G36" i="1"/>
  <c r="F36" i="1"/>
  <c r="E36" i="1"/>
  <c r="D36" i="1"/>
  <c r="H36" i="1" s="1"/>
  <c r="C36" i="1"/>
  <c r="B36" i="1"/>
  <c r="G35" i="1"/>
  <c r="F35" i="1"/>
  <c r="E35" i="1"/>
  <c r="D35" i="1"/>
  <c r="C35" i="1"/>
  <c r="H35" i="1" s="1"/>
  <c r="B35" i="1"/>
  <c r="G34" i="1"/>
  <c r="F34" i="1"/>
  <c r="E34" i="1"/>
  <c r="D34" i="1"/>
  <c r="C34" i="1"/>
  <c r="H34" i="1" s="1"/>
  <c r="B34" i="1"/>
  <c r="G33" i="1"/>
  <c r="F33" i="1"/>
  <c r="E33" i="1"/>
  <c r="D33" i="1"/>
  <c r="C33" i="1"/>
  <c r="H33" i="1" s="1"/>
  <c r="B33" i="1"/>
  <c r="G32" i="1"/>
  <c r="F32" i="1"/>
  <c r="E32" i="1"/>
  <c r="D32" i="1"/>
  <c r="C32" i="1"/>
  <c r="H32" i="1" s="1"/>
  <c r="B32" i="1"/>
  <c r="G31" i="1"/>
  <c r="F31" i="1"/>
  <c r="E31" i="1"/>
  <c r="D31" i="1"/>
  <c r="C31" i="1"/>
  <c r="H31" i="1" s="1"/>
  <c r="B31" i="1"/>
  <c r="G30" i="1"/>
  <c r="F30" i="1"/>
  <c r="E30" i="1"/>
  <c r="D30" i="1"/>
  <c r="C30" i="1"/>
  <c r="H30" i="1" s="1"/>
  <c r="B30" i="1"/>
  <c r="G29" i="1"/>
  <c r="F29" i="1"/>
  <c r="E29" i="1"/>
  <c r="D29" i="1"/>
  <c r="C29" i="1"/>
  <c r="H29" i="1" s="1"/>
  <c r="B29" i="1"/>
  <c r="G28" i="1"/>
  <c r="F28" i="1"/>
  <c r="E28" i="1"/>
  <c r="D28" i="1"/>
  <c r="C28" i="1"/>
  <c r="H28" i="1" s="1"/>
  <c r="B28" i="1"/>
  <c r="G27" i="1"/>
  <c r="F27" i="1"/>
  <c r="E27" i="1"/>
  <c r="D27" i="1"/>
  <c r="C27" i="1"/>
  <c r="H27" i="1" s="1"/>
  <c r="B27" i="1"/>
  <c r="G26" i="1"/>
  <c r="F26" i="1"/>
  <c r="E26" i="1"/>
  <c r="D26" i="1"/>
  <c r="C26" i="1"/>
  <c r="H26" i="1" s="1"/>
  <c r="B26" i="1"/>
  <c r="G25" i="1"/>
  <c r="F25" i="1"/>
  <c r="E25" i="1"/>
  <c r="D25" i="1"/>
  <c r="C25" i="1"/>
  <c r="H25" i="1" s="1"/>
  <c r="B25" i="1"/>
  <c r="G24" i="1"/>
  <c r="F24" i="1"/>
  <c r="E24" i="1"/>
  <c r="D24" i="1"/>
  <c r="C24" i="1"/>
  <c r="H24" i="1" s="1"/>
  <c r="B24" i="1"/>
  <c r="G23" i="1"/>
  <c r="F23" i="1"/>
  <c r="E23" i="1"/>
  <c r="D23" i="1"/>
  <c r="C23" i="1"/>
  <c r="H23" i="1" s="1"/>
  <c r="B23" i="1"/>
  <c r="G22" i="1"/>
  <c r="F22" i="1"/>
  <c r="E22" i="1"/>
  <c r="D22" i="1"/>
  <c r="C22" i="1"/>
  <c r="H22" i="1" s="1"/>
  <c r="B22" i="1"/>
  <c r="G21" i="1"/>
  <c r="F21" i="1"/>
  <c r="E21" i="1"/>
  <c r="D21" i="1"/>
  <c r="C21" i="1"/>
  <c r="H21" i="1" s="1"/>
  <c r="B21" i="1"/>
  <c r="G20" i="1"/>
  <c r="F20" i="1"/>
  <c r="E20" i="1"/>
  <c r="D20" i="1"/>
  <c r="C20" i="1"/>
  <c r="H20" i="1" s="1"/>
  <c r="B20" i="1"/>
  <c r="G19" i="1"/>
  <c r="F19" i="1"/>
  <c r="E19" i="1"/>
  <c r="D19" i="1"/>
  <c r="C19" i="1"/>
  <c r="H19" i="1" s="1"/>
  <c r="B19" i="1"/>
  <c r="G18" i="1"/>
  <c r="F18" i="1"/>
  <c r="E18" i="1"/>
  <c r="D18" i="1"/>
  <c r="C18" i="1"/>
  <c r="H18" i="1" s="1"/>
  <c r="B18" i="1"/>
  <c r="G17" i="1"/>
  <c r="F17" i="1"/>
  <c r="E17" i="1"/>
  <c r="D17" i="1"/>
  <c r="C17" i="1"/>
  <c r="H17" i="1" s="1"/>
  <c r="B17" i="1"/>
  <c r="G16" i="1"/>
  <c r="F16" i="1"/>
  <c r="E16" i="1"/>
  <c r="D16" i="1"/>
  <c r="C16" i="1"/>
  <c r="H16" i="1" s="1"/>
  <c r="B16" i="1"/>
  <c r="G15" i="1"/>
  <c r="F15" i="1"/>
  <c r="E15" i="1"/>
  <c r="D15" i="1"/>
  <c r="C15" i="1"/>
  <c r="H15" i="1" s="1"/>
  <c r="B15" i="1"/>
  <c r="G14" i="1"/>
  <c r="F14" i="1"/>
  <c r="E14" i="1"/>
  <c r="D14" i="1"/>
  <c r="C14" i="1"/>
  <c r="H14" i="1" s="1"/>
  <c r="B14" i="1"/>
  <c r="G13" i="1"/>
  <c r="F13" i="1"/>
  <c r="E13" i="1"/>
  <c r="D13" i="1"/>
  <c r="C13" i="1"/>
  <c r="H13" i="1" s="1"/>
  <c r="B13" i="1"/>
  <c r="G12" i="1"/>
  <c r="F12" i="1"/>
  <c r="E12" i="1"/>
  <c r="D12" i="1"/>
  <c r="C12" i="1"/>
  <c r="H12" i="1" s="1"/>
  <c r="B12" i="1"/>
  <c r="G11" i="1"/>
  <c r="F11" i="1"/>
  <c r="E11" i="1"/>
  <c r="D11" i="1"/>
  <c r="C11" i="1"/>
  <c r="H11" i="1" s="1"/>
  <c r="B11" i="1"/>
  <c r="G10" i="1"/>
  <c r="F10" i="1"/>
  <c r="E10" i="1"/>
  <c r="D10" i="1"/>
  <c r="C10" i="1"/>
  <c r="H10" i="1" s="1"/>
  <c r="B10" i="1"/>
  <c r="G9" i="1"/>
  <c r="F9" i="1"/>
  <c r="E9" i="1"/>
  <c r="D9" i="1"/>
  <c r="C9" i="1"/>
  <c r="H9" i="1" s="1"/>
  <c r="B9" i="1"/>
  <c r="G8" i="1"/>
  <c r="F8" i="1"/>
  <c r="E8" i="1"/>
  <c r="D8" i="1"/>
  <c r="C8" i="1"/>
  <c r="H8" i="1" s="1"/>
  <c r="B8" i="1"/>
  <c r="G7" i="1"/>
  <c r="G38" i="1" s="1"/>
  <c r="F7" i="1"/>
  <c r="F38" i="1" s="1"/>
  <c r="E7" i="1"/>
  <c r="E38" i="1" s="1"/>
  <c r="D7" i="1"/>
  <c r="D38" i="1" s="1"/>
  <c r="C7" i="1"/>
  <c r="C38" i="1" s="1"/>
  <c r="B7" i="1"/>
  <c r="G39" i="1" s="1"/>
  <c r="G40" i="1" l="1"/>
  <c r="H7" i="1"/>
  <c r="H38" i="1" s="1"/>
  <c r="D39" i="1"/>
  <c r="D40" i="1" s="1"/>
  <c r="F39" i="1"/>
  <c r="F40" i="1" s="1"/>
  <c r="H39" i="1"/>
  <c r="H40" i="1" s="1"/>
  <c r="E18" i="3"/>
  <c r="C39" i="1"/>
  <c r="E39" i="1"/>
  <c r="E40" i="1" s="1"/>
  <c r="E42" i="1" l="1"/>
  <c r="E41" i="1"/>
  <c r="F42" i="1"/>
  <c r="F41" i="1"/>
  <c r="BY39" i="1"/>
  <c r="C40" i="1"/>
  <c r="H42" i="1"/>
  <c r="H41" i="1"/>
  <c r="D42" i="1"/>
  <c r="D41" i="1"/>
  <c r="G42" i="1"/>
  <c r="G41" i="1"/>
  <c r="C42" i="1" l="1"/>
  <c r="C41" i="1"/>
</calcChain>
</file>

<file path=xl/sharedStrings.xml><?xml version="1.0" encoding="utf-8"?>
<sst xmlns="http://schemas.openxmlformats.org/spreadsheetml/2006/main" count="117" uniqueCount="84">
  <si>
    <t>Додаток до Паспорту фізико-хімічних показників природного газу по маршруту № 1</t>
  </si>
  <si>
    <t>Число місяця</t>
  </si>
  <si>
    <t>Теплота згоряння вища, МДж/м3</t>
  </si>
  <si>
    <t>Житомирська область</t>
  </si>
  <si>
    <t>Загальний обсяг газу, м3</t>
  </si>
  <si>
    <t xml:space="preserve">Обсяг газу переданого за добу,  м3 </t>
  </si>
  <si>
    <t>ГРС Квітневе</t>
  </si>
  <si>
    <t>ГРС  Ружин</t>
  </si>
  <si>
    <t>ГРС Чорнорудка</t>
  </si>
  <si>
    <t>ГРС  Верхівня</t>
  </si>
  <si>
    <t>ГРС Крилівка</t>
  </si>
  <si>
    <t>Енергія, МДж</t>
  </si>
  <si>
    <r>
      <t>Теплота згоряння (середньозважене значення за місяць), МДж/м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</si>
  <si>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</si>
  <si>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rgb="FFFF0000"/>
        <rFont val="Calibri"/>
        <family val="2"/>
        <charset val="204"/>
      </rPr>
      <t>³</t>
    </r>
  </si>
  <si>
    <t>ПАТ "УКРТРАНСГАЗ"</t>
  </si>
  <si>
    <t>ПАСПОРТ ФІЗИКО-ХІМІЧНИХ ПОКАЗНИКІВ ПРИРОДНОГО ГАЗУ  № 1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</si>
  <si>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</si>
  <si>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</si>
  <si>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</si>
  <si>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Маршрут № 1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</si>
  <si>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</si>
  <si>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</si>
  <si>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</si>
  <si>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</si>
  <si>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</si>
  <si>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</si>
  <si>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</si>
  <si>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</si>
  <si>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</si>
  <si>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</si>
  <si>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</si>
  <si>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</si>
  <si>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</si>
  <si>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</si>
  <si>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</si>
  <si>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</si>
  <si>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</si>
  <si>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</si>
  <si>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</si>
  <si>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</si>
  <si>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</si>
  <si>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</si>
  <si>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</si>
  <si>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</si>
  <si>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</si>
  <si>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</si>
  <si>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</si>
  <si>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</si>
  <si>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</si>
  <si>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</si>
  <si>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</si>
  <si>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</si>
  <si>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</si>
  <si>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</si>
  <si>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</si>
  <si>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</si>
  <si>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</si>
  <si>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</si>
  <si>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</si>
  <si>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</si>
  <si>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</si>
  <si>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</si>
  <si>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</si>
  <si>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</si>
  <si>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</si>
  <si>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</si>
  <si>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</si>
  <si>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</si>
  <si>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</si>
  <si>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</si>
  <si>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1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</si>
  <si>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</si>
  <si>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</si>
  <si>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</si>
  <si>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</si>
  <si>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</si>
  <si>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</si>
  <si>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Квітневе, 56ZOPZНІ40968017</t>
  </si>
  <si>
    <t>ГРС Ружин, 56ZOPZНІ4095211Х</t>
  </si>
  <si>
    <t>ГРС Чорнорудка, 56ZOPZНІ40985019</t>
  </si>
  <si>
    <t>ГРС Верхівня, 56ZOPZНІ40959018</t>
  </si>
  <si>
    <t>ГРС Крилівка, 56ZOPZНІ4097101U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</si>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</sst>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dd/mm/yyyy\ \р/"/>
    <numFmt numFmtId="166" formatCode="0.0000"/>
    <numFmt numFmtId="167" formatCode="0.0"/>
    <numFmt numFmtId="168" formatCode="0.000"/>
    <numFmt numFmtId="169" formatCode="dd/mm/yy;@"/>
    <numFmt numFmtId="170" formatCode="dd\.mm\.yy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46" fillId="0" borderId="0"/>
    <xf numFmtId="0" fontId="11" fillId="0" borderId="0"/>
    <xf numFmtId="0" fontId="11" fillId="0" borderId="0"/>
    <xf numFmtId="0" fontId="47" fillId="0" borderId="0"/>
    <xf numFmtId="0" fontId="48" fillId="0" borderId="0"/>
    <xf numFmtId="0" fontId="11" fillId="0" borderId="0"/>
    <xf numFmtId="0" fontId="1" fillId="0" borderId="0"/>
    <xf numFmtId="0" fontId="49" fillId="0" borderId="0"/>
    <xf numFmtId="0" fontId="46" fillId="0" borderId="0"/>
    <xf numFmtId="0" fontId="46" fillId="0" borderId="0"/>
  </cellStyleXfs>
  <cellXfs count="311">
    <xf numFmtId="0" fontId="0" fillId="0" borderId="0" xfId="0"/>
    <xf numFmtId="0" fontId="1" fillId="0" borderId="0" xfId="1"/>
    <xf numFmtId="0" fontId="3" fillId="0" borderId="0" xfId="1" applyFont="1" applyAlignment="1"/>
    <xf numFmtId="0" fontId="1" fillId="0" borderId="0" xfId="1" applyFill="1" applyBorder="1"/>
    <xf numFmtId="0" fontId="3" fillId="0" borderId="0" xfId="1" applyFont="1" applyFill="1" applyBorder="1" applyAlignment="1">
      <alignment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/>
    <xf numFmtId="4" fontId="13" fillId="0" borderId="0" xfId="1" applyNumberFormat="1" applyFont="1"/>
    <xf numFmtId="4" fontId="9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4" fontId="16" fillId="5" borderId="1" xfId="1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/>
    <xf numFmtId="3" fontId="16" fillId="5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7" fillId="0" borderId="0" xfId="1" applyNumberFormat="1" applyFont="1" applyFill="1" applyBorder="1" applyAlignment="1">
      <alignment horizontal="center" vertical="center"/>
    </xf>
    <xf numFmtId="0" fontId="19" fillId="0" borderId="2" xfId="1" applyFont="1" applyBorder="1"/>
    <xf numFmtId="0" fontId="20" fillId="0" borderId="3" xfId="1" applyFont="1" applyBorder="1" applyProtection="1">
      <protection locked="0"/>
    </xf>
    <xf numFmtId="0" fontId="10" fillId="0" borderId="3" xfId="1" applyFont="1" applyBorder="1" applyProtection="1">
      <protection locked="0"/>
    </xf>
    <xf numFmtId="0" fontId="1" fillId="0" borderId="0" xfId="1" applyProtection="1">
      <protection locked="0"/>
    </xf>
    <xf numFmtId="0" fontId="10" fillId="0" borderId="6" xfId="1" applyFont="1" applyBorder="1" applyProtection="1">
      <protection locked="0"/>
    </xf>
    <xf numFmtId="0" fontId="10" fillId="0" borderId="5" xfId="1" applyFont="1" applyBorder="1" applyProtection="1">
      <protection locked="0"/>
    </xf>
    <xf numFmtId="0" fontId="10" fillId="0" borderId="0" xfId="1" applyFont="1" applyBorder="1" applyProtection="1">
      <protection locked="0"/>
    </xf>
    <xf numFmtId="0" fontId="20" fillId="0" borderId="0" xfId="1" applyFont="1" applyBorder="1" applyProtection="1"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19" fillId="0" borderId="5" xfId="1" applyFont="1" applyBorder="1"/>
    <xf numFmtId="0" fontId="21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horizontal="center"/>
      <protection locked="0"/>
    </xf>
    <xf numFmtId="0" fontId="20" fillId="4" borderId="24" xfId="1" applyFont="1" applyFill="1" applyBorder="1" applyAlignment="1" applyProtection="1">
      <alignment horizontal="center" vertical="center" textRotation="90" wrapText="1"/>
      <protection locked="0"/>
    </xf>
    <xf numFmtId="0" fontId="20" fillId="4" borderId="25" xfId="1" applyFont="1" applyFill="1" applyBorder="1" applyAlignment="1" applyProtection="1">
      <alignment horizontal="center" vertical="center" textRotation="90" wrapText="1"/>
      <protection locked="0"/>
    </xf>
    <xf numFmtId="0" fontId="20" fillId="4" borderId="26" xfId="1" applyFont="1" applyFill="1" applyBorder="1" applyAlignment="1" applyProtection="1">
      <alignment horizontal="center" vertical="center" textRotation="90" wrapText="1"/>
      <protection locked="0"/>
    </xf>
    <xf numFmtId="0" fontId="20" fillId="4" borderId="27" xfId="1" applyFont="1" applyFill="1" applyBorder="1" applyAlignment="1" applyProtection="1">
      <alignment horizontal="center" vertical="center" textRotation="90" wrapText="1"/>
      <protection locked="0"/>
    </xf>
    <xf numFmtId="0" fontId="20" fillId="4" borderId="21" xfId="1" applyFont="1" applyFill="1" applyBorder="1" applyAlignment="1" applyProtection="1">
      <alignment horizontal="center" vertical="center" textRotation="90" wrapText="1"/>
      <protection locked="0"/>
    </xf>
    <xf numFmtId="0" fontId="20" fillId="4" borderId="28" xfId="1" applyFont="1" applyFill="1" applyBorder="1" applyAlignment="1" applyProtection="1">
      <alignment horizontal="center" vertical="center" textRotation="90" wrapText="1"/>
      <protection locked="0"/>
    </xf>
    <xf numFmtId="0" fontId="20" fillId="4" borderId="29" xfId="1" applyFont="1" applyFill="1" applyBorder="1" applyAlignment="1" applyProtection="1">
      <alignment horizontal="center" vertical="center" textRotation="90" wrapText="1"/>
      <protection locked="0"/>
    </xf>
    <xf numFmtId="0" fontId="20" fillId="4" borderId="30" xfId="1" applyFont="1" applyFill="1" applyBorder="1" applyAlignment="1" applyProtection="1">
      <alignment horizontal="center" vertical="center" textRotation="90" wrapText="1"/>
      <protection locked="0"/>
    </xf>
    <xf numFmtId="0" fontId="20" fillId="4" borderId="31" xfId="1" applyFont="1" applyFill="1" applyBorder="1" applyAlignment="1" applyProtection="1">
      <alignment horizontal="center" vertical="center" textRotation="90" wrapText="1"/>
      <protection locked="0"/>
    </xf>
    <xf numFmtId="0" fontId="20" fillId="4" borderId="7" xfId="1" applyFont="1" applyFill="1" applyBorder="1" applyAlignment="1" applyProtection="1">
      <alignment horizontal="center" vertical="center" wrapText="1"/>
      <protection locked="0"/>
    </xf>
    <xf numFmtId="166" fontId="26" fillId="0" borderId="9" xfId="1" applyNumberFormat="1" applyFont="1" applyBorder="1" applyAlignment="1">
      <alignment horizontal="center" vertical="center" wrapText="1"/>
    </xf>
    <xf numFmtId="166" fontId="26" fillId="0" borderId="35" xfId="1" applyNumberFormat="1" applyFont="1" applyBorder="1" applyAlignment="1">
      <alignment horizontal="center" vertical="center" wrapText="1"/>
    </xf>
    <xf numFmtId="166" fontId="26" fillId="0" borderId="7" xfId="1" applyNumberFormat="1" applyFont="1" applyBorder="1" applyAlignment="1">
      <alignment horizontal="center" vertical="center" wrapText="1"/>
    </xf>
    <xf numFmtId="1" fontId="26" fillId="0" borderId="36" xfId="1" applyNumberFormat="1" applyFont="1" applyBorder="1" applyAlignment="1">
      <alignment horizontal="center" vertical="center" wrapText="1"/>
    </xf>
    <xf numFmtId="2" fontId="26" fillId="0" borderId="8" xfId="1" applyNumberFormat="1" applyFont="1" applyBorder="1" applyAlignment="1">
      <alignment horizontal="center" vertical="center" wrapText="1"/>
    </xf>
    <xf numFmtId="2" fontId="26" fillId="0" borderId="10" xfId="1" applyNumberFormat="1" applyFont="1" applyBorder="1" applyAlignment="1">
      <alignment horizontal="center" vertical="center" wrapText="1"/>
    </xf>
    <xf numFmtId="1" fontId="26" fillId="0" borderId="7" xfId="1" applyNumberFormat="1" applyFont="1" applyBorder="1" applyAlignment="1">
      <alignment horizontal="center" vertical="center" wrapText="1"/>
    </xf>
    <xf numFmtId="2" fontId="26" fillId="0" borderId="37" xfId="1" applyNumberFormat="1" applyFont="1" applyBorder="1" applyAlignment="1">
      <alignment horizontal="center" vertical="center" wrapText="1"/>
    </xf>
    <xf numFmtId="1" fontId="26" fillId="0" borderId="8" xfId="1" applyNumberFormat="1" applyFont="1" applyBorder="1" applyAlignment="1">
      <alignment horizontal="center" vertical="center" wrapText="1"/>
    </xf>
    <xf numFmtId="2" fontId="26" fillId="0" borderId="9" xfId="1" applyNumberFormat="1" applyFont="1" applyBorder="1" applyAlignment="1">
      <alignment horizontal="center" vertical="center" wrapText="1"/>
    </xf>
    <xf numFmtId="167" fontId="26" fillId="0" borderId="38" xfId="1" applyNumberFormat="1" applyFont="1" applyBorder="1" applyAlignment="1">
      <alignment horizontal="center" vertical="center" wrapText="1"/>
    </xf>
    <xf numFmtId="167" fontId="26" fillId="0" borderId="1" xfId="1" applyNumberFormat="1" applyFont="1" applyBorder="1" applyAlignment="1">
      <alignment horizontal="center" vertical="center" wrapText="1"/>
    </xf>
    <xf numFmtId="0" fontId="10" fillId="4" borderId="39" xfId="1" applyFont="1" applyFill="1" applyBorder="1" applyAlignment="1" applyProtection="1">
      <alignment horizontal="center" vertical="center" wrapText="1"/>
      <protection locked="0"/>
    </xf>
    <xf numFmtId="0" fontId="10" fillId="4" borderId="40" xfId="1" applyFont="1" applyFill="1" applyBorder="1" applyAlignment="1" applyProtection="1">
      <alignment horizontal="center" vertical="center" wrapText="1"/>
      <protection locked="0"/>
    </xf>
    <xf numFmtId="168" fontId="27" fillId="4" borderId="0" xfId="1" applyNumberFormat="1" applyFont="1" applyFill="1"/>
    <xf numFmtId="0" fontId="28" fillId="4" borderId="0" xfId="1" applyFont="1" applyFill="1" applyAlignment="1">
      <alignment horizontal="center"/>
    </xf>
    <xf numFmtId="2" fontId="27" fillId="4" borderId="0" xfId="1" applyNumberFormat="1" applyFont="1" applyFill="1" applyProtection="1"/>
    <xf numFmtId="0" fontId="27" fillId="4" borderId="0" xfId="1" applyFont="1" applyFill="1" applyProtection="1">
      <protection locked="0"/>
    </xf>
    <xf numFmtId="0" fontId="20" fillId="4" borderId="11" xfId="1" applyFont="1" applyFill="1" applyBorder="1" applyAlignment="1" applyProtection="1">
      <alignment horizontal="center" vertical="center" wrapText="1"/>
      <protection locked="0"/>
    </xf>
    <xf numFmtId="166" fontId="26" fillId="0" borderId="1" xfId="1" applyNumberFormat="1" applyFont="1" applyBorder="1" applyAlignment="1">
      <alignment horizontal="center" vertical="center" wrapText="1"/>
    </xf>
    <xf numFmtId="166" fontId="26" fillId="0" borderId="41" xfId="1" applyNumberFormat="1" applyFont="1" applyBorder="1" applyAlignment="1">
      <alignment horizontal="center" vertical="center" wrapText="1"/>
    </xf>
    <xf numFmtId="166" fontId="26" fillId="0" borderId="11" xfId="1" applyNumberFormat="1" applyFont="1" applyBorder="1" applyAlignment="1">
      <alignment horizontal="center" vertical="center" wrapText="1"/>
    </xf>
    <xf numFmtId="1" fontId="26" fillId="0" borderId="42" xfId="1" applyNumberFormat="1" applyFont="1" applyBorder="1" applyAlignment="1">
      <alignment horizontal="center" vertical="center" wrapText="1"/>
    </xf>
    <xf numFmtId="2" fontId="26" fillId="0" borderId="18" xfId="1" applyNumberFormat="1" applyFont="1" applyBorder="1" applyAlignment="1">
      <alignment horizontal="center" vertical="center" wrapText="1"/>
    </xf>
    <xf numFmtId="2" fontId="26" fillId="0" borderId="19" xfId="1" applyNumberFormat="1" applyFont="1" applyBorder="1" applyAlignment="1">
      <alignment horizontal="center" vertical="center" wrapText="1"/>
    </xf>
    <xf numFmtId="1" fontId="26" fillId="0" borderId="11" xfId="1" applyNumberFormat="1" applyFont="1" applyBorder="1" applyAlignment="1">
      <alignment horizontal="center" vertical="center" wrapText="1"/>
    </xf>
    <xf numFmtId="2" fontId="26" fillId="0" borderId="38" xfId="1" applyNumberFormat="1" applyFont="1" applyBorder="1" applyAlignment="1">
      <alignment horizontal="center" vertical="center" wrapText="1"/>
    </xf>
    <xf numFmtId="1" fontId="26" fillId="0" borderId="18" xfId="1" applyNumberFormat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19" xfId="1" applyFont="1" applyFill="1" applyBorder="1" applyAlignment="1" applyProtection="1">
      <alignment horizontal="center" vertical="center" wrapText="1"/>
      <protection locked="0"/>
    </xf>
    <xf numFmtId="166" fontId="29" fillId="0" borderId="1" xfId="1" applyNumberFormat="1" applyFont="1" applyBorder="1" applyAlignment="1">
      <alignment horizontal="center" vertical="center" wrapText="1"/>
    </xf>
    <xf numFmtId="166" fontId="29" fillId="0" borderId="41" xfId="1" applyNumberFormat="1" applyFont="1" applyBorder="1" applyAlignment="1">
      <alignment horizontal="center" vertical="center" wrapText="1"/>
    </xf>
    <xf numFmtId="166" fontId="29" fillId="0" borderId="11" xfId="1" applyNumberFormat="1" applyFont="1" applyBorder="1" applyAlignment="1">
      <alignment horizontal="center" vertical="center" wrapText="1"/>
    </xf>
    <xf numFmtId="1" fontId="29" fillId="0" borderId="42" xfId="1" applyNumberFormat="1" applyFont="1" applyBorder="1" applyAlignment="1">
      <alignment horizontal="center" vertical="center" wrapText="1"/>
    </xf>
    <xf numFmtId="2" fontId="29" fillId="0" borderId="18" xfId="1" applyNumberFormat="1" applyFont="1" applyBorder="1" applyAlignment="1">
      <alignment horizontal="center" vertical="center" wrapText="1"/>
    </xf>
    <xf numFmtId="2" fontId="29" fillId="0" borderId="19" xfId="1" applyNumberFormat="1" applyFont="1" applyBorder="1" applyAlignment="1">
      <alignment horizontal="center" vertical="center" wrapText="1"/>
    </xf>
    <xf numFmtId="1" fontId="29" fillId="0" borderId="11" xfId="1" applyNumberFormat="1" applyFont="1" applyBorder="1" applyAlignment="1">
      <alignment horizontal="center" vertical="center" wrapText="1"/>
    </xf>
    <xf numFmtId="2" fontId="29" fillId="0" borderId="38" xfId="1" applyNumberFormat="1" applyFont="1" applyBorder="1" applyAlignment="1">
      <alignment horizontal="center" vertical="center" wrapText="1"/>
    </xf>
    <xf numFmtId="1" fontId="29" fillId="0" borderId="18" xfId="1" applyNumberFormat="1" applyFont="1" applyBorder="1" applyAlignment="1">
      <alignment horizontal="center" vertical="center" wrapText="1"/>
    </xf>
    <xf numFmtId="2" fontId="29" fillId="0" borderId="1" xfId="1" applyNumberFormat="1" applyFont="1" applyBorder="1" applyAlignment="1">
      <alignment horizontal="center" vertical="center" wrapText="1"/>
    </xf>
    <xf numFmtId="167" fontId="29" fillId="0" borderId="38" xfId="1" applyNumberFormat="1" applyFont="1" applyBorder="1" applyAlignment="1">
      <alignment horizontal="center" vertical="center" wrapText="1"/>
    </xf>
    <xf numFmtId="167" fontId="29" fillId="0" borderId="1" xfId="1" applyNumberFormat="1" applyFont="1" applyBorder="1" applyAlignment="1">
      <alignment horizontal="center" vertical="center" wrapText="1"/>
    </xf>
    <xf numFmtId="168" fontId="1" fillId="4" borderId="0" xfId="1" applyNumberFormat="1" applyFill="1"/>
    <xf numFmtId="0" fontId="30" fillId="4" borderId="0" xfId="1" applyFont="1" applyFill="1" applyAlignment="1">
      <alignment horizontal="center"/>
    </xf>
    <xf numFmtId="2" fontId="1" fillId="4" borderId="0" xfId="1" applyNumberFormat="1" applyFill="1" applyProtection="1"/>
    <xf numFmtId="0" fontId="1" fillId="4" borderId="0" xfId="1" applyFill="1" applyProtection="1">
      <protection locked="0"/>
    </xf>
    <xf numFmtId="0" fontId="20" fillId="4" borderId="43" xfId="1" applyFont="1" applyFill="1" applyBorder="1" applyAlignment="1" applyProtection="1">
      <alignment horizontal="center" vertical="center" wrapText="1"/>
      <protection locked="0"/>
    </xf>
    <xf numFmtId="0" fontId="20" fillId="4" borderId="1" xfId="1" applyFont="1" applyFill="1" applyBorder="1" applyAlignment="1" applyProtection="1">
      <alignment horizontal="center" vertical="center" wrapText="1"/>
      <protection locked="0"/>
    </xf>
    <xf numFmtId="166" fontId="10" fillId="4" borderId="44" xfId="1" applyNumberFormat="1" applyFont="1" applyFill="1" applyBorder="1" applyAlignment="1">
      <alignment horizontal="center"/>
    </xf>
    <xf numFmtId="166" fontId="10" fillId="4" borderId="39" xfId="1" applyNumberFormat="1" applyFont="1" applyFill="1" applyBorder="1" applyAlignment="1">
      <alignment horizontal="center"/>
    </xf>
    <xf numFmtId="166" fontId="10" fillId="4" borderId="45" xfId="1" applyNumberFormat="1" applyFont="1" applyFill="1" applyBorder="1" applyAlignment="1">
      <alignment horizontal="center"/>
    </xf>
    <xf numFmtId="166" fontId="20" fillId="4" borderId="38" xfId="1" applyNumberFormat="1" applyFont="1" applyFill="1" applyBorder="1" applyAlignment="1">
      <alignment horizontal="center"/>
    </xf>
    <xf numFmtId="166" fontId="20" fillId="4" borderId="1" xfId="1" applyNumberFormat="1" applyFont="1" applyFill="1" applyBorder="1" applyAlignment="1">
      <alignment horizontal="center"/>
    </xf>
    <xf numFmtId="166" fontId="20" fillId="4" borderId="41" xfId="1" applyNumberFormat="1" applyFont="1" applyFill="1" applyBorder="1" applyAlignment="1">
      <alignment horizontal="center"/>
    </xf>
    <xf numFmtId="166" fontId="10" fillId="4" borderId="38" xfId="1" applyNumberFormat="1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center"/>
    </xf>
    <xf numFmtId="166" fontId="10" fillId="4" borderId="41" xfId="1" applyNumberFormat="1" applyFont="1" applyFill="1" applyBorder="1" applyAlignment="1">
      <alignment horizontal="center"/>
    </xf>
    <xf numFmtId="166" fontId="20" fillId="4" borderId="11" xfId="1" applyNumberFormat="1" applyFont="1" applyFill="1" applyBorder="1" applyAlignment="1">
      <alignment horizontal="center"/>
    </xf>
    <xf numFmtId="3" fontId="20" fillId="4" borderId="18" xfId="1" applyNumberFormat="1" applyFont="1" applyFill="1" applyBorder="1" applyAlignment="1">
      <alignment horizontal="center"/>
    </xf>
    <xf numFmtId="2" fontId="20" fillId="4" borderId="1" xfId="1" applyNumberFormat="1" applyFont="1" applyFill="1" applyBorder="1" applyAlignment="1">
      <alignment horizontal="center"/>
    </xf>
    <xf numFmtId="2" fontId="20" fillId="4" borderId="19" xfId="1" applyNumberFormat="1" applyFont="1" applyFill="1" applyBorder="1" applyAlignment="1" applyProtection="1">
      <alignment horizontal="center" vertical="center" wrapText="1"/>
      <protection locked="0"/>
    </xf>
    <xf numFmtId="167" fontId="10" fillId="4" borderId="38" xfId="1" applyNumberFormat="1" applyFont="1" applyFill="1" applyBorder="1" applyAlignment="1">
      <alignment horizontal="center"/>
    </xf>
    <xf numFmtId="167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4" borderId="43" xfId="1" applyNumberFormat="1" applyFont="1" applyFill="1" applyBorder="1" applyAlignment="1">
      <alignment horizontal="center"/>
    </xf>
    <xf numFmtId="3" fontId="10" fillId="4" borderId="46" xfId="1" applyNumberFormat="1" applyFont="1" applyFill="1" applyBorder="1" applyAlignment="1">
      <alignment horizontal="center"/>
    </xf>
    <xf numFmtId="2" fontId="10" fillId="4" borderId="39" xfId="1" applyNumberFormat="1" applyFont="1" applyFill="1" applyBorder="1" applyAlignment="1">
      <alignment horizontal="center"/>
    </xf>
    <xf numFmtId="2" fontId="20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20" fillId="4" borderId="42" xfId="1" applyNumberFormat="1" applyFont="1" applyFill="1" applyBorder="1" applyAlignment="1" applyProtection="1">
      <alignment horizontal="center"/>
      <protection locked="0"/>
    </xf>
    <xf numFmtId="2" fontId="20" fillId="4" borderId="18" xfId="1" applyNumberFormat="1" applyFont="1" applyFill="1" applyBorder="1" applyAlignment="1">
      <alignment horizontal="center"/>
    </xf>
    <xf numFmtId="3" fontId="20" fillId="4" borderId="11" xfId="1" applyNumberFormat="1" applyFont="1" applyFill="1" applyBorder="1" applyAlignment="1" applyProtection="1">
      <alignment horizontal="center" vertical="center" wrapText="1"/>
      <protection locked="0"/>
    </xf>
    <xf numFmtId="2" fontId="20" fillId="4" borderId="38" xfId="1" applyNumberFormat="1" applyFont="1" applyFill="1" applyBorder="1" applyAlignment="1">
      <alignment horizontal="center"/>
    </xf>
    <xf numFmtId="4" fontId="20" fillId="4" borderId="19" xfId="1" applyNumberFormat="1" applyFont="1" applyFill="1" applyBorder="1" applyAlignment="1" applyProtection="1">
      <alignment horizontal="center" vertical="center" wrapText="1"/>
      <protection locked="0"/>
    </xf>
    <xf numFmtId="167" fontId="20" fillId="4" borderId="38" xfId="1" applyNumberFormat="1" applyFont="1" applyFill="1" applyBorder="1" applyAlignment="1">
      <alignment horizontal="center"/>
    </xf>
    <xf numFmtId="167" fontId="20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4" borderId="19" xfId="1" applyNumberFormat="1" applyFont="1" applyFill="1" applyBorder="1" applyAlignment="1" applyProtection="1">
      <alignment horizontal="center" vertical="center" wrapText="1"/>
      <protection locked="0"/>
    </xf>
    <xf numFmtId="166" fontId="10" fillId="4" borderId="11" xfId="1" applyNumberFormat="1" applyFont="1" applyFill="1" applyBorder="1" applyAlignment="1">
      <alignment horizontal="center"/>
    </xf>
    <xf numFmtId="3" fontId="10" fillId="4" borderId="42" xfId="1" applyNumberFormat="1" applyFont="1" applyFill="1" applyBorder="1" applyAlignment="1" applyProtection="1">
      <alignment horizontal="center"/>
      <protection locked="0"/>
    </xf>
    <xf numFmtId="2" fontId="10" fillId="4" borderId="18" xfId="1" applyNumberFormat="1" applyFont="1" applyFill="1" applyBorder="1" applyAlignment="1">
      <alignment horizontal="center"/>
    </xf>
    <xf numFmtId="2" fontId="10" fillId="4" borderId="19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11" xfId="1" applyNumberFormat="1" applyFont="1" applyFill="1" applyBorder="1" applyAlignment="1" applyProtection="1">
      <alignment horizontal="center" vertical="center" wrapText="1"/>
      <protection locked="0"/>
    </xf>
    <xf numFmtId="2" fontId="10" fillId="4" borderId="38" xfId="1" applyNumberFormat="1" applyFont="1" applyFill="1" applyBorder="1" applyAlignment="1">
      <alignment horizontal="center"/>
    </xf>
    <xf numFmtId="4" fontId="10" fillId="4" borderId="19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18" xfId="1" applyNumberFormat="1" applyFont="1" applyFill="1" applyBorder="1" applyAlignment="1">
      <alignment horizontal="center"/>
    </xf>
    <xf numFmtId="2" fontId="10" fillId="4" borderId="1" xfId="1" applyNumberFormat="1" applyFont="1" applyFill="1" applyBorder="1" applyAlignment="1">
      <alignment horizontal="center"/>
    </xf>
    <xf numFmtId="0" fontId="20" fillId="4" borderId="23" xfId="1" applyFont="1" applyFill="1" applyBorder="1" applyAlignment="1" applyProtection="1">
      <alignment horizontal="center" vertical="center" wrapText="1"/>
      <protection locked="0"/>
    </xf>
    <xf numFmtId="166" fontId="20" fillId="4" borderId="47" xfId="1" applyNumberFormat="1" applyFont="1" applyFill="1" applyBorder="1" applyAlignment="1">
      <alignment horizontal="center"/>
    </xf>
    <xf numFmtId="166" fontId="20" fillId="4" borderId="48" xfId="1" applyNumberFormat="1" applyFont="1" applyFill="1" applyBorder="1" applyAlignment="1">
      <alignment horizontal="center"/>
    </xf>
    <xf numFmtId="166" fontId="20" fillId="4" borderId="49" xfId="1" applyNumberFormat="1" applyFont="1" applyFill="1" applyBorder="1" applyAlignment="1">
      <alignment horizontal="center"/>
    </xf>
    <xf numFmtId="166" fontId="20" fillId="4" borderId="23" xfId="1" applyNumberFormat="1" applyFont="1" applyFill="1" applyBorder="1" applyAlignment="1">
      <alignment horizontal="center"/>
    </xf>
    <xf numFmtId="3" fontId="20" fillId="4" borderId="50" xfId="1" applyNumberFormat="1" applyFont="1" applyFill="1" applyBorder="1" applyAlignment="1">
      <alignment horizontal="center"/>
    </xf>
    <xf numFmtId="2" fontId="20" fillId="4" borderId="48" xfId="1" applyNumberFormat="1" applyFont="1" applyFill="1" applyBorder="1" applyAlignment="1">
      <alignment horizontal="center"/>
    </xf>
    <xf numFmtId="2" fontId="20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8" xfId="1" applyFont="1" applyFill="1" applyBorder="1" applyAlignment="1" applyProtection="1">
      <alignment horizontal="center" vertical="center" wrapText="1"/>
      <protection locked="0"/>
    </xf>
    <xf numFmtId="0" fontId="10" fillId="4" borderId="51" xfId="1" applyFont="1" applyFill="1" applyBorder="1" applyAlignment="1" applyProtection="1">
      <alignment horizontal="center" vertical="center" wrapText="1"/>
      <protection locked="0"/>
    </xf>
    <xf numFmtId="0" fontId="20" fillId="4" borderId="52" xfId="1" applyFont="1" applyFill="1" applyBorder="1" applyAlignment="1" applyProtection="1">
      <alignment horizontal="center" vertical="center" wrapText="1"/>
      <protection locked="0"/>
    </xf>
    <xf numFmtId="166" fontId="10" fillId="4" borderId="53" xfId="1" applyNumberFormat="1" applyFont="1" applyFill="1" applyBorder="1" applyAlignment="1">
      <alignment horizontal="center"/>
    </xf>
    <xf numFmtId="166" fontId="10" fillId="4" borderId="33" xfId="1" applyNumberFormat="1" applyFont="1" applyFill="1" applyBorder="1" applyAlignment="1">
      <alignment horizontal="center"/>
    </xf>
    <xf numFmtId="166" fontId="10" fillId="4" borderId="54" xfId="1" applyNumberFormat="1" applyFont="1" applyFill="1" applyBorder="1" applyAlignment="1">
      <alignment horizontal="center"/>
    </xf>
    <xf numFmtId="166" fontId="10" fillId="4" borderId="52" xfId="1" applyNumberFormat="1" applyFont="1" applyFill="1" applyBorder="1" applyAlignment="1">
      <alignment horizontal="center"/>
    </xf>
    <xf numFmtId="3" fontId="10" fillId="4" borderId="32" xfId="1" applyNumberFormat="1" applyFont="1" applyFill="1" applyBorder="1" applyAlignment="1">
      <alignment horizontal="center"/>
    </xf>
    <xf numFmtId="2" fontId="10" fillId="4" borderId="33" xfId="1" applyNumberFormat="1" applyFont="1" applyFill="1" applyBorder="1" applyAlignment="1">
      <alignment horizontal="center"/>
    </xf>
    <xf numFmtId="2" fontId="20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33" xfId="1" applyFont="1" applyFill="1" applyBorder="1" applyAlignment="1" applyProtection="1">
      <alignment horizontal="center" vertical="center" wrapText="1"/>
      <protection locked="0"/>
    </xf>
    <xf numFmtId="0" fontId="10" fillId="4" borderId="34" xfId="1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/>
    <xf numFmtId="0" fontId="30" fillId="0" borderId="0" xfId="1" applyFont="1" applyAlignment="1">
      <alignment horizontal="center"/>
    </xf>
    <xf numFmtId="2" fontId="1" fillId="0" borderId="0" xfId="1" applyNumberFormat="1" applyProtection="1"/>
    <xf numFmtId="0" fontId="1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Fill="1" applyBorder="1" applyAlignment="1" applyProtection="1">
      <alignment horizontal="right" vertical="center" wrapText="1"/>
      <protection locked="0"/>
    </xf>
    <xf numFmtId="0" fontId="20" fillId="0" borderId="6" xfId="1" applyFont="1" applyFill="1" applyBorder="1" applyAlignment="1" applyProtection="1">
      <alignment horizontal="right" vertical="center" wrapText="1"/>
      <protection locked="0"/>
    </xf>
    <xf numFmtId="169" fontId="31" fillId="0" borderId="5" xfId="1" applyNumberFormat="1" applyFont="1" applyBorder="1" applyAlignment="1">
      <alignment horizontal="right" vertical="center" wrapText="1"/>
    </xf>
    <xf numFmtId="0" fontId="32" fillId="0" borderId="58" xfId="1" applyFont="1" applyBorder="1" applyAlignment="1" applyProtection="1">
      <alignment vertical="center"/>
      <protection locked="0"/>
    </xf>
    <xf numFmtId="0" fontId="32" fillId="0" borderId="58" xfId="1" applyFont="1" applyBorder="1" applyProtection="1">
      <protection locked="0"/>
    </xf>
    <xf numFmtId="169" fontId="33" fillId="0" borderId="58" xfId="1" applyNumberFormat="1" applyFont="1" applyBorder="1" applyAlignment="1">
      <alignment vertical="center" wrapText="1"/>
    </xf>
    <xf numFmtId="169" fontId="35" fillId="0" borderId="0" xfId="1" applyNumberFormat="1" applyFont="1" applyFill="1" applyBorder="1" applyAlignment="1">
      <alignment horizontal="right" vertical="center" wrapText="1"/>
    </xf>
    <xf numFmtId="168" fontId="36" fillId="0" borderId="6" xfId="1" applyNumberFormat="1" applyFont="1" applyFill="1" applyBorder="1" applyAlignment="1">
      <alignment horizontal="right" vertical="center"/>
    </xf>
    <xf numFmtId="168" fontId="36" fillId="0" borderId="0" xfId="1" applyNumberFormat="1" applyFont="1" applyBorder="1" applyAlignment="1">
      <alignment horizontal="right" vertical="center"/>
    </xf>
    <xf numFmtId="168" fontId="37" fillId="0" borderId="0" xfId="1" applyNumberFormat="1" applyFont="1" applyBorder="1" applyAlignment="1">
      <alignment horizontal="left" vertical="center"/>
    </xf>
    <xf numFmtId="0" fontId="10" fillId="0" borderId="0" xfId="1" applyFont="1" applyBorder="1"/>
    <xf numFmtId="0" fontId="38" fillId="0" borderId="0" xfId="1" applyFont="1" applyBorder="1" applyAlignment="1" applyProtection="1">
      <alignment vertical="center"/>
      <protection locked="0"/>
    </xf>
    <xf numFmtId="0" fontId="39" fillId="0" borderId="0" xfId="1" applyFont="1" applyBorder="1"/>
    <xf numFmtId="0" fontId="39" fillId="0" borderId="0" xfId="1" applyFont="1" applyBorder="1" applyProtection="1">
      <protection locked="0"/>
    </xf>
    <xf numFmtId="0" fontId="38" fillId="0" borderId="0" xfId="1" applyFont="1" applyBorder="1" applyProtection="1">
      <protection locked="0"/>
    </xf>
    <xf numFmtId="0" fontId="38" fillId="0" borderId="0" xfId="1" applyFont="1" applyBorder="1"/>
    <xf numFmtId="169" fontId="35" fillId="0" borderId="0" xfId="1" applyNumberFormat="1" applyFont="1" applyBorder="1" applyAlignment="1">
      <alignment horizontal="right" vertical="center" wrapText="1"/>
    </xf>
    <xf numFmtId="168" fontId="36" fillId="0" borderId="6" xfId="1" applyNumberFormat="1" applyFont="1" applyBorder="1" applyAlignment="1">
      <alignment horizontal="right" vertical="center"/>
    </xf>
    <xf numFmtId="0" fontId="10" fillId="0" borderId="12" xfId="1" applyFont="1" applyBorder="1" applyProtection="1">
      <protection locked="0"/>
    </xf>
    <xf numFmtId="0" fontId="10" fillId="0" borderId="13" xfId="1" applyFont="1" applyBorder="1" applyProtection="1">
      <protection locked="0"/>
    </xf>
    <xf numFmtId="0" fontId="10" fillId="0" borderId="14" xfId="1" applyFont="1" applyBorder="1" applyProtection="1">
      <protection locked="0"/>
    </xf>
    <xf numFmtId="0" fontId="40" fillId="0" borderId="0" xfId="1" applyFont="1"/>
    <xf numFmtId="4" fontId="3" fillId="6" borderId="47" xfId="1" applyNumberFormat="1" applyFont="1" applyFill="1" applyBorder="1" applyAlignment="1">
      <alignment horizontal="center" vertical="center" wrapText="1"/>
    </xf>
    <xf numFmtId="4" fontId="3" fillId="6" borderId="48" xfId="1" applyNumberFormat="1" applyFont="1" applyFill="1" applyBorder="1" applyAlignment="1">
      <alignment horizontal="center" vertical="center" wrapText="1"/>
    </xf>
    <xf numFmtId="4" fontId="3" fillId="6" borderId="51" xfId="1" applyNumberFormat="1" applyFont="1" applyFill="1" applyBorder="1" applyAlignment="1">
      <alignment horizontal="center" vertical="center" wrapText="1"/>
    </xf>
    <xf numFmtId="49" fontId="32" fillId="0" borderId="9" xfId="0" applyNumberFormat="1" applyFont="1" applyBorder="1" applyAlignment="1">
      <alignment vertical="center" wrapText="1"/>
    </xf>
    <xf numFmtId="2" fontId="40" fillId="0" borderId="9" xfId="1" applyNumberFormat="1" applyFont="1" applyBorder="1" applyAlignment="1">
      <alignment horizontal="center" vertical="center"/>
    </xf>
    <xf numFmtId="1" fontId="40" fillId="0" borderId="9" xfId="1" applyNumberFormat="1" applyFont="1" applyBorder="1" applyAlignment="1">
      <alignment horizontal="center" vertical="center"/>
    </xf>
    <xf numFmtId="2" fontId="40" fillId="0" borderId="10" xfId="1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vertical="center" wrapText="1"/>
    </xf>
    <xf numFmtId="2" fontId="40" fillId="0" borderId="1" xfId="1" applyNumberFormat="1" applyFont="1" applyBorder="1" applyAlignment="1">
      <alignment horizontal="center" vertical="center"/>
    </xf>
    <xf numFmtId="1" fontId="40" fillId="0" borderId="1" xfId="1" applyNumberFormat="1" applyFont="1" applyBorder="1" applyAlignment="1">
      <alignment horizontal="center" vertical="center"/>
    </xf>
    <xf numFmtId="2" fontId="40" fillId="0" borderId="19" xfId="1" applyNumberFormat="1" applyFont="1" applyBorder="1" applyAlignment="1">
      <alignment horizontal="center" vertical="center"/>
    </xf>
    <xf numFmtId="49" fontId="32" fillId="0" borderId="33" xfId="0" applyNumberFormat="1" applyFont="1" applyBorder="1" applyAlignment="1">
      <alignment vertical="center" wrapText="1"/>
    </xf>
    <xf numFmtId="2" fontId="40" fillId="0" borderId="33" xfId="1" applyNumberFormat="1" applyFont="1" applyBorder="1" applyAlignment="1">
      <alignment horizontal="center" vertical="center"/>
    </xf>
    <xf numFmtId="1" fontId="40" fillId="0" borderId="33" xfId="1" applyNumberFormat="1" applyFont="1" applyBorder="1" applyAlignment="1">
      <alignment horizontal="center" vertical="center"/>
    </xf>
    <xf numFmtId="2" fontId="40" fillId="0" borderId="34" xfId="1" applyNumberFormat="1" applyFont="1" applyBorder="1" applyAlignment="1">
      <alignment horizontal="center" vertical="center"/>
    </xf>
    <xf numFmtId="4" fontId="3" fillId="2" borderId="63" xfId="1" applyNumberFormat="1" applyFont="1" applyFill="1" applyBorder="1" applyAlignment="1">
      <alignment horizontal="center" vertical="center"/>
    </xf>
    <xf numFmtId="3" fontId="3" fillId="2" borderId="63" xfId="1" applyNumberFormat="1" applyFont="1" applyFill="1" applyBorder="1" applyAlignment="1">
      <alignment horizontal="center" vertical="center"/>
    </xf>
    <xf numFmtId="4" fontId="3" fillId="2" borderId="14" xfId="1" applyNumberFormat="1" applyFont="1" applyFill="1" applyBorder="1" applyAlignment="1">
      <alignment horizontal="center" vertical="center"/>
    </xf>
    <xf numFmtId="0" fontId="42" fillId="0" borderId="58" xfId="1" applyFont="1" applyBorder="1" applyProtection="1">
      <protection locked="0"/>
    </xf>
    <xf numFmtId="169" fontId="33" fillId="0" borderId="58" xfId="1" applyNumberFormat="1" applyFont="1" applyBorder="1" applyAlignment="1">
      <alignment horizontal="center" vertical="center" wrapText="1"/>
    </xf>
    <xf numFmtId="170" fontId="34" fillId="0" borderId="58" xfId="1" applyNumberFormat="1" applyFont="1" applyBorder="1" applyAlignment="1" applyProtection="1">
      <alignment horizontal="right"/>
      <protection locked="0"/>
    </xf>
    <xf numFmtId="169" fontId="33" fillId="0" borderId="0" xfId="1" applyNumberFormat="1" applyFont="1" applyBorder="1" applyAlignment="1">
      <alignment vertical="center" wrapText="1"/>
    </xf>
    <xf numFmtId="0" fontId="42" fillId="0" borderId="0" xfId="1" applyFont="1" applyBorder="1" applyProtection="1">
      <protection locked="0"/>
    </xf>
    <xf numFmtId="0" fontId="1" fillId="0" borderId="0" xfId="1" applyBorder="1"/>
    <xf numFmtId="170" fontId="34" fillId="0" borderId="0" xfId="1" applyNumberFormat="1" applyFont="1" applyBorder="1" applyAlignment="1" applyProtection="1">
      <protection locked="0"/>
    </xf>
    <xf numFmtId="0" fontId="38" fillId="0" borderId="0" xfId="1" applyFont="1" applyAlignment="1" applyProtection="1">
      <alignment vertical="center"/>
      <protection locked="0"/>
    </xf>
    <xf numFmtId="0" fontId="38" fillId="0" borderId="0" xfId="1" applyFont="1" applyAlignment="1" applyProtection="1">
      <alignment horizontal="center" vertical="center"/>
      <protection locked="0"/>
    </xf>
    <xf numFmtId="0" fontId="38" fillId="0" borderId="59" xfId="1" applyFont="1" applyBorder="1" applyAlignment="1" applyProtection="1">
      <alignment horizontal="center" vertical="center"/>
      <protection locked="0"/>
    </xf>
    <xf numFmtId="0" fontId="43" fillId="0" borderId="0" xfId="1" applyFont="1" applyBorder="1"/>
    <xf numFmtId="0" fontId="44" fillId="0" borderId="0" xfId="1" applyFont="1" applyBorder="1" applyProtection="1">
      <protection locked="0"/>
    </xf>
    <xf numFmtId="0" fontId="45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40" fillId="0" borderId="0" xfId="1" applyFont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right"/>
      <protection locked="0"/>
    </xf>
    <xf numFmtId="165" fontId="21" fillId="0" borderId="0" xfId="1" applyNumberFormat="1" applyFont="1" applyBorder="1" applyAlignment="1" applyProtection="1">
      <alignment horizontal="center"/>
      <protection locked="0"/>
    </xf>
    <xf numFmtId="165" fontId="21" fillId="0" borderId="0" xfId="1" applyNumberFormat="1" applyFont="1" applyBorder="1" applyAlignment="1" applyProtection="1">
      <alignment horizontal="center"/>
    </xf>
    <xf numFmtId="165" fontId="21" fillId="0" borderId="6" xfId="1" applyNumberFormat="1" applyFont="1" applyBorder="1" applyAlignment="1" applyProtection="1">
      <alignment horizontal="center"/>
    </xf>
    <xf numFmtId="0" fontId="21" fillId="0" borderId="3" xfId="1" applyFont="1" applyBorder="1" applyAlignment="1" applyProtection="1">
      <alignment horizontal="center"/>
      <protection locked="0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0" fontId="21" fillId="0" borderId="4" xfId="1" applyFont="1" applyFill="1" applyBorder="1" applyAlignment="1" applyProtection="1">
      <alignment horizontal="center" vertical="center"/>
      <protection locked="0"/>
    </xf>
    <xf numFmtId="0" fontId="22" fillId="0" borderId="5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left" vertical="center" textRotation="90" wrapText="1"/>
      <protection locked="0"/>
    </xf>
    <xf numFmtId="0" fontId="20" fillId="0" borderId="1" xfId="1" applyFont="1" applyBorder="1" applyAlignment="1" applyProtection="1">
      <alignment horizontal="left" vertical="center" textRotation="90" wrapText="1"/>
      <protection locked="0"/>
    </xf>
    <xf numFmtId="0" fontId="20" fillId="0" borderId="33" xfId="1" applyFont="1" applyBorder="1" applyAlignment="1" applyProtection="1">
      <alignment horizontal="left" vertical="center" textRotation="90" wrapText="1"/>
      <protection locked="0"/>
    </xf>
    <xf numFmtId="0" fontId="20" fillId="0" borderId="21" xfId="1" applyFont="1" applyBorder="1" applyAlignment="1" applyProtection="1">
      <alignment horizontal="center" vertical="center" textRotation="90" wrapText="1"/>
      <protection locked="0"/>
    </xf>
    <xf numFmtId="0" fontId="20" fillId="0" borderId="25" xfId="1" applyFont="1" applyBorder="1" applyAlignment="1" applyProtection="1">
      <alignment horizontal="center" vertical="center" textRotation="90" wrapText="1"/>
      <protection locked="0"/>
    </xf>
    <xf numFmtId="0" fontId="20" fillId="0" borderId="7" xfId="1" applyFont="1" applyBorder="1" applyAlignment="1" applyProtection="1">
      <alignment horizontal="center" vertical="center" textRotation="90" wrapText="1"/>
      <protection locked="0"/>
    </xf>
    <xf numFmtId="0" fontId="20" fillId="0" borderId="11" xfId="1" applyFont="1" applyBorder="1" applyAlignment="1" applyProtection="1">
      <alignment horizontal="center" vertical="center" textRotation="90" wrapText="1"/>
      <protection locked="0"/>
    </xf>
    <xf numFmtId="0" fontId="20" fillId="0" borderId="23" xfId="1" applyFont="1" applyBorder="1" applyAlignment="1" applyProtection="1">
      <alignment horizontal="center" vertical="center" textRotation="90" wrapText="1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0" fontId="20" fillId="0" borderId="3" xfId="1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20" fillId="0" borderId="12" xfId="1" applyFont="1" applyBorder="1" applyAlignment="1" applyProtection="1">
      <alignment horizontal="center" vertical="center" wrapText="1"/>
      <protection locked="0"/>
    </xf>
    <xf numFmtId="0" fontId="20" fillId="0" borderId="13" xfId="1" applyFont="1" applyBorder="1" applyAlignment="1" applyProtection="1">
      <alignment horizontal="center" vertical="center" wrapText="1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textRotation="90" wrapText="1"/>
      <protection locked="0"/>
    </xf>
    <xf numFmtId="0" fontId="20" fillId="0" borderId="18" xfId="1" applyFont="1" applyBorder="1" applyAlignment="1" applyProtection="1">
      <alignment horizontal="center" vertical="center" textRotation="90" wrapText="1"/>
      <protection locked="0"/>
    </xf>
    <xf numFmtId="0" fontId="20" fillId="0" borderId="32" xfId="1" applyFont="1" applyBorder="1" applyAlignment="1" applyProtection="1">
      <alignment horizontal="center" vertical="center" textRotation="90" wrapText="1"/>
      <protection locked="0"/>
    </xf>
    <xf numFmtId="0" fontId="20" fillId="0" borderId="9" xfId="1" applyFont="1" applyBorder="1" applyAlignment="1" applyProtection="1">
      <alignment horizontal="right" vertical="center" textRotation="90" wrapText="1"/>
      <protection locked="0"/>
    </xf>
    <xf numFmtId="0" fontId="20" fillId="0" borderId="1" xfId="1" applyFont="1" applyBorder="1" applyAlignment="1" applyProtection="1">
      <alignment horizontal="right" vertical="center" textRotation="90" wrapText="1"/>
      <protection locked="0"/>
    </xf>
    <xf numFmtId="0" fontId="20" fillId="0" borderId="33" xfId="1" applyFont="1" applyBorder="1" applyAlignment="1" applyProtection="1">
      <alignment horizontal="right" vertical="center" textRotation="90" wrapText="1"/>
      <protection locked="0"/>
    </xf>
    <xf numFmtId="0" fontId="20" fillId="0" borderId="0" xfId="1" applyFont="1" applyFill="1" applyBorder="1" applyAlignment="1" applyProtection="1">
      <alignment horizontal="right" vertical="center" wrapText="1"/>
      <protection locked="0"/>
    </xf>
    <xf numFmtId="0" fontId="20" fillId="0" borderId="6" xfId="1" applyFont="1" applyFill="1" applyBorder="1" applyAlignment="1" applyProtection="1">
      <alignment horizontal="right" vertical="center" wrapText="1"/>
      <protection locked="0"/>
    </xf>
    <xf numFmtId="0" fontId="20" fillId="0" borderId="22" xfId="1" applyFont="1" applyBorder="1" applyAlignment="1" applyProtection="1">
      <alignment horizontal="center" vertical="center" textRotation="90" wrapText="1"/>
      <protection locked="0"/>
    </xf>
    <xf numFmtId="0" fontId="20" fillId="0" borderId="26" xfId="1" applyFont="1" applyBorder="1" applyAlignment="1" applyProtection="1">
      <alignment horizontal="center" vertical="center" textRotation="90" wrapText="1"/>
      <protection locked="0"/>
    </xf>
    <xf numFmtId="0" fontId="20" fillId="4" borderId="15" xfId="1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 wrapText="1"/>
      <protection locked="0"/>
    </xf>
    <xf numFmtId="0" fontId="20" fillId="4" borderId="17" xfId="1" applyFont="1" applyFill="1" applyBorder="1" applyAlignment="1" applyProtection="1">
      <alignment horizontal="center" vertical="center" wrapText="1"/>
      <protection locked="0"/>
    </xf>
    <xf numFmtId="0" fontId="20" fillId="4" borderId="2" xfId="1" applyFont="1" applyFill="1" applyBorder="1" applyAlignment="1" applyProtection="1">
      <alignment horizontal="center" vertical="center" wrapText="1"/>
      <protection locked="0"/>
    </xf>
    <xf numFmtId="0" fontId="20" fillId="4" borderId="3" xfId="1" applyFont="1" applyFill="1" applyBorder="1" applyAlignment="1" applyProtection="1">
      <alignment horizontal="center" vertical="center" wrapText="1"/>
      <protection locked="0"/>
    </xf>
    <xf numFmtId="0" fontId="20" fillId="4" borderId="4" xfId="1" applyFont="1" applyFill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20" fillId="2" borderId="27" xfId="1" applyFont="1" applyFill="1" applyBorder="1" applyAlignment="1" applyProtection="1">
      <alignment horizontal="center" vertical="center" wrapText="1"/>
      <protection locked="0"/>
    </xf>
    <xf numFmtId="0" fontId="20" fillId="2" borderId="55" xfId="1" applyFont="1" applyFill="1" applyBorder="1" applyAlignment="1" applyProtection="1">
      <alignment horizontal="center" vertical="center" wrapText="1"/>
      <protection locked="0"/>
    </xf>
    <xf numFmtId="2" fontId="20" fillId="2" borderId="21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56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5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1" applyFont="1" applyBorder="1" applyAlignment="1" applyProtection="1">
      <alignment horizontal="center" vertical="center" textRotation="90" wrapText="1"/>
      <protection locked="0"/>
    </xf>
    <xf numFmtId="0" fontId="20" fillId="0" borderId="19" xfId="1" applyFont="1" applyBorder="1" applyAlignment="1" applyProtection="1">
      <alignment horizontal="center" vertical="center" textRotation="90" wrapText="1"/>
      <protection locked="0"/>
    </xf>
    <xf numFmtId="0" fontId="20" fillId="0" borderId="34" xfId="1" applyFont="1" applyBorder="1" applyAlignment="1" applyProtection="1">
      <alignment horizontal="center" vertical="center" textRotation="90" wrapText="1"/>
      <protection locked="0"/>
    </xf>
    <xf numFmtId="0" fontId="20" fillId="0" borderId="15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20" fillId="0" borderId="20" xfId="1" applyFont="1" applyBorder="1" applyAlignment="1" applyProtection="1">
      <alignment horizontal="center" vertical="center" textRotation="90" wrapText="1"/>
      <protection locked="0"/>
    </xf>
    <xf numFmtId="0" fontId="20" fillId="0" borderId="24" xfId="1" applyFont="1" applyBorder="1" applyAlignment="1" applyProtection="1">
      <alignment horizontal="center" vertical="center" textRotation="90" wrapText="1"/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0" fontId="10" fillId="0" borderId="3" xfId="1" applyFont="1" applyFill="1" applyBorder="1" applyAlignment="1" applyProtection="1">
      <alignment horizontal="center"/>
      <protection locked="0"/>
    </xf>
    <xf numFmtId="0" fontId="10" fillId="0" borderId="4" xfId="1" applyFont="1" applyFill="1" applyBorder="1" applyAlignment="1" applyProtection="1">
      <alignment horizontal="center"/>
      <protection locked="0"/>
    </xf>
    <xf numFmtId="0" fontId="10" fillId="0" borderId="55" xfId="1" applyFont="1" applyBorder="1" applyAlignment="1" applyProtection="1">
      <alignment horizontal="right" vertical="center" wrapText="1"/>
      <protection locked="0"/>
    </xf>
    <xf numFmtId="0" fontId="10" fillId="0" borderId="30" xfId="1" applyFont="1" applyBorder="1" applyAlignment="1" applyProtection="1">
      <alignment horizontal="right" vertical="center" wrapText="1"/>
      <protection locked="0"/>
    </xf>
    <xf numFmtId="0" fontId="10" fillId="0" borderId="31" xfId="1" applyFont="1" applyBorder="1" applyAlignment="1" applyProtection="1">
      <alignment horizontal="right" vertical="center" wrapText="1"/>
      <protection locked="0"/>
    </xf>
    <xf numFmtId="0" fontId="10" fillId="0" borderId="5" xfId="1" applyFont="1" applyFill="1" applyBorder="1" applyAlignment="1" applyProtection="1">
      <alignment horizontal="right" wrapText="1"/>
    </xf>
    <xf numFmtId="0" fontId="10" fillId="0" borderId="0" xfId="1" applyFont="1" applyFill="1" applyBorder="1" applyAlignment="1" applyProtection="1">
      <alignment horizontal="right" wrapText="1"/>
    </xf>
    <xf numFmtId="0" fontId="10" fillId="0" borderId="6" xfId="1" applyFont="1" applyFill="1" applyBorder="1" applyAlignment="1" applyProtection="1">
      <alignment horizontal="right" wrapText="1"/>
    </xf>
    <xf numFmtId="169" fontId="33" fillId="0" borderId="58" xfId="1" applyNumberFormat="1" applyFont="1" applyBorder="1" applyAlignment="1">
      <alignment horizontal="center" vertical="center" wrapText="1"/>
    </xf>
    <xf numFmtId="170" fontId="34" fillId="0" borderId="58" xfId="1" applyNumberFormat="1" applyFont="1" applyBorder="1" applyAlignment="1" applyProtection="1">
      <alignment horizontal="center"/>
      <protection locked="0"/>
    </xf>
    <xf numFmtId="0" fontId="38" fillId="0" borderId="59" xfId="1" applyFont="1" applyBorder="1" applyAlignment="1" applyProtection="1">
      <alignment horizontal="center" vertical="center"/>
      <protection locked="0"/>
    </xf>
    <xf numFmtId="0" fontId="3" fillId="2" borderId="55" xfId="1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36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4" fontId="3" fillId="6" borderId="37" xfId="1" applyNumberFormat="1" applyFont="1" applyFill="1" applyBorder="1" applyAlignment="1">
      <alignment horizontal="center" vertical="center" wrapText="1"/>
    </xf>
    <xf numFmtId="4" fontId="3" fillId="6" borderId="9" xfId="1" applyNumberFormat="1" applyFont="1" applyFill="1" applyBorder="1" applyAlignment="1">
      <alignment horizontal="center" vertical="center" wrapText="1"/>
    </xf>
    <xf numFmtId="4" fontId="3" fillId="6" borderId="10" xfId="1" applyNumberFormat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61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 розрахунок 1 до маршруту 1"/>
      <sheetName val="1"/>
      <sheetName val="додаток1 до маршруту 1"/>
      <sheetName val=" розрахунок 1 до маршруту 2"/>
      <sheetName val="2"/>
      <sheetName val="додаток1 до маршруту 2"/>
      <sheetName val=" розрахунок 1 до маршруту 3"/>
      <sheetName val="3"/>
      <sheetName val="додаток1 до маршруту 3"/>
      <sheetName val=" розрахунок 1 до маршруту 4"/>
      <sheetName val="4"/>
      <sheetName val="додаток1 до маршруту 4"/>
      <sheetName val=" розрахунок 1 до маршруту 5"/>
      <sheetName val="5"/>
      <sheetName val="додаток1 до маршруту 5"/>
      <sheetName val=" розрахунок до паливного газу"/>
      <sheetName val="ПАЛ.ГАЗ"/>
      <sheetName val="Сол.кисл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>
        <row r="1">
          <cell r="F1">
            <v>42887</v>
          </cell>
          <cell r="L1">
            <v>42856</v>
          </cell>
          <cell r="N1">
            <v>42886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T5">
            <v>8.734</v>
          </cell>
          <cell r="U5">
            <v>18.54</v>
          </cell>
          <cell r="V5">
            <v>2.4390000000000001</v>
          </cell>
          <cell r="W5">
            <v>3.0190000000000001</v>
          </cell>
          <cell r="X5">
            <v>0.41699999999999998</v>
          </cell>
        </row>
        <row r="6">
          <cell r="T6">
            <v>6.7709999999999999</v>
          </cell>
          <cell r="U6">
            <v>14.18</v>
          </cell>
          <cell r="V6">
            <v>1.712</v>
          </cell>
          <cell r="W6">
            <v>2.27</v>
          </cell>
          <cell r="X6">
            <v>0.29299999999999998</v>
          </cell>
        </row>
        <row r="7">
          <cell r="T7">
            <v>5.8150000000000004</v>
          </cell>
          <cell r="U7">
            <v>13.515000000000001</v>
          </cell>
          <cell r="V7">
            <v>1.3360000000000001</v>
          </cell>
          <cell r="W7">
            <v>1.91</v>
          </cell>
          <cell r="X7">
            <v>0.20799999999999999</v>
          </cell>
        </row>
        <row r="8">
          <cell r="T8">
            <v>4.8449999999999998</v>
          </cell>
          <cell r="U8">
            <v>14.51</v>
          </cell>
          <cell r="V8">
            <v>1.1140000000000001</v>
          </cell>
          <cell r="W8">
            <v>1.6910000000000001</v>
          </cell>
          <cell r="X8">
            <v>0.19400000000000001</v>
          </cell>
        </row>
        <row r="9">
          <cell r="T9">
            <v>4.6820000000000004</v>
          </cell>
          <cell r="U9">
            <v>14.599</v>
          </cell>
          <cell r="V9">
            <v>1.1180000000000001</v>
          </cell>
          <cell r="W9">
            <v>1.6559999999999999</v>
          </cell>
          <cell r="X9">
            <v>0.20499999999999999</v>
          </cell>
        </row>
        <row r="10">
          <cell r="T10">
            <v>4.625</v>
          </cell>
          <cell r="U10">
            <v>14.711</v>
          </cell>
          <cell r="V10">
            <v>1.0489999999999999</v>
          </cell>
          <cell r="W10">
            <v>1.671</v>
          </cell>
          <cell r="X10">
            <v>0.219</v>
          </cell>
        </row>
        <row r="11">
          <cell r="T11">
            <v>3.9649999999999999</v>
          </cell>
          <cell r="U11">
            <v>14.007</v>
          </cell>
          <cell r="V11">
            <v>0.95499999999999996</v>
          </cell>
          <cell r="W11">
            <v>1.4850000000000001</v>
          </cell>
          <cell r="X11">
            <v>0.17</v>
          </cell>
        </row>
        <row r="12">
          <cell r="T12">
            <v>4.923</v>
          </cell>
          <cell r="U12">
            <v>15.07</v>
          </cell>
          <cell r="V12">
            <v>1.2709999999999999</v>
          </cell>
          <cell r="W12">
            <v>1.8939999999999999</v>
          </cell>
          <cell r="X12">
            <v>0.224</v>
          </cell>
        </row>
        <row r="13">
          <cell r="T13">
            <v>6.6470000000000002</v>
          </cell>
          <cell r="U13">
            <v>21.16</v>
          </cell>
          <cell r="V13">
            <v>1.66</v>
          </cell>
          <cell r="W13">
            <v>2.1509999999999998</v>
          </cell>
          <cell r="X13">
            <v>0.22600000000000001</v>
          </cell>
        </row>
        <row r="14">
          <cell r="T14">
            <v>8.8130000000000006</v>
          </cell>
          <cell r="U14">
            <v>25.841000000000001</v>
          </cell>
          <cell r="V14">
            <v>2.375</v>
          </cell>
          <cell r="W14">
            <v>2.6880000000000002</v>
          </cell>
          <cell r="X14">
            <v>0.35499999999999998</v>
          </cell>
        </row>
        <row r="15">
          <cell r="T15">
            <v>8.9510000000000005</v>
          </cell>
          <cell r="U15">
            <v>22.067</v>
          </cell>
          <cell r="V15">
            <v>2.0329999999999999</v>
          </cell>
          <cell r="W15">
            <v>2.6850000000000001</v>
          </cell>
          <cell r="X15">
            <v>0.34100000000000003</v>
          </cell>
        </row>
        <row r="16">
          <cell r="T16">
            <v>8.548</v>
          </cell>
          <cell r="U16">
            <v>23.765000000000001</v>
          </cell>
          <cell r="V16">
            <v>2.2360000000000002</v>
          </cell>
          <cell r="W16">
            <v>3.0670000000000002</v>
          </cell>
          <cell r="X16">
            <v>0.41099999999999998</v>
          </cell>
        </row>
        <row r="17">
          <cell r="T17">
            <v>9.0459999999999994</v>
          </cell>
          <cell r="U17">
            <v>24.28</v>
          </cell>
          <cell r="V17">
            <v>2.1739999999999999</v>
          </cell>
          <cell r="W17">
            <v>3.1669999999999998</v>
          </cell>
          <cell r="X17">
            <v>0.39900000000000002</v>
          </cell>
        </row>
        <row r="18">
          <cell r="T18">
            <v>9.2129999999999992</v>
          </cell>
          <cell r="U18">
            <v>23.882999999999999</v>
          </cell>
          <cell r="V18">
            <v>2.081</v>
          </cell>
          <cell r="W18">
            <v>3.3340000000000001</v>
          </cell>
          <cell r="X18">
            <v>0.435</v>
          </cell>
        </row>
        <row r="19">
          <cell r="T19">
            <v>6.2060000000000004</v>
          </cell>
          <cell r="U19">
            <v>14.705</v>
          </cell>
          <cell r="V19">
            <v>1.145</v>
          </cell>
          <cell r="W19">
            <v>1.873</v>
          </cell>
          <cell r="X19">
            <v>0.20899999999999999</v>
          </cell>
        </row>
        <row r="20">
          <cell r="T20">
            <v>4.633</v>
          </cell>
          <cell r="U20">
            <v>12.035</v>
          </cell>
          <cell r="V20">
            <v>1.0900000000000001</v>
          </cell>
          <cell r="W20">
            <v>1.772</v>
          </cell>
          <cell r="X20">
            <v>0.153</v>
          </cell>
        </row>
        <row r="21">
          <cell r="T21">
            <v>4.6470000000000002</v>
          </cell>
          <cell r="U21">
            <v>17.57</v>
          </cell>
          <cell r="V21">
            <v>1.079</v>
          </cell>
          <cell r="W21">
            <v>1.6819999999999999</v>
          </cell>
          <cell r="X21">
            <v>0.17299999999999999</v>
          </cell>
        </row>
        <row r="22">
          <cell r="T22">
            <v>4.4080000000000004</v>
          </cell>
          <cell r="U22">
            <v>14.878</v>
          </cell>
          <cell r="V22">
            <v>1.0129999999999999</v>
          </cell>
          <cell r="W22">
            <v>1.552</v>
          </cell>
          <cell r="X22">
            <v>0.16600000000000001</v>
          </cell>
        </row>
        <row r="23">
          <cell r="T23">
            <v>4.1769999999999996</v>
          </cell>
          <cell r="U23">
            <v>11.555</v>
          </cell>
          <cell r="V23">
            <v>1.01</v>
          </cell>
          <cell r="W23">
            <v>1.552</v>
          </cell>
          <cell r="X23">
            <v>0.192</v>
          </cell>
        </row>
        <row r="24">
          <cell r="T24">
            <v>4.74</v>
          </cell>
          <cell r="U24">
            <v>13.821</v>
          </cell>
          <cell r="V24">
            <v>1.1299999999999999</v>
          </cell>
          <cell r="W24">
            <v>1.758</v>
          </cell>
          <cell r="X24">
            <v>0.193</v>
          </cell>
        </row>
        <row r="25">
          <cell r="T25">
            <v>4.1639999999999997</v>
          </cell>
          <cell r="U25">
            <v>13.599</v>
          </cell>
          <cell r="V25">
            <v>1.08</v>
          </cell>
          <cell r="W25">
            <v>1.554</v>
          </cell>
          <cell r="X25">
            <v>0.191</v>
          </cell>
        </row>
        <row r="26">
          <cell r="T26">
            <v>3.577</v>
          </cell>
          <cell r="U26">
            <v>12.413</v>
          </cell>
          <cell r="V26">
            <v>0.87</v>
          </cell>
          <cell r="W26">
            <v>1.3320000000000001</v>
          </cell>
          <cell r="X26">
            <v>0.14699999999999999</v>
          </cell>
        </row>
        <row r="27">
          <cell r="T27">
            <v>3.073</v>
          </cell>
          <cell r="U27">
            <v>13.616</v>
          </cell>
          <cell r="V27">
            <v>0.70899999999999996</v>
          </cell>
          <cell r="W27">
            <v>1.145</v>
          </cell>
          <cell r="X27">
            <v>0.13700000000000001</v>
          </cell>
        </row>
        <row r="28">
          <cell r="T28">
            <v>2.9009999999999998</v>
          </cell>
          <cell r="U28">
            <v>11.006</v>
          </cell>
          <cell r="V28">
            <v>0.70399999999999996</v>
          </cell>
          <cell r="W28">
            <v>1.173</v>
          </cell>
          <cell r="X28">
            <v>0.14799999999999999</v>
          </cell>
        </row>
        <row r="29">
          <cell r="T29">
            <v>3.1789999999999998</v>
          </cell>
          <cell r="U29">
            <v>11.723000000000001</v>
          </cell>
          <cell r="V29">
            <v>0.79100000000000004</v>
          </cell>
          <cell r="W29">
            <v>1.272</v>
          </cell>
          <cell r="X29">
            <v>0.14499999999999999</v>
          </cell>
        </row>
        <row r="30">
          <cell r="T30">
            <v>3.484</v>
          </cell>
          <cell r="U30">
            <v>11.898999999999999</v>
          </cell>
          <cell r="V30">
            <v>0.92</v>
          </cell>
          <cell r="W30">
            <v>1.4239999999999999</v>
          </cell>
          <cell r="X30">
            <v>0.17699999999999999</v>
          </cell>
        </row>
        <row r="31">
          <cell r="T31">
            <v>3.968</v>
          </cell>
          <cell r="U31">
            <v>13.005000000000001</v>
          </cell>
          <cell r="V31">
            <v>0.97399999999999998</v>
          </cell>
          <cell r="W31">
            <v>1.508</v>
          </cell>
          <cell r="X31">
            <v>0.20200000000000001</v>
          </cell>
        </row>
        <row r="32">
          <cell r="T32">
            <v>3.3479999999999999</v>
          </cell>
          <cell r="U32">
            <v>12.519</v>
          </cell>
          <cell r="V32">
            <v>0.81100000000000005</v>
          </cell>
          <cell r="W32">
            <v>1.3360000000000001</v>
          </cell>
          <cell r="X32">
            <v>0.161</v>
          </cell>
        </row>
        <row r="33">
          <cell r="T33">
            <v>2.7349999999999999</v>
          </cell>
          <cell r="U33">
            <v>10.736000000000001</v>
          </cell>
          <cell r="V33">
            <v>0.65300000000000002</v>
          </cell>
          <cell r="W33">
            <v>1.1739999999999999</v>
          </cell>
          <cell r="X33">
            <v>0.13600000000000001</v>
          </cell>
        </row>
        <row r="34">
          <cell r="T34">
            <v>2.7410000000000001</v>
          </cell>
          <cell r="U34">
            <v>12.294</v>
          </cell>
          <cell r="V34">
            <v>0.67900000000000005</v>
          </cell>
          <cell r="W34">
            <v>1.153</v>
          </cell>
          <cell r="X34">
            <v>0.11899999999999999</v>
          </cell>
        </row>
        <row r="35">
          <cell r="T35">
            <v>2.6309999999999998</v>
          </cell>
          <cell r="U35">
            <v>12.315</v>
          </cell>
          <cell r="V35">
            <v>0.60599999999999998</v>
          </cell>
          <cell r="W35">
            <v>1.143</v>
          </cell>
          <cell r="X35">
            <v>0.152</v>
          </cell>
        </row>
      </sheetData>
      <sheetData sheetId="13">
        <row r="7">
          <cell r="H7">
            <v>33.149000000000001</v>
          </cell>
        </row>
        <row r="8">
          <cell r="H8">
            <v>25.225999999999999</v>
          </cell>
        </row>
        <row r="9">
          <cell r="H9">
            <v>22.783999999999999</v>
          </cell>
        </row>
        <row r="10">
          <cell r="H10">
            <v>22.353999999999999</v>
          </cell>
        </row>
        <row r="11">
          <cell r="H11">
            <v>22.259999999999994</v>
          </cell>
        </row>
        <row r="12">
          <cell r="H12">
            <v>22.274999999999999</v>
          </cell>
        </row>
        <row r="13">
          <cell r="H13">
            <v>20.582000000000001</v>
          </cell>
        </row>
        <row r="14">
          <cell r="H14">
            <v>23.382000000000001</v>
          </cell>
        </row>
        <row r="15">
          <cell r="H15">
            <v>31.844000000000001</v>
          </cell>
        </row>
        <row r="16">
          <cell r="H16">
            <v>40.072000000000003</v>
          </cell>
        </row>
        <row r="17">
          <cell r="H17">
            <v>36.077000000000005</v>
          </cell>
        </row>
        <row r="18">
          <cell r="H18">
            <v>38.027000000000001</v>
          </cell>
        </row>
        <row r="19">
          <cell r="H19">
            <v>39.066000000000003</v>
          </cell>
        </row>
        <row r="20">
          <cell r="H20">
            <v>38.946000000000005</v>
          </cell>
        </row>
        <row r="21">
          <cell r="H21">
            <v>24.138000000000002</v>
          </cell>
        </row>
        <row r="22">
          <cell r="H22">
            <v>19.682999999999996</v>
          </cell>
        </row>
        <row r="23">
          <cell r="H23">
            <v>25.150999999999996</v>
          </cell>
        </row>
        <row r="24">
          <cell r="H24">
            <v>22.016999999999999</v>
          </cell>
        </row>
        <row r="25">
          <cell r="H25">
            <v>18.486000000000001</v>
          </cell>
        </row>
        <row r="26">
          <cell r="H26">
            <v>21.641999999999999</v>
          </cell>
        </row>
        <row r="27">
          <cell r="H27">
            <v>20.587999999999994</v>
          </cell>
        </row>
        <row r="28">
          <cell r="H28">
            <v>18.338999999999999</v>
          </cell>
        </row>
        <row r="29">
          <cell r="H29">
            <v>18.68</v>
          </cell>
        </row>
        <row r="30">
          <cell r="H30">
            <v>15.932</v>
          </cell>
        </row>
        <row r="31">
          <cell r="H31">
            <v>17.11</v>
          </cell>
        </row>
        <row r="32">
          <cell r="H32">
            <v>17.904</v>
          </cell>
        </row>
        <row r="33">
          <cell r="H33">
            <v>19.657</v>
          </cell>
        </row>
        <row r="34">
          <cell r="H34">
            <v>18.175000000000001</v>
          </cell>
        </row>
        <row r="35">
          <cell r="H35">
            <v>15.433999999999999</v>
          </cell>
        </row>
        <row r="36">
          <cell r="H36">
            <v>16.986000000000001</v>
          </cell>
        </row>
        <row r="37">
          <cell r="H37">
            <v>16.847000000000001</v>
          </cell>
        </row>
        <row r="38">
          <cell r="H38">
            <v>742.81299999999987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Y42"/>
  <sheetViews>
    <sheetView topLeftCell="A19" zoomScaleNormal="100" workbookViewId="0">
      <pane xSplit="2" topLeftCell="C1" activePane="topRight" state="frozen"/>
      <selection activeCell="C40" sqref="C40:H42"/>
      <selection pane="topRight" activeCell="C40" sqref="C40:H42"/>
    </sheetView>
  </sheetViews>
  <sheetFormatPr defaultRowHeight="15" x14ac:dyDescent="0.25"/>
  <cols>
    <col min="1" max="1" width="18.140625" style="1" customWidth="1"/>
    <col min="2" max="2" width="9.140625" style="1"/>
    <col min="3" max="46" width="14" style="1" customWidth="1"/>
    <col min="47" max="47" width="12.28515625" style="1" customWidth="1"/>
    <col min="48" max="69" width="14" style="1" customWidth="1"/>
    <col min="70" max="70" width="12.7109375" style="1" customWidth="1"/>
    <col min="71" max="71" width="13.42578125" style="1" customWidth="1"/>
    <col min="72" max="72" width="14" style="1" customWidth="1"/>
    <col min="73" max="73" width="13.140625" style="1" customWidth="1"/>
    <col min="74" max="74" width="13.85546875" style="1" customWidth="1"/>
    <col min="75" max="75" width="15.28515625" style="1" customWidth="1"/>
    <col min="76" max="76" width="9.140625" style="1"/>
    <col min="77" max="77" width="22.28515625" style="1" customWidth="1"/>
    <col min="78" max="16384" width="9.140625" style="1"/>
  </cols>
  <sheetData>
    <row r="1" spans="1:74" x14ac:dyDescent="0.25">
      <c r="A1" s="223"/>
      <c r="B1" s="223"/>
    </row>
    <row r="2" spans="1:74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x14ac:dyDescent="0.25"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23.25" customHeight="1" x14ac:dyDescent="0.25">
      <c r="A4" s="224" t="s">
        <v>1</v>
      </c>
      <c r="B4" s="225" t="s">
        <v>2</v>
      </c>
      <c r="C4" s="222" t="s">
        <v>3</v>
      </c>
      <c r="D4" s="222"/>
      <c r="E4" s="222"/>
      <c r="F4" s="222"/>
      <c r="G4" s="222"/>
      <c r="H4" s="226" t="s">
        <v>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227"/>
      <c r="BP4" s="227"/>
      <c r="BQ4" s="227"/>
      <c r="BR4" s="221"/>
      <c r="BS4" s="221"/>
      <c r="BT4" s="221"/>
      <c r="BU4" s="221"/>
      <c r="BV4" s="221"/>
    </row>
    <row r="5" spans="1:74" ht="23.25" customHeight="1" x14ac:dyDescent="0.25">
      <c r="A5" s="224"/>
      <c r="B5" s="225"/>
      <c r="C5" s="222" t="s">
        <v>5</v>
      </c>
      <c r="D5" s="222"/>
      <c r="E5" s="222"/>
      <c r="F5" s="222"/>
      <c r="G5" s="222"/>
      <c r="H5" s="22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75" customHeight="1" x14ac:dyDescent="0.25">
      <c r="A6" s="224"/>
      <c r="B6" s="225"/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22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1:74" x14ac:dyDescent="0.25">
      <c r="A7" s="8">
        <v>1</v>
      </c>
      <c r="B7" s="9">
        <f>'1'!S11</f>
        <v>38.177500000000002</v>
      </c>
      <c r="C7" s="10">
        <f>'[1]Добові (2)'!T5</f>
        <v>8.734</v>
      </c>
      <c r="D7" s="10">
        <f>'[1]Добові (2)'!U5</f>
        <v>18.54</v>
      </c>
      <c r="E7" s="10">
        <f>'[1]Добові (2)'!V5</f>
        <v>2.4390000000000001</v>
      </c>
      <c r="F7" s="10">
        <f>'[1]Добові (2)'!W5</f>
        <v>3.0190000000000001</v>
      </c>
      <c r="G7" s="10">
        <f>'[1]Добові (2)'!X5</f>
        <v>0.41699999999999998</v>
      </c>
      <c r="H7" s="11">
        <f>SUM(C7:G7)</f>
        <v>33.149000000000001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</row>
    <row r="8" spans="1:74" x14ac:dyDescent="0.25">
      <c r="A8" s="8">
        <v>2</v>
      </c>
      <c r="B8" s="9">
        <f>'1'!S12</f>
        <v>38.177500000000002</v>
      </c>
      <c r="C8" s="10">
        <f>'[1]Добові (2)'!T6</f>
        <v>6.7709999999999999</v>
      </c>
      <c r="D8" s="10">
        <f>'[1]Добові (2)'!U6</f>
        <v>14.18</v>
      </c>
      <c r="E8" s="10">
        <f>'[1]Добові (2)'!V6</f>
        <v>1.712</v>
      </c>
      <c r="F8" s="10">
        <f>'[1]Добові (2)'!W6</f>
        <v>2.27</v>
      </c>
      <c r="G8" s="10">
        <f>'[1]Добові (2)'!X6</f>
        <v>0.29299999999999998</v>
      </c>
      <c r="H8" s="11">
        <f t="shared" ref="H8:H37" si="0">SUM(C8:G8)</f>
        <v>25.225999999999999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</row>
    <row r="9" spans="1:74" x14ac:dyDescent="0.25">
      <c r="A9" s="8">
        <v>3</v>
      </c>
      <c r="B9" s="9">
        <f>'1'!S13</f>
        <v>38.25</v>
      </c>
      <c r="C9" s="10">
        <f>'[1]Добові (2)'!T7</f>
        <v>5.8150000000000004</v>
      </c>
      <c r="D9" s="10">
        <f>'[1]Добові (2)'!U7</f>
        <v>13.515000000000001</v>
      </c>
      <c r="E9" s="10">
        <f>'[1]Добові (2)'!V7</f>
        <v>1.3360000000000001</v>
      </c>
      <c r="F9" s="10">
        <f>'[1]Добові (2)'!W7</f>
        <v>1.91</v>
      </c>
      <c r="G9" s="10">
        <f>'[1]Добові (2)'!X7</f>
        <v>0.20799999999999999</v>
      </c>
      <c r="H9" s="11">
        <f t="shared" si="0"/>
        <v>22.783999999999999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</row>
    <row r="10" spans="1:74" x14ac:dyDescent="0.25">
      <c r="A10" s="8">
        <v>4</v>
      </c>
      <c r="B10" s="9">
        <f>'1'!S14</f>
        <v>38.25</v>
      </c>
      <c r="C10" s="10">
        <f>'[1]Добові (2)'!T8</f>
        <v>4.8449999999999998</v>
      </c>
      <c r="D10" s="10">
        <f>'[1]Добові (2)'!U8</f>
        <v>14.51</v>
      </c>
      <c r="E10" s="10">
        <f>'[1]Добові (2)'!V8</f>
        <v>1.1140000000000001</v>
      </c>
      <c r="F10" s="10">
        <f>'[1]Добові (2)'!W8</f>
        <v>1.6910000000000001</v>
      </c>
      <c r="G10" s="10">
        <f>'[1]Добові (2)'!X8</f>
        <v>0.19400000000000001</v>
      </c>
      <c r="H10" s="11">
        <f t="shared" si="0"/>
        <v>22.353999999999999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</row>
    <row r="11" spans="1:74" x14ac:dyDescent="0.25">
      <c r="A11" s="8">
        <v>5</v>
      </c>
      <c r="B11" s="9">
        <f>'1'!S15</f>
        <v>38.25</v>
      </c>
      <c r="C11" s="10">
        <f>'[1]Добові (2)'!T9</f>
        <v>4.6820000000000004</v>
      </c>
      <c r="D11" s="10">
        <f>'[1]Добові (2)'!U9</f>
        <v>14.599</v>
      </c>
      <c r="E11" s="10">
        <f>'[1]Добові (2)'!V9</f>
        <v>1.1180000000000001</v>
      </c>
      <c r="F11" s="10">
        <f>'[1]Добові (2)'!W9</f>
        <v>1.6559999999999999</v>
      </c>
      <c r="G11" s="10">
        <f>'[1]Добові (2)'!X9</f>
        <v>0.20499999999999999</v>
      </c>
      <c r="H11" s="11">
        <f t="shared" si="0"/>
        <v>22.259999999999994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</row>
    <row r="12" spans="1:74" x14ac:dyDescent="0.25">
      <c r="A12" s="8">
        <v>6</v>
      </c>
      <c r="B12" s="9">
        <f>'1'!S16</f>
        <v>38.25</v>
      </c>
      <c r="C12" s="10">
        <f>'[1]Добові (2)'!T10</f>
        <v>4.625</v>
      </c>
      <c r="D12" s="10">
        <f>'[1]Добові (2)'!U10</f>
        <v>14.711</v>
      </c>
      <c r="E12" s="10">
        <f>'[1]Добові (2)'!V10</f>
        <v>1.0489999999999999</v>
      </c>
      <c r="F12" s="10">
        <f>'[1]Добові (2)'!W10</f>
        <v>1.671</v>
      </c>
      <c r="G12" s="10">
        <f>'[1]Добові (2)'!X10</f>
        <v>0.219</v>
      </c>
      <c r="H12" s="11">
        <f t="shared" si="0"/>
        <v>22.274999999999999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</row>
    <row r="13" spans="1:74" x14ac:dyDescent="0.25">
      <c r="A13" s="8">
        <v>7</v>
      </c>
      <c r="B13" s="9">
        <f>'1'!S17</f>
        <v>38.25</v>
      </c>
      <c r="C13" s="10">
        <f>'[1]Добові (2)'!T11</f>
        <v>3.9649999999999999</v>
      </c>
      <c r="D13" s="10">
        <f>'[1]Добові (2)'!U11</f>
        <v>14.007</v>
      </c>
      <c r="E13" s="10">
        <f>'[1]Добові (2)'!V11</f>
        <v>0.95499999999999996</v>
      </c>
      <c r="F13" s="10">
        <f>'[1]Добові (2)'!W11</f>
        <v>1.4850000000000001</v>
      </c>
      <c r="G13" s="10">
        <f>'[1]Добові (2)'!X11</f>
        <v>0.17</v>
      </c>
      <c r="H13" s="11">
        <f t="shared" si="0"/>
        <v>20.582000000000001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</row>
    <row r="14" spans="1:74" x14ac:dyDescent="0.25">
      <c r="A14" s="8">
        <v>8</v>
      </c>
      <c r="B14" s="9">
        <f>'1'!S18</f>
        <v>38.25</v>
      </c>
      <c r="C14" s="10">
        <f>'[1]Добові (2)'!T12</f>
        <v>4.923</v>
      </c>
      <c r="D14" s="10">
        <f>'[1]Добові (2)'!U12</f>
        <v>15.07</v>
      </c>
      <c r="E14" s="10">
        <f>'[1]Добові (2)'!V12</f>
        <v>1.2709999999999999</v>
      </c>
      <c r="F14" s="10">
        <f>'[1]Добові (2)'!W12</f>
        <v>1.8939999999999999</v>
      </c>
      <c r="G14" s="10">
        <f>'[1]Добові (2)'!X12</f>
        <v>0.224</v>
      </c>
      <c r="H14" s="11">
        <f t="shared" si="0"/>
        <v>23.382000000000001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</row>
    <row r="15" spans="1:74" x14ac:dyDescent="0.25">
      <c r="A15" s="8">
        <v>9</v>
      </c>
      <c r="B15" s="9">
        <f>'1'!S19</f>
        <v>38.25</v>
      </c>
      <c r="C15" s="10">
        <f>'[1]Добові (2)'!T13</f>
        <v>6.6470000000000002</v>
      </c>
      <c r="D15" s="10">
        <f>'[1]Добові (2)'!U13</f>
        <v>21.16</v>
      </c>
      <c r="E15" s="10">
        <f>'[1]Добові (2)'!V13</f>
        <v>1.66</v>
      </c>
      <c r="F15" s="10">
        <f>'[1]Добові (2)'!W13</f>
        <v>2.1509999999999998</v>
      </c>
      <c r="G15" s="10">
        <f>'[1]Добові (2)'!X13</f>
        <v>0.22600000000000001</v>
      </c>
      <c r="H15" s="11">
        <f t="shared" si="0"/>
        <v>31.844000000000001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x14ac:dyDescent="0.25">
      <c r="A16" s="8">
        <v>10</v>
      </c>
      <c r="B16" s="9">
        <f>'1'!S20</f>
        <v>38.314599999999999</v>
      </c>
      <c r="C16" s="10">
        <f>'[1]Добові (2)'!T14</f>
        <v>8.8130000000000006</v>
      </c>
      <c r="D16" s="10">
        <f>'[1]Добові (2)'!U14</f>
        <v>25.841000000000001</v>
      </c>
      <c r="E16" s="10">
        <f>'[1]Добові (2)'!V14</f>
        <v>2.375</v>
      </c>
      <c r="F16" s="10">
        <f>'[1]Добові (2)'!W14</f>
        <v>2.6880000000000002</v>
      </c>
      <c r="G16" s="10">
        <f>'[1]Добові (2)'!X14</f>
        <v>0.35499999999999998</v>
      </c>
      <c r="H16" s="11">
        <f t="shared" si="0"/>
        <v>40.072000000000003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1:74" x14ac:dyDescent="0.25">
      <c r="A17" s="8">
        <v>11</v>
      </c>
      <c r="B17" s="9">
        <f>'1'!S21</f>
        <v>38.314599999999999</v>
      </c>
      <c r="C17" s="10">
        <f>'[1]Добові (2)'!T15</f>
        <v>8.9510000000000005</v>
      </c>
      <c r="D17" s="10">
        <f>'[1]Добові (2)'!U15</f>
        <v>22.067</v>
      </c>
      <c r="E17" s="10">
        <f>'[1]Добові (2)'!V15</f>
        <v>2.0329999999999999</v>
      </c>
      <c r="F17" s="10">
        <f>'[1]Добові (2)'!W15</f>
        <v>2.6850000000000001</v>
      </c>
      <c r="G17" s="10">
        <f>'[1]Добові (2)'!X15</f>
        <v>0.34100000000000003</v>
      </c>
      <c r="H17" s="11">
        <f t="shared" si="0"/>
        <v>36.077000000000005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</row>
    <row r="18" spans="1:74" x14ac:dyDescent="0.25">
      <c r="A18" s="8">
        <v>12</v>
      </c>
      <c r="B18" s="9">
        <f>'1'!S22</f>
        <v>38.314599999999999</v>
      </c>
      <c r="C18" s="10">
        <f>'[1]Добові (2)'!T16</f>
        <v>8.548</v>
      </c>
      <c r="D18" s="10">
        <f>'[1]Добові (2)'!U16</f>
        <v>23.765000000000001</v>
      </c>
      <c r="E18" s="10">
        <f>'[1]Добові (2)'!V16</f>
        <v>2.2360000000000002</v>
      </c>
      <c r="F18" s="10">
        <f>'[1]Добові (2)'!W16</f>
        <v>3.0670000000000002</v>
      </c>
      <c r="G18" s="10">
        <f>'[1]Добові (2)'!X16</f>
        <v>0.41099999999999998</v>
      </c>
      <c r="H18" s="11">
        <f t="shared" si="0"/>
        <v>38.027000000000001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1:74" x14ac:dyDescent="0.25">
      <c r="A19" s="8">
        <v>13</v>
      </c>
      <c r="B19" s="9">
        <f>'1'!S23</f>
        <v>38.314599999999999</v>
      </c>
      <c r="C19" s="10">
        <f>'[1]Добові (2)'!T17</f>
        <v>9.0459999999999994</v>
      </c>
      <c r="D19" s="10">
        <f>'[1]Добові (2)'!U17</f>
        <v>24.28</v>
      </c>
      <c r="E19" s="10">
        <f>'[1]Добові (2)'!V17</f>
        <v>2.1739999999999999</v>
      </c>
      <c r="F19" s="10">
        <f>'[1]Добові (2)'!W17</f>
        <v>3.1669999999999998</v>
      </c>
      <c r="G19" s="10">
        <f>'[1]Добові (2)'!X17</f>
        <v>0.39900000000000002</v>
      </c>
      <c r="H19" s="11">
        <f t="shared" si="0"/>
        <v>39.066000000000003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  <row r="20" spans="1:74" x14ac:dyDescent="0.25">
      <c r="A20" s="8">
        <v>14</v>
      </c>
      <c r="B20" s="9">
        <f>'1'!S24</f>
        <v>38.314599999999999</v>
      </c>
      <c r="C20" s="10">
        <f>'[1]Добові (2)'!T18</f>
        <v>9.2129999999999992</v>
      </c>
      <c r="D20" s="10">
        <f>'[1]Добові (2)'!U18</f>
        <v>23.882999999999999</v>
      </c>
      <c r="E20" s="10">
        <f>'[1]Добові (2)'!V18</f>
        <v>2.081</v>
      </c>
      <c r="F20" s="10">
        <f>'[1]Добові (2)'!W18</f>
        <v>3.3340000000000001</v>
      </c>
      <c r="G20" s="10">
        <f>'[1]Добові (2)'!X18</f>
        <v>0.435</v>
      </c>
      <c r="H20" s="11">
        <f t="shared" si="0"/>
        <v>38.946000000000005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</row>
    <row r="21" spans="1:74" x14ac:dyDescent="0.25">
      <c r="A21" s="8">
        <v>15</v>
      </c>
      <c r="B21" s="9">
        <f>'1'!S25</f>
        <v>38.166499999999999</v>
      </c>
      <c r="C21" s="10">
        <f>'[1]Добові (2)'!T19</f>
        <v>6.2060000000000004</v>
      </c>
      <c r="D21" s="10">
        <f>'[1]Добові (2)'!U19</f>
        <v>14.705</v>
      </c>
      <c r="E21" s="10">
        <f>'[1]Добові (2)'!V19</f>
        <v>1.145</v>
      </c>
      <c r="F21" s="10">
        <f>'[1]Добові (2)'!W19</f>
        <v>1.873</v>
      </c>
      <c r="G21" s="10">
        <f>'[1]Добові (2)'!X19</f>
        <v>0.20899999999999999</v>
      </c>
      <c r="H21" s="11">
        <f t="shared" si="0"/>
        <v>24.138000000000002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x14ac:dyDescent="0.25">
      <c r="A22" s="13">
        <v>16</v>
      </c>
      <c r="B22" s="9">
        <f>'1'!S26</f>
        <v>38.166499999999999</v>
      </c>
      <c r="C22" s="10">
        <f>'[1]Добові (2)'!T20</f>
        <v>4.633</v>
      </c>
      <c r="D22" s="10">
        <f>'[1]Добові (2)'!U20</f>
        <v>12.035</v>
      </c>
      <c r="E22" s="10">
        <f>'[1]Добові (2)'!V20</f>
        <v>1.0900000000000001</v>
      </c>
      <c r="F22" s="10">
        <f>'[1]Добові (2)'!W20</f>
        <v>1.772</v>
      </c>
      <c r="G22" s="10">
        <f>'[1]Добові (2)'!X20</f>
        <v>0.153</v>
      </c>
      <c r="H22" s="11">
        <f t="shared" si="0"/>
        <v>19.682999999999996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  <row r="23" spans="1:74" x14ac:dyDescent="0.25">
      <c r="A23" s="13">
        <v>17</v>
      </c>
      <c r="B23" s="9">
        <f>'1'!S27</f>
        <v>38.166499999999999</v>
      </c>
      <c r="C23" s="10">
        <f>'[1]Добові (2)'!T21</f>
        <v>4.6470000000000002</v>
      </c>
      <c r="D23" s="10">
        <f>'[1]Добові (2)'!U21</f>
        <v>17.57</v>
      </c>
      <c r="E23" s="10">
        <f>'[1]Добові (2)'!V21</f>
        <v>1.079</v>
      </c>
      <c r="F23" s="10">
        <f>'[1]Добові (2)'!W21</f>
        <v>1.6819999999999999</v>
      </c>
      <c r="G23" s="10">
        <f>'[1]Добові (2)'!X21</f>
        <v>0.17299999999999999</v>
      </c>
      <c r="H23" s="11">
        <f t="shared" si="0"/>
        <v>25.150999999999996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1:74" x14ac:dyDescent="0.25">
      <c r="A24" s="13">
        <v>18</v>
      </c>
      <c r="B24" s="9">
        <f>'1'!S28</f>
        <v>38.166499999999999</v>
      </c>
      <c r="C24" s="10">
        <f>'[1]Добові (2)'!T22</f>
        <v>4.4080000000000004</v>
      </c>
      <c r="D24" s="10">
        <f>'[1]Добові (2)'!U22</f>
        <v>14.878</v>
      </c>
      <c r="E24" s="10">
        <f>'[1]Добові (2)'!V22</f>
        <v>1.0129999999999999</v>
      </c>
      <c r="F24" s="10">
        <f>'[1]Добові (2)'!W22</f>
        <v>1.552</v>
      </c>
      <c r="G24" s="10">
        <f>'[1]Добові (2)'!X22</f>
        <v>0.16600000000000001</v>
      </c>
      <c r="H24" s="11">
        <f t="shared" si="0"/>
        <v>22.016999999999999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74" x14ac:dyDescent="0.25">
      <c r="A25" s="13">
        <v>19</v>
      </c>
      <c r="B25" s="9">
        <f>'1'!S29</f>
        <v>38.166499999999999</v>
      </c>
      <c r="C25" s="10">
        <f>'[1]Добові (2)'!T23</f>
        <v>4.1769999999999996</v>
      </c>
      <c r="D25" s="10">
        <f>'[1]Добові (2)'!U23</f>
        <v>11.555</v>
      </c>
      <c r="E25" s="10">
        <f>'[1]Добові (2)'!V23</f>
        <v>1.01</v>
      </c>
      <c r="F25" s="10">
        <f>'[1]Добові (2)'!W23</f>
        <v>1.552</v>
      </c>
      <c r="G25" s="10">
        <f>'[1]Добові (2)'!X23</f>
        <v>0.192</v>
      </c>
      <c r="H25" s="11">
        <f t="shared" si="0"/>
        <v>18.486000000000001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</row>
    <row r="26" spans="1:74" x14ac:dyDescent="0.25">
      <c r="A26" s="13">
        <v>20</v>
      </c>
      <c r="B26" s="9">
        <f>'1'!S30</f>
        <v>38.166499999999999</v>
      </c>
      <c r="C26" s="10">
        <f>'[1]Добові (2)'!T24</f>
        <v>4.74</v>
      </c>
      <c r="D26" s="10">
        <f>'[1]Добові (2)'!U24</f>
        <v>13.821</v>
      </c>
      <c r="E26" s="10">
        <f>'[1]Добові (2)'!V24</f>
        <v>1.1299999999999999</v>
      </c>
      <c r="F26" s="10">
        <f>'[1]Добові (2)'!W24</f>
        <v>1.758</v>
      </c>
      <c r="G26" s="10">
        <f>'[1]Добові (2)'!X24</f>
        <v>0.193</v>
      </c>
      <c r="H26" s="11">
        <f t="shared" si="0"/>
        <v>21.641999999999999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</row>
    <row r="27" spans="1:74" x14ac:dyDescent="0.25">
      <c r="A27" s="13">
        <v>21</v>
      </c>
      <c r="B27" s="9">
        <f>'1'!S31</f>
        <v>38.166499999999999</v>
      </c>
      <c r="C27" s="10">
        <f>'[1]Добові (2)'!T25</f>
        <v>4.1639999999999997</v>
      </c>
      <c r="D27" s="10">
        <f>'[1]Добові (2)'!U25</f>
        <v>13.599</v>
      </c>
      <c r="E27" s="10">
        <f>'[1]Добові (2)'!V25</f>
        <v>1.08</v>
      </c>
      <c r="F27" s="10">
        <f>'[1]Добові (2)'!W25</f>
        <v>1.554</v>
      </c>
      <c r="G27" s="10">
        <f>'[1]Добові (2)'!X25</f>
        <v>0.191</v>
      </c>
      <c r="H27" s="11">
        <f t="shared" si="0"/>
        <v>20.587999999999994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</row>
    <row r="28" spans="1:74" x14ac:dyDescent="0.25">
      <c r="A28" s="13">
        <v>22</v>
      </c>
      <c r="B28" s="9">
        <f>'1'!S32</f>
        <v>38.215200000000003</v>
      </c>
      <c r="C28" s="10">
        <f>'[1]Добові (2)'!T26</f>
        <v>3.577</v>
      </c>
      <c r="D28" s="10">
        <f>'[1]Добові (2)'!U26</f>
        <v>12.413</v>
      </c>
      <c r="E28" s="10">
        <f>'[1]Добові (2)'!V26</f>
        <v>0.87</v>
      </c>
      <c r="F28" s="10">
        <f>'[1]Добові (2)'!W26</f>
        <v>1.3320000000000001</v>
      </c>
      <c r="G28" s="10">
        <f>'[1]Добові (2)'!X26</f>
        <v>0.14699999999999999</v>
      </c>
      <c r="H28" s="11">
        <f t="shared" si="0"/>
        <v>18.338999999999999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</row>
    <row r="29" spans="1:74" x14ac:dyDescent="0.25">
      <c r="A29" s="13">
        <v>23</v>
      </c>
      <c r="B29" s="9">
        <f>'1'!S33</f>
        <v>38.215200000000003</v>
      </c>
      <c r="C29" s="10">
        <f>'[1]Добові (2)'!T27</f>
        <v>3.073</v>
      </c>
      <c r="D29" s="10">
        <f>'[1]Добові (2)'!U27</f>
        <v>13.616</v>
      </c>
      <c r="E29" s="10">
        <f>'[1]Добові (2)'!V27</f>
        <v>0.70899999999999996</v>
      </c>
      <c r="F29" s="10">
        <f>'[1]Добові (2)'!W27</f>
        <v>1.145</v>
      </c>
      <c r="G29" s="10">
        <f>'[1]Добові (2)'!X27</f>
        <v>0.13700000000000001</v>
      </c>
      <c r="H29" s="11">
        <f t="shared" si="0"/>
        <v>18.68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</row>
    <row r="30" spans="1:74" x14ac:dyDescent="0.25">
      <c r="A30" s="13">
        <v>24</v>
      </c>
      <c r="B30" s="9">
        <f>'1'!S34</f>
        <v>38.215200000000003</v>
      </c>
      <c r="C30" s="10">
        <f>'[1]Добові (2)'!T28</f>
        <v>2.9009999999999998</v>
      </c>
      <c r="D30" s="10">
        <f>'[1]Добові (2)'!U28</f>
        <v>11.006</v>
      </c>
      <c r="E30" s="10">
        <f>'[1]Добові (2)'!V28</f>
        <v>0.70399999999999996</v>
      </c>
      <c r="F30" s="10">
        <f>'[1]Добові (2)'!W28</f>
        <v>1.173</v>
      </c>
      <c r="G30" s="10">
        <f>'[1]Добові (2)'!X28</f>
        <v>0.14799999999999999</v>
      </c>
      <c r="H30" s="11">
        <f t="shared" si="0"/>
        <v>15.932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</row>
    <row r="31" spans="1:74" x14ac:dyDescent="0.25">
      <c r="A31" s="13">
        <v>25</v>
      </c>
      <c r="B31" s="9">
        <f>'1'!S35</f>
        <v>38.215200000000003</v>
      </c>
      <c r="C31" s="10">
        <f>'[1]Добові (2)'!T29</f>
        <v>3.1789999999999998</v>
      </c>
      <c r="D31" s="10">
        <f>'[1]Добові (2)'!U29</f>
        <v>11.723000000000001</v>
      </c>
      <c r="E31" s="10">
        <f>'[1]Добові (2)'!V29</f>
        <v>0.79100000000000004</v>
      </c>
      <c r="F31" s="10">
        <f>'[1]Добові (2)'!W29</f>
        <v>1.272</v>
      </c>
      <c r="G31" s="10">
        <f>'[1]Добові (2)'!X29</f>
        <v>0.14499999999999999</v>
      </c>
      <c r="H31" s="11">
        <f t="shared" si="0"/>
        <v>17.11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</row>
    <row r="32" spans="1:74" x14ac:dyDescent="0.25">
      <c r="A32" s="13">
        <v>26</v>
      </c>
      <c r="B32" s="9">
        <f>'1'!S36</f>
        <v>38.215200000000003</v>
      </c>
      <c r="C32" s="10">
        <f>'[1]Добові (2)'!T30</f>
        <v>3.484</v>
      </c>
      <c r="D32" s="10">
        <f>'[1]Добові (2)'!U30</f>
        <v>11.898999999999999</v>
      </c>
      <c r="E32" s="10">
        <f>'[1]Добові (2)'!V30</f>
        <v>0.92</v>
      </c>
      <c r="F32" s="10">
        <f>'[1]Добові (2)'!W30</f>
        <v>1.4239999999999999</v>
      </c>
      <c r="G32" s="10">
        <f>'[1]Добові (2)'!X30</f>
        <v>0.17699999999999999</v>
      </c>
      <c r="H32" s="11">
        <f t="shared" si="0"/>
        <v>17.904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</row>
    <row r="33" spans="1:77" x14ac:dyDescent="0.25">
      <c r="A33" s="13">
        <v>27</v>
      </c>
      <c r="B33" s="9">
        <f>'1'!S37</f>
        <v>38.215200000000003</v>
      </c>
      <c r="C33" s="10">
        <f>'[1]Добові (2)'!T31</f>
        <v>3.968</v>
      </c>
      <c r="D33" s="10">
        <f>'[1]Добові (2)'!U31</f>
        <v>13.005000000000001</v>
      </c>
      <c r="E33" s="10">
        <f>'[1]Добові (2)'!V31</f>
        <v>0.97399999999999998</v>
      </c>
      <c r="F33" s="10">
        <f>'[1]Добові (2)'!W31</f>
        <v>1.508</v>
      </c>
      <c r="G33" s="10">
        <f>'[1]Добові (2)'!X31</f>
        <v>0.20200000000000001</v>
      </c>
      <c r="H33" s="11">
        <f t="shared" si="0"/>
        <v>19.657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</row>
    <row r="34" spans="1:77" x14ac:dyDescent="0.25">
      <c r="A34" s="13">
        <v>28</v>
      </c>
      <c r="B34" s="9">
        <f>'1'!S38</f>
        <v>38.215200000000003</v>
      </c>
      <c r="C34" s="10">
        <f>'[1]Добові (2)'!T32</f>
        <v>3.3479999999999999</v>
      </c>
      <c r="D34" s="10">
        <f>'[1]Добові (2)'!U32</f>
        <v>12.519</v>
      </c>
      <c r="E34" s="10">
        <f>'[1]Добові (2)'!V32</f>
        <v>0.81100000000000005</v>
      </c>
      <c r="F34" s="10">
        <f>'[1]Добові (2)'!W32</f>
        <v>1.3360000000000001</v>
      </c>
      <c r="G34" s="10">
        <f>'[1]Добові (2)'!X32</f>
        <v>0.161</v>
      </c>
      <c r="H34" s="11">
        <f t="shared" si="0"/>
        <v>18.175000000000001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</row>
    <row r="35" spans="1:77" x14ac:dyDescent="0.25">
      <c r="A35" s="13">
        <v>29</v>
      </c>
      <c r="B35" s="9">
        <f>'1'!S39</f>
        <v>38.538699999999999</v>
      </c>
      <c r="C35" s="10">
        <f>'[1]Добові (2)'!T33</f>
        <v>2.7349999999999999</v>
      </c>
      <c r="D35" s="10">
        <f>'[1]Добові (2)'!U33</f>
        <v>10.736000000000001</v>
      </c>
      <c r="E35" s="10">
        <f>'[1]Добові (2)'!V33</f>
        <v>0.65300000000000002</v>
      </c>
      <c r="F35" s="10">
        <f>'[1]Добові (2)'!W33</f>
        <v>1.1739999999999999</v>
      </c>
      <c r="G35" s="10">
        <f>'[1]Добові (2)'!X33</f>
        <v>0.13600000000000001</v>
      </c>
      <c r="H35" s="11">
        <f t="shared" si="0"/>
        <v>15.433999999999999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</row>
    <row r="36" spans="1:77" x14ac:dyDescent="0.25">
      <c r="A36" s="13">
        <v>30</v>
      </c>
      <c r="B36" s="9">
        <f>'1'!S40</f>
        <v>38.538699999999999</v>
      </c>
      <c r="C36" s="10">
        <f>'[1]Добові (2)'!T34</f>
        <v>2.7410000000000001</v>
      </c>
      <c r="D36" s="10">
        <f>'[1]Добові (2)'!U34</f>
        <v>12.294</v>
      </c>
      <c r="E36" s="10">
        <f>'[1]Добові (2)'!V34</f>
        <v>0.67900000000000005</v>
      </c>
      <c r="F36" s="10">
        <f>'[1]Добові (2)'!W34</f>
        <v>1.153</v>
      </c>
      <c r="G36" s="10">
        <f>'[1]Добові (2)'!X34</f>
        <v>0.11899999999999999</v>
      </c>
      <c r="H36" s="11">
        <f t="shared" si="0"/>
        <v>16.986000000000001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</row>
    <row r="37" spans="1:77" x14ac:dyDescent="0.25">
      <c r="A37" s="13">
        <v>31</v>
      </c>
      <c r="B37" s="9">
        <f>'1'!S41</f>
        <v>38.538699999999999</v>
      </c>
      <c r="C37" s="10">
        <f>'[1]Добові (2)'!T35</f>
        <v>2.6309999999999998</v>
      </c>
      <c r="D37" s="10">
        <f>'[1]Добові (2)'!U35</f>
        <v>12.315</v>
      </c>
      <c r="E37" s="10">
        <f>'[1]Добові (2)'!V35</f>
        <v>0.60599999999999998</v>
      </c>
      <c r="F37" s="10">
        <f>'[1]Добові (2)'!W35</f>
        <v>1.143</v>
      </c>
      <c r="G37" s="10">
        <f>'[1]Добові (2)'!X35</f>
        <v>0.152</v>
      </c>
      <c r="H37" s="11">
        <f t="shared" si="0"/>
        <v>16.847000000000001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</row>
    <row r="38" spans="1:77" ht="29.25" customHeight="1" x14ac:dyDescent="0.25">
      <c r="A38" s="14" t="s">
        <v>4</v>
      </c>
      <c r="B38" s="15"/>
      <c r="C38" s="16">
        <f>SUM(C7:C37)</f>
        <v>160.19000000000005</v>
      </c>
      <c r="D38" s="16">
        <f t="shared" ref="D38:H38" si="1">SUM(D7:D37)</f>
        <v>479.81700000000001</v>
      </c>
      <c r="E38" s="16">
        <f t="shared" si="1"/>
        <v>38.817</v>
      </c>
      <c r="F38" s="16">
        <f t="shared" si="1"/>
        <v>57.091000000000008</v>
      </c>
      <c r="G38" s="16">
        <f t="shared" si="1"/>
        <v>6.8979999999999979</v>
      </c>
      <c r="H38" s="11">
        <f t="shared" si="1"/>
        <v>742.81299999999987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</row>
    <row r="39" spans="1:77" s="23" customFormat="1" ht="27" customHeight="1" x14ac:dyDescent="0.2">
      <c r="A39" s="18" t="s">
        <v>11</v>
      </c>
      <c r="B39" s="19"/>
      <c r="C39" s="20">
        <f>SUMPRODUCT(B7:B37,C7:C37)</f>
        <v>6127.7909085000001</v>
      </c>
      <c r="D39" s="20">
        <f>SUMPRODUCT(B7:B37,D7:D37)</f>
        <v>18357.377847800006</v>
      </c>
      <c r="E39" s="20">
        <f>SUMPRODUCT(B7:B37,E7:E37)</f>
        <v>1484.8815947999994</v>
      </c>
      <c r="F39" s="20">
        <f>SUMPRODUCT(B7:B37,F7:F37)</f>
        <v>2184.0139226000001</v>
      </c>
      <c r="G39" s="20">
        <f>SUMPRODUCT(B7:B37,G7:G37)</f>
        <v>263.89441339999991</v>
      </c>
      <c r="H39" s="21">
        <f>SUMPRODUCT(B7:B37,H7:H37)</f>
        <v>28417.958687099999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Y39" s="24">
        <f>SUM(C39:BV39)</f>
        <v>56835.917374200006</v>
      </c>
    </row>
    <row r="40" spans="1:77" ht="60" customHeight="1" x14ac:dyDescent="0.25">
      <c r="A40" s="25" t="s">
        <v>12</v>
      </c>
      <c r="B40" s="26"/>
      <c r="C40" s="27">
        <f>C39/C38</f>
        <v>38.253267423060102</v>
      </c>
      <c r="D40" s="27">
        <f t="shared" ref="D40:H40" si="2">D39/D38</f>
        <v>38.259123473741042</v>
      </c>
      <c r="E40" s="27">
        <f t="shared" si="2"/>
        <v>38.253383692711942</v>
      </c>
      <c r="F40" s="27">
        <f t="shared" si="2"/>
        <v>38.254960021719704</v>
      </c>
      <c r="G40" s="27">
        <f t="shared" si="2"/>
        <v>38.2566560452305</v>
      </c>
      <c r="H40" s="27">
        <f t="shared" si="2"/>
        <v>38.257217748073884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</row>
    <row r="41" spans="1:77" ht="60" customHeight="1" x14ac:dyDescent="0.25">
      <c r="A41" s="25" t="s">
        <v>13</v>
      </c>
      <c r="B41" s="29"/>
      <c r="C41" s="30">
        <f>C40*238.8459</f>
        <v>9136.6360856014708</v>
      </c>
      <c r="D41" s="30">
        <f t="shared" ref="D41:H41" si="3">D40*238.8459</f>
        <v>9138.0347792968059</v>
      </c>
      <c r="E41" s="30">
        <f t="shared" si="3"/>
        <v>9136.6638561311065</v>
      </c>
      <c r="F41" s="30">
        <f t="shared" si="3"/>
        <v>9137.0403558516628</v>
      </c>
      <c r="G41" s="30">
        <f t="shared" si="3"/>
        <v>9137.4454441135185</v>
      </c>
      <c r="H41" s="30">
        <f t="shared" si="3"/>
        <v>9137.5796045346797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</row>
    <row r="42" spans="1:77" ht="60" customHeight="1" x14ac:dyDescent="0.25">
      <c r="A42" s="25" t="s">
        <v>14</v>
      </c>
      <c r="B42" s="29"/>
      <c r="C42" s="32">
        <f>C40/3.6</f>
        <v>10.625907617516695</v>
      </c>
      <c r="D42" s="32">
        <f t="shared" ref="D42:H42" si="4">D40/3.6</f>
        <v>10.6275342982614</v>
      </c>
      <c r="E42" s="32">
        <f t="shared" si="4"/>
        <v>10.625939914642206</v>
      </c>
      <c r="F42" s="32">
        <f t="shared" si="4"/>
        <v>10.626377783811028</v>
      </c>
      <c r="G42" s="32">
        <f t="shared" si="4"/>
        <v>10.626848901452917</v>
      </c>
      <c r="H42" s="32">
        <f t="shared" si="4"/>
        <v>10.627004930020524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</row>
  </sheetData>
  <mergeCells count="8">
    <mergeCell ref="BR4:BV4"/>
    <mergeCell ref="C5:G5"/>
    <mergeCell ref="A1:B1"/>
    <mergeCell ref="A4:A6"/>
    <mergeCell ref="B4:B6"/>
    <mergeCell ref="C4:G4"/>
    <mergeCell ref="H4:H6"/>
    <mergeCell ref="BO4:BQ4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view="pageBreakPreview" topLeftCell="A10" zoomScale="80" zoomScaleNormal="70" zoomScaleSheetLayoutView="80" workbookViewId="0">
      <selection activeCell="Q44" sqref="Q44"/>
    </sheetView>
  </sheetViews>
  <sheetFormatPr defaultColWidth="9.140625" defaultRowHeight="15" x14ac:dyDescent="0.25"/>
  <cols>
    <col min="1" max="1" width="4.85546875" style="37" customWidth="1"/>
    <col min="2" max="2" width="8.42578125" style="37" customWidth="1"/>
    <col min="3" max="4" width="8.28515625" style="37" customWidth="1"/>
    <col min="5" max="5" width="7.85546875" style="37" customWidth="1"/>
    <col min="6" max="6" width="7.140625" style="37" customWidth="1"/>
    <col min="7" max="7" width="7.42578125" style="37" customWidth="1"/>
    <col min="8" max="8" width="7.140625" style="37" customWidth="1"/>
    <col min="9" max="9" width="7.28515625" style="37" customWidth="1"/>
    <col min="10" max="10" width="7.7109375" style="37" customWidth="1"/>
    <col min="11" max="11" width="7.140625" style="37" customWidth="1"/>
    <col min="12" max="12" width="7.7109375" style="37" customWidth="1"/>
    <col min="13" max="13" width="7.85546875" style="37" customWidth="1"/>
    <col min="14" max="14" width="8" style="37" customWidth="1"/>
    <col min="15" max="20" width="6.7109375" style="37" customWidth="1"/>
    <col min="21" max="21" width="7.5703125" style="37" customWidth="1"/>
    <col min="22" max="23" width="6.7109375" style="37" customWidth="1"/>
    <col min="24" max="24" width="7.5703125" style="37" customWidth="1"/>
    <col min="25" max="25" width="7.42578125" style="37" customWidth="1"/>
    <col min="26" max="26" width="7" style="37" customWidth="1"/>
    <col min="27" max="27" width="7.28515625" style="37" customWidth="1"/>
    <col min="28" max="28" width="7.7109375" style="37" customWidth="1"/>
    <col min="29" max="29" width="9.140625" style="37"/>
    <col min="30" max="30" width="7.5703125" style="37" bestFit="1" customWidth="1"/>
    <col min="31" max="31" width="9.5703125" style="37" bestFit="1" customWidth="1"/>
    <col min="32" max="32" width="7.5703125" style="37" bestFit="1" customWidth="1"/>
    <col min="33" max="33" width="10.28515625" style="37" bestFit="1" customWidth="1"/>
    <col min="34" max="16384" width="9.140625" style="37"/>
  </cols>
  <sheetData>
    <row r="1" spans="1:33" ht="15.75" x14ac:dyDescent="0.25">
      <c r="A1" s="34" t="s">
        <v>15</v>
      </c>
      <c r="B1" s="35"/>
      <c r="C1" s="35"/>
      <c r="D1" s="35"/>
      <c r="E1" s="36"/>
      <c r="F1" s="36"/>
      <c r="G1" s="233" t="s">
        <v>16</v>
      </c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4"/>
      <c r="AA1" s="234"/>
      <c r="AB1" s="235"/>
    </row>
    <row r="2" spans="1:33" ht="16.5" customHeight="1" x14ac:dyDescent="0.25">
      <c r="A2" s="236" t="s">
        <v>17</v>
      </c>
      <c r="B2" s="237"/>
      <c r="C2" s="237"/>
      <c r="D2" s="237"/>
      <c r="E2" s="238" t="s">
        <v>18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38"/>
    </row>
    <row r="3" spans="1:33" ht="16.5" customHeight="1" x14ac:dyDescent="0.25">
      <c r="A3" s="39" t="s">
        <v>19</v>
      </c>
      <c r="B3" s="40"/>
      <c r="C3" s="40"/>
      <c r="D3" s="40"/>
      <c r="E3" s="40"/>
      <c r="F3" s="41"/>
      <c r="G3" s="238" t="s">
        <v>20</v>
      </c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42"/>
      <c r="AA3" s="42"/>
      <c r="AB3" s="38"/>
    </row>
    <row r="4" spans="1:33" ht="15" customHeight="1" x14ac:dyDescent="0.25">
      <c r="A4" s="43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2"/>
      <c r="W4" s="42"/>
      <c r="X4" s="42"/>
      <c r="Y4" s="42"/>
      <c r="Z4" s="42"/>
      <c r="AA4" s="42"/>
      <c r="AB4" s="38"/>
    </row>
    <row r="5" spans="1:33" ht="15.75" x14ac:dyDescent="0.25">
      <c r="A5" s="43" t="s">
        <v>22</v>
      </c>
      <c r="B5" s="40"/>
      <c r="C5" s="40"/>
      <c r="D5" s="40"/>
      <c r="E5" s="40"/>
      <c r="F5" s="40"/>
      <c r="G5" s="40"/>
      <c r="H5" s="44"/>
      <c r="I5" s="44"/>
      <c r="J5" s="44"/>
      <c r="K5" s="228" t="s">
        <v>23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9" t="s">
        <v>24</v>
      </c>
      <c r="W5" s="229"/>
      <c r="X5" s="230">
        <f>[1]Додаток!L1</f>
        <v>42856</v>
      </c>
      <c r="Y5" s="230"/>
      <c r="Z5" s="45" t="s">
        <v>25</v>
      </c>
      <c r="AA5" s="231">
        <f>[1]Додаток!N1</f>
        <v>42886</v>
      </c>
      <c r="AB5" s="232"/>
    </row>
    <row r="6" spans="1:33" ht="5.25" customHeight="1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8"/>
    </row>
    <row r="7" spans="1:33" ht="29.25" customHeight="1" thickBot="1" x14ac:dyDescent="0.3">
      <c r="A7" s="244" t="s">
        <v>1</v>
      </c>
      <c r="B7" s="247" t="s">
        <v>26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9"/>
      <c r="N7" s="247" t="s">
        <v>27</v>
      </c>
      <c r="O7" s="248"/>
      <c r="P7" s="248"/>
      <c r="Q7" s="248"/>
      <c r="R7" s="248"/>
      <c r="S7" s="248"/>
      <c r="T7" s="248"/>
      <c r="U7" s="248"/>
      <c r="V7" s="248"/>
      <c r="W7" s="248"/>
      <c r="X7" s="253" t="s">
        <v>28</v>
      </c>
      <c r="Y7" s="256" t="s">
        <v>29</v>
      </c>
      <c r="Z7" s="239" t="s">
        <v>30</v>
      </c>
      <c r="AA7" s="239" t="s">
        <v>31</v>
      </c>
      <c r="AB7" s="278" t="s">
        <v>32</v>
      </c>
    </row>
    <row r="8" spans="1:33" ht="16.5" customHeight="1" thickBot="1" x14ac:dyDescent="0.3">
      <c r="A8" s="245"/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2"/>
      <c r="N8" s="244" t="s">
        <v>33</v>
      </c>
      <c r="O8" s="281" t="s">
        <v>34</v>
      </c>
      <c r="P8" s="282"/>
      <c r="Q8" s="282"/>
      <c r="R8" s="282"/>
      <c r="S8" s="282"/>
      <c r="T8" s="282"/>
      <c r="U8" s="282"/>
      <c r="V8" s="282"/>
      <c r="W8" s="283"/>
      <c r="X8" s="254"/>
      <c r="Y8" s="257"/>
      <c r="Z8" s="240"/>
      <c r="AA8" s="240"/>
      <c r="AB8" s="279"/>
    </row>
    <row r="9" spans="1:33" ht="32.25" customHeight="1" thickBot="1" x14ac:dyDescent="0.3">
      <c r="A9" s="245"/>
      <c r="B9" s="284" t="s">
        <v>35</v>
      </c>
      <c r="C9" s="242" t="s">
        <v>36</v>
      </c>
      <c r="D9" s="242" t="s">
        <v>37</v>
      </c>
      <c r="E9" s="242" t="s">
        <v>38</v>
      </c>
      <c r="F9" s="242" t="s">
        <v>39</v>
      </c>
      <c r="G9" s="242" t="s">
        <v>40</v>
      </c>
      <c r="H9" s="242" t="s">
        <v>41</v>
      </c>
      <c r="I9" s="242" t="s">
        <v>42</v>
      </c>
      <c r="J9" s="242" t="s">
        <v>43</v>
      </c>
      <c r="K9" s="242" t="s">
        <v>44</v>
      </c>
      <c r="L9" s="242" t="s">
        <v>45</v>
      </c>
      <c r="M9" s="261" t="s">
        <v>46</v>
      </c>
      <c r="N9" s="245"/>
      <c r="O9" s="263" t="s">
        <v>47</v>
      </c>
      <c r="P9" s="264"/>
      <c r="Q9" s="265"/>
      <c r="R9" s="266" t="s">
        <v>48</v>
      </c>
      <c r="S9" s="267"/>
      <c r="T9" s="268"/>
      <c r="U9" s="263" t="s">
        <v>49</v>
      </c>
      <c r="V9" s="264"/>
      <c r="W9" s="265"/>
      <c r="X9" s="254"/>
      <c r="Y9" s="257"/>
      <c r="Z9" s="240"/>
      <c r="AA9" s="240"/>
      <c r="AB9" s="279"/>
    </row>
    <row r="10" spans="1:33" ht="92.25" customHeight="1" thickBot="1" x14ac:dyDescent="0.3">
      <c r="A10" s="246"/>
      <c r="B10" s="285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62"/>
      <c r="N10" s="246"/>
      <c r="O10" s="46" t="s">
        <v>50</v>
      </c>
      <c r="P10" s="47" t="s">
        <v>51</v>
      </c>
      <c r="Q10" s="48" t="s">
        <v>52</v>
      </c>
      <c r="R10" s="49" t="s">
        <v>50</v>
      </c>
      <c r="S10" s="50" t="s">
        <v>51</v>
      </c>
      <c r="T10" s="51" t="s">
        <v>52</v>
      </c>
      <c r="U10" s="52" t="s">
        <v>50</v>
      </c>
      <c r="V10" s="53" t="s">
        <v>51</v>
      </c>
      <c r="W10" s="54" t="s">
        <v>52</v>
      </c>
      <c r="X10" s="255"/>
      <c r="Y10" s="258"/>
      <c r="Z10" s="241"/>
      <c r="AA10" s="241"/>
      <c r="AB10" s="280"/>
      <c r="AE10" s="37" t="s">
        <v>53</v>
      </c>
    </row>
    <row r="11" spans="1:33" s="73" customFormat="1" x14ac:dyDescent="0.2">
      <c r="A11" s="55">
        <v>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8"/>
      <c r="O11" s="59">
        <v>8232</v>
      </c>
      <c r="P11" s="60">
        <v>34.467199999999998</v>
      </c>
      <c r="Q11" s="61">
        <v>9.57</v>
      </c>
      <c r="R11" s="62">
        <v>9119</v>
      </c>
      <c r="S11" s="63">
        <v>38.177500000000002</v>
      </c>
      <c r="T11" s="61">
        <v>10.6</v>
      </c>
      <c r="U11" s="64"/>
      <c r="V11" s="65"/>
      <c r="W11" s="61"/>
      <c r="X11" s="66"/>
      <c r="Y11" s="67"/>
      <c r="Z11" s="68"/>
      <c r="AA11" s="68"/>
      <c r="AB11" s="69"/>
      <c r="AC11" s="70">
        <f t="shared" ref="AC11:AC41" si="0">SUM(B11:M11)+$K$42+$N$42</f>
        <v>0</v>
      </c>
      <c r="AD11" s="71"/>
      <c r="AE11" s="72"/>
      <c r="AF11" s="72"/>
      <c r="AG11" s="72"/>
    </row>
    <row r="12" spans="1:33" s="73" customFormat="1" x14ac:dyDescent="0.2">
      <c r="A12" s="74">
        <v>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77"/>
      <c r="O12" s="78">
        <v>8232</v>
      </c>
      <c r="P12" s="79">
        <v>34.467199999999998</v>
      </c>
      <c r="Q12" s="80">
        <v>9.57</v>
      </c>
      <c r="R12" s="81">
        <v>9119</v>
      </c>
      <c r="S12" s="82">
        <v>38.177500000000002</v>
      </c>
      <c r="T12" s="80">
        <v>10.6</v>
      </c>
      <c r="U12" s="83"/>
      <c r="V12" s="84"/>
      <c r="W12" s="80"/>
      <c r="X12" s="66"/>
      <c r="Y12" s="67"/>
      <c r="Z12" s="85"/>
      <c r="AA12" s="85"/>
      <c r="AB12" s="86"/>
      <c r="AC12" s="70">
        <f t="shared" si="0"/>
        <v>0</v>
      </c>
      <c r="AD12" s="71"/>
      <c r="AE12" s="72"/>
      <c r="AF12" s="72"/>
      <c r="AG12" s="72"/>
    </row>
    <row r="13" spans="1:33" s="102" customFormat="1" x14ac:dyDescent="0.25">
      <c r="A13" s="74">
        <v>3</v>
      </c>
      <c r="B13" s="87">
        <v>89.806200000000004</v>
      </c>
      <c r="C13" s="87">
        <v>4.9509999999999996</v>
      </c>
      <c r="D13" s="87">
        <v>1.1552</v>
      </c>
      <c r="E13" s="87">
        <v>0.11849999999999999</v>
      </c>
      <c r="F13" s="87">
        <v>0.17799999999999999</v>
      </c>
      <c r="G13" s="87">
        <v>3.8E-3</v>
      </c>
      <c r="H13" s="87">
        <v>4.8300000000000003E-2</v>
      </c>
      <c r="I13" s="87">
        <v>4.0099999999999997E-2</v>
      </c>
      <c r="J13" s="87">
        <v>7.0699999999999999E-2</v>
      </c>
      <c r="K13" s="87">
        <v>1.0200000000000001E-2</v>
      </c>
      <c r="L13" s="87">
        <v>1.6852</v>
      </c>
      <c r="M13" s="88">
        <v>1.9329000000000001</v>
      </c>
      <c r="N13" s="89">
        <v>0.75129999999999997</v>
      </c>
      <c r="O13" s="90">
        <v>8248</v>
      </c>
      <c r="P13" s="91">
        <v>34.53</v>
      </c>
      <c r="Q13" s="92">
        <v>9.59</v>
      </c>
      <c r="R13" s="93">
        <v>9135</v>
      </c>
      <c r="S13" s="94">
        <v>38.25</v>
      </c>
      <c r="T13" s="92">
        <v>10.62</v>
      </c>
      <c r="U13" s="95">
        <v>11567</v>
      </c>
      <c r="V13" s="96">
        <v>48.43</v>
      </c>
      <c r="W13" s="92">
        <v>13.45</v>
      </c>
      <c r="X13" s="97">
        <v>-14.2</v>
      </c>
      <c r="Y13" s="98">
        <v>-12.6</v>
      </c>
      <c r="Z13" s="85"/>
      <c r="AA13" s="85"/>
      <c r="AB13" s="86"/>
      <c r="AC13" s="99">
        <f t="shared" si="0"/>
        <v>100.00009999999997</v>
      </c>
      <c r="AD13" s="100" t="str">
        <f>IF(AC13=100,"ОК"," ")</f>
        <v xml:space="preserve"> </v>
      </c>
      <c r="AE13" s="101"/>
      <c r="AF13" s="101"/>
      <c r="AG13" s="101"/>
    </row>
    <row r="14" spans="1:33" s="73" customFormat="1" x14ac:dyDescent="0.2">
      <c r="A14" s="74">
        <v>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8">
        <v>8248</v>
      </c>
      <c r="P14" s="79">
        <v>34.53</v>
      </c>
      <c r="Q14" s="80">
        <v>9.59</v>
      </c>
      <c r="R14" s="81">
        <v>9135</v>
      </c>
      <c r="S14" s="82">
        <v>38.25</v>
      </c>
      <c r="T14" s="80">
        <v>10.62</v>
      </c>
      <c r="U14" s="83"/>
      <c r="V14" s="84"/>
      <c r="W14" s="80"/>
      <c r="X14" s="66"/>
      <c r="Y14" s="67"/>
      <c r="Z14" s="85"/>
      <c r="AA14" s="85"/>
      <c r="AB14" s="86"/>
      <c r="AC14" s="70">
        <f t="shared" si="0"/>
        <v>0</v>
      </c>
      <c r="AD14" s="71" t="str">
        <f t="shared" ref="AD14:AD41" si="1">IF(AC14=100,"ОК"," ")</f>
        <v xml:space="preserve"> </v>
      </c>
      <c r="AE14" s="72"/>
      <c r="AF14" s="72"/>
      <c r="AG14" s="72"/>
    </row>
    <row r="15" spans="1:33" s="73" customFormat="1" x14ac:dyDescent="0.2">
      <c r="A15" s="103">
        <v>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8">
        <v>8248</v>
      </c>
      <c r="P15" s="79">
        <v>34.53</v>
      </c>
      <c r="Q15" s="80">
        <v>9.59</v>
      </c>
      <c r="R15" s="81">
        <v>9135</v>
      </c>
      <c r="S15" s="82">
        <v>38.25</v>
      </c>
      <c r="T15" s="80">
        <v>10.62</v>
      </c>
      <c r="U15" s="83"/>
      <c r="V15" s="84"/>
      <c r="W15" s="80"/>
      <c r="X15" s="66"/>
      <c r="Y15" s="67"/>
      <c r="Z15" s="68"/>
      <c r="AA15" s="68"/>
      <c r="AB15" s="69"/>
      <c r="AC15" s="70">
        <f t="shared" si="0"/>
        <v>0</v>
      </c>
      <c r="AD15" s="71" t="str">
        <f t="shared" si="1"/>
        <v xml:space="preserve"> </v>
      </c>
      <c r="AE15" s="72"/>
      <c r="AF15" s="72"/>
      <c r="AG15" s="72"/>
    </row>
    <row r="16" spans="1:33" s="73" customFormat="1" x14ac:dyDescent="0.2">
      <c r="A16" s="74">
        <v>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/>
      <c r="O16" s="78">
        <v>8248</v>
      </c>
      <c r="P16" s="79">
        <v>34.53</v>
      </c>
      <c r="Q16" s="80">
        <v>9.59</v>
      </c>
      <c r="R16" s="81">
        <v>9135</v>
      </c>
      <c r="S16" s="82">
        <v>38.25</v>
      </c>
      <c r="T16" s="80">
        <v>10.62</v>
      </c>
      <c r="U16" s="83"/>
      <c r="V16" s="84"/>
      <c r="W16" s="80"/>
      <c r="X16" s="66"/>
      <c r="Y16" s="67"/>
      <c r="Z16" s="85"/>
      <c r="AA16" s="85"/>
      <c r="AB16" s="86"/>
      <c r="AC16" s="70">
        <f t="shared" si="0"/>
        <v>0</v>
      </c>
      <c r="AD16" s="71" t="str">
        <f t="shared" si="1"/>
        <v xml:space="preserve"> </v>
      </c>
      <c r="AE16" s="72"/>
      <c r="AF16" s="72"/>
      <c r="AG16" s="72"/>
    </row>
    <row r="17" spans="1:33" s="73" customFormat="1" x14ac:dyDescent="0.2">
      <c r="A17" s="103">
        <v>7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9"/>
      <c r="O17" s="78">
        <v>8248</v>
      </c>
      <c r="P17" s="79">
        <v>34.53</v>
      </c>
      <c r="Q17" s="80">
        <v>9.59</v>
      </c>
      <c r="R17" s="81">
        <v>9135</v>
      </c>
      <c r="S17" s="82">
        <v>38.25</v>
      </c>
      <c r="T17" s="80">
        <v>10.62</v>
      </c>
      <c r="U17" s="95"/>
      <c r="V17" s="96"/>
      <c r="W17" s="92"/>
      <c r="X17" s="66"/>
      <c r="Y17" s="67"/>
      <c r="Z17" s="68"/>
      <c r="AA17" s="68"/>
      <c r="AB17" s="69"/>
      <c r="AC17" s="70">
        <f t="shared" si="0"/>
        <v>0</v>
      </c>
      <c r="AD17" s="71" t="str">
        <f t="shared" si="1"/>
        <v xml:space="preserve"> </v>
      </c>
      <c r="AE17" s="72"/>
      <c r="AF17" s="72"/>
      <c r="AG17" s="72"/>
    </row>
    <row r="18" spans="1:33" s="73" customFormat="1" x14ac:dyDescent="0.2">
      <c r="A18" s="74">
        <v>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7"/>
      <c r="O18" s="78">
        <v>8248</v>
      </c>
      <c r="P18" s="79">
        <v>34.53</v>
      </c>
      <c r="Q18" s="80">
        <v>9.59</v>
      </c>
      <c r="R18" s="81">
        <v>9135</v>
      </c>
      <c r="S18" s="82">
        <v>38.25</v>
      </c>
      <c r="T18" s="80">
        <v>10.62</v>
      </c>
      <c r="U18" s="83"/>
      <c r="V18" s="84"/>
      <c r="W18" s="80"/>
      <c r="X18" s="66"/>
      <c r="Y18" s="67"/>
      <c r="Z18" s="85"/>
      <c r="AA18" s="85"/>
      <c r="AB18" s="86"/>
      <c r="AC18" s="70">
        <f t="shared" si="0"/>
        <v>0</v>
      </c>
      <c r="AD18" s="71" t="str">
        <f t="shared" si="1"/>
        <v xml:space="preserve"> </v>
      </c>
      <c r="AE18" s="72"/>
      <c r="AF18" s="72"/>
      <c r="AG18" s="72"/>
    </row>
    <row r="19" spans="1:33" s="102" customFormat="1" x14ac:dyDescent="0.25">
      <c r="A19" s="74">
        <v>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77"/>
      <c r="O19" s="78">
        <v>8248</v>
      </c>
      <c r="P19" s="79">
        <v>34.53</v>
      </c>
      <c r="Q19" s="80">
        <v>9.59</v>
      </c>
      <c r="R19" s="81">
        <v>9135</v>
      </c>
      <c r="S19" s="82">
        <v>38.25</v>
      </c>
      <c r="T19" s="80">
        <v>10.62</v>
      </c>
      <c r="U19" s="83"/>
      <c r="V19" s="84"/>
      <c r="W19" s="80"/>
      <c r="X19" s="66"/>
      <c r="Y19" s="67"/>
      <c r="Z19" s="104"/>
      <c r="AA19" s="104"/>
      <c r="AB19" s="86"/>
      <c r="AC19" s="99">
        <f t="shared" si="0"/>
        <v>0</v>
      </c>
      <c r="AD19" s="100" t="str">
        <f t="shared" si="1"/>
        <v xml:space="preserve"> </v>
      </c>
      <c r="AE19" s="101"/>
      <c r="AF19" s="101"/>
      <c r="AG19" s="101"/>
    </row>
    <row r="20" spans="1:33" s="102" customFormat="1" x14ac:dyDescent="0.25">
      <c r="A20" s="74">
        <v>10</v>
      </c>
      <c r="B20" s="87">
        <v>89.356300000000005</v>
      </c>
      <c r="C20" s="87">
        <v>5.1364999999999998</v>
      </c>
      <c r="D20" s="87">
        <v>1.2168000000000001</v>
      </c>
      <c r="E20" s="87">
        <v>0.1234</v>
      </c>
      <c r="F20" s="87">
        <v>0.19350000000000001</v>
      </c>
      <c r="G20" s="87">
        <v>4.1000000000000003E-3</v>
      </c>
      <c r="H20" s="87">
        <v>5.3400000000000003E-2</v>
      </c>
      <c r="I20" s="87">
        <v>4.4400000000000002E-2</v>
      </c>
      <c r="J20" s="87">
        <v>8.0500000000000002E-2</v>
      </c>
      <c r="K20" s="87">
        <v>1.24E-2</v>
      </c>
      <c r="L20" s="87">
        <v>1.7811999999999999</v>
      </c>
      <c r="M20" s="88">
        <v>1.9974000000000001</v>
      </c>
      <c r="N20" s="89">
        <v>0.75519999999999998</v>
      </c>
      <c r="O20" s="90">
        <v>8263</v>
      </c>
      <c r="P20" s="91">
        <v>34.5974</v>
      </c>
      <c r="Q20" s="92">
        <v>9.61</v>
      </c>
      <c r="R20" s="93">
        <v>9151</v>
      </c>
      <c r="S20" s="94">
        <v>38.314599999999999</v>
      </c>
      <c r="T20" s="92">
        <v>10.64</v>
      </c>
      <c r="U20" s="95">
        <v>11557</v>
      </c>
      <c r="V20" s="96">
        <v>48.385800000000003</v>
      </c>
      <c r="W20" s="92">
        <v>13.44</v>
      </c>
      <c r="X20" s="97">
        <v>-15.3</v>
      </c>
      <c r="Y20" s="98">
        <v>-11</v>
      </c>
      <c r="Z20" s="85"/>
      <c r="AA20" s="85"/>
      <c r="AB20" s="86"/>
      <c r="AC20" s="99">
        <f t="shared" si="0"/>
        <v>99.999899999999997</v>
      </c>
      <c r="AD20" s="100" t="str">
        <f t="shared" si="1"/>
        <v xml:space="preserve"> </v>
      </c>
      <c r="AE20" s="101"/>
      <c r="AF20" s="101"/>
      <c r="AG20" s="101"/>
    </row>
    <row r="21" spans="1:33" s="102" customFormat="1" x14ac:dyDescent="0.25">
      <c r="A21" s="74">
        <v>11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77"/>
      <c r="O21" s="78">
        <v>8263</v>
      </c>
      <c r="P21" s="79">
        <v>34.5974</v>
      </c>
      <c r="Q21" s="80">
        <v>9.61</v>
      </c>
      <c r="R21" s="81">
        <v>9151</v>
      </c>
      <c r="S21" s="82">
        <v>38.314599999999999</v>
      </c>
      <c r="T21" s="80">
        <v>10.64</v>
      </c>
      <c r="U21" s="83"/>
      <c r="V21" s="84"/>
      <c r="W21" s="80"/>
      <c r="X21" s="66"/>
      <c r="Y21" s="67"/>
      <c r="Z21" s="85"/>
      <c r="AA21" s="85"/>
      <c r="AB21" s="86"/>
      <c r="AC21" s="99">
        <f t="shared" si="0"/>
        <v>0</v>
      </c>
      <c r="AD21" s="100" t="str">
        <f t="shared" si="1"/>
        <v xml:space="preserve"> </v>
      </c>
      <c r="AE21" s="101"/>
      <c r="AF21" s="101"/>
      <c r="AG21" s="101"/>
    </row>
    <row r="22" spans="1:33" s="102" customFormat="1" x14ac:dyDescent="0.25">
      <c r="A22" s="103">
        <v>12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7"/>
      <c r="O22" s="78">
        <v>8263</v>
      </c>
      <c r="P22" s="79">
        <v>34.5974</v>
      </c>
      <c r="Q22" s="80">
        <v>9.61</v>
      </c>
      <c r="R22" s="81">
        <v>9151</v>
      </c>
      <c r="S22" s="82">
        <v>38.314599999999999</v>
      </c>
      <c r="T22" s="80">
        <v>10.64</v>
      </c>
      <c r="U22" s="83"/>
      <c r="V22" s="84"/>
      <c r="W22" s="80"/>
      <c r="X22" s="66"/>
      <c r="Y22" s="67"/>
      <c r="Z22" s="68"/>
      <c r="AA22" s="68"/>
      <c r="AB22" s="69"/>
      <c r="AC22" s="99">
        <f t="shared" si="0"/>
        <v>0</v>
      </c>
      <c r="AD22" s="100" t="str">
        <f t="shared" si="1"/>
        <v xml:space="preserve"> </v>
      </c>
      <c r="AE22" s="101"/>
      <c r="AF22" s="101"/>
      <c r="AG22" s="101"/>
    </row>
    <row r="23" spans="1:33" s="102" customFormat="1" x14ac:dyDescent="0.25">
      <c r="A23" s="74">
        <v>13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9"/>
      <c r="O23" s="78">
        <v>8263</v>
      </c>
      <c r="P23" s="79">
        <v>34.5974</v>
      </c>
      <c r="Q23" s="80">
        <v>9.61</v>
      </c>
      <c r="R23" s="81">
        <v>9151</v>
      </c>
      <c r="S23" s="82">
        <v>38.314599999999999</v>
      </c>
      <c r="T23" s="80">
        <v>10.64</v>
      </c>
      <c r="U23" s="95"/>
      <c r="V23" s="96"/>
      <c r="W23" s="92"/>
      <c r="X23" s="66"/>
      <c r="Y23" s="67"/>
      <c r="Z23" s="85"/>
      <c r="AA23" s="85"/>
      <c r="AB23" s="86"/>
      <c r="AC23" s="99">
        <f t="shared" si="0"/>
        <v>0</v>
      </c>
      <c r="AD23" s="100" t="str">
        <f t="shared" si="1"/>
        <v xml:space="preserve"> </v>
      </c>
      <c r="AE23" s="101"/>
      <c r="AF23" s="101"/>
      <c r="AG23" s="101"/>
    </row>
    <row r="24" spans="1:33" s="102" customFormat="1" x14ac:dyDescent="0.25">
      <c r="A24" s="103">
        <v>14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77"/>
      <c r="O24" s="78">
        <v>8263</v>
      </c>
      <c r="P24" s="79">
        <v>34.5974</v>
      </c>
      <c r="Q24" s="80">
        <v>9.61</v>
      </c>
      <c r="R24" s="81">
        <v>9151</v>
      </c>
      <c r="S24" s="82">
        <v>38.314599999999999</v>
      </c>
      <c r="T24" s="80">
        <v>10.64</v>
      </c>
      <c r="U24" s="83"/>
      <c r="V24" s="84"/>
      <c r="W24" s="80"/>
      <c r="X24" s="66"/>
      <c r="Y24" s="67"/>
      <c r="Z24" s="68"/>
      <c r="AA24" s="68"/>
      <c r="AB24" s="69"/>
      <c r="AC24" s="99">
        <f t="shared" si="0"/>
        <v>0</v>
      </c>
      <c r="AD24" s="100" t="str">
        <f t="shared" si="1"/>
        <v xml:space="preserve"> </v>
      </c>
      <c r="AE24" s="101"/>
      <c r="AF24" s="101"/>
      <c r="AG24" s="101"/>
    </row>
    <row r="25" spans="1:33" s="102" customFormat="1" x14ac:dyDescent="0.25">
      <c r="A25" s="74">
        <v>15</v>
      </c>
      <c r="B25" s="108">
        <v>89.695599999999999</v>
      </c>
      <c r="C25" s="109">
        <v>5.0198999999999998</v>
      </c>
      <c r="D25" s="109">
        <v>1.0901000000000001</v>
      </c>
      <c r="E25" s="109">
        <v>0.1149</v>
      </c>
      <c r="F25" s="109">
        <v>0.17749999999999999</v>
      </c>
      <c r="G25" s="109">
        <v>4.1000000000000003E-3</v>
      </c>
      <c r="H25" s="109">
        <v>4.7699999999999999E-2</v>
      </c>
      <c r="I25" s="109">
        <v>3.8600000000000002E-2</v>
      </c>
      <c r="J25" s="109">
        <v>6.13E-2</v>
      </c>
      <c r="K25" s="109">
        <v>1.1599999999999999E-2</v>
      </c>
      <c r="L25" s="109">
        <v>1.7633000000000001</v>
      </c>
      <c r="M25" s="110">
        <v>1.9755</v>
      </c>
      <c r="N25" s="89">
        <v>0.75139999999999996</v>
      </c>
      <c r="O25" s="90">
        <v>8230</v>
      </c>
      <c r="P25" s="91">
        <v>34.4587</v>
      </c>
      <c r="Q25" s="92">
        <v>9.57</v>
      </c>
      <c r="R25" s="93">
        <v>9116</v>
      </c>
      <c r="S25" s="94">
        <v>38.166499999999999</v>
      </c>
      <c r="T25" s="92">
        <v>10.6</v>
      </c>
      <c r="U25" s="95">
        <v>11541</v>
      </c>
      <c r="V25" s="96">
        <v>48.320300000000003</v>
      </c>
      <c r="W25" s="92">
        <v>13.42</v>
      </c>
      <c r="X25" s="97">
        <v>-11.6</v>
      </c>
      <c r="Y25" s="98">
        <v>-9.6</v>
      </c>
      <c r="Z25" s="85" t="s">
        <v>54</v>
      </c>
      <c r="AA25" s="85" t="s">
        <v>55</v>
      </c>
      <c r="AB25" s="86" t="s">
        <v>56</v>
      </c>
      <c r="AC25" s="99">
        <f t="shared" si="0"/>
        <v>100.0001</v>
      </c>
      <c r="AD25" s="100" t="str">
        <f t="shared" si="1"/>
        <v xml:space="preserve"> </v>
      </c>
      <c r="AE25" s="101"/>
      <c r="AF25" s="101"/>
      <c r="AG25" s="101"/>
    </row>
    <row r="26" spans="1:33" s="102" customFormat="1" x14ac:dyDescent="0.25">
      <c r="A26" s="74">
        <v>16</v>
      </c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77"/>
      <c r="O26" s="78">
        <v>8230</v>
      </c>
      <c r="P26" s="79">
        <v>34.4587</v>
      </c>
      <c r="Q26" s="80">
        <v>9.57</v>
      </c>
      <c r="R26" s="81">
        <v>9116</v>
      </c>
      <c r="S26" s="82">
        <v>38.166499999999999</v>
      </c>
      <c r="T26" s="80">
        <v>10.6</v>
      </c>
      <c r="U26" s="83"/>
      <c r="V26" s="84"/>
      <c r="W26" s="80"/>
      <c r="X26" s="66"/>
      <c r="Y26" s="67"/>
      <c r="Z26" s="85"/>
      <c r="AA26" s="85"/>
      <c r="AB26" s="86"/>
      <c r="AC26" s="99">
        <f t="shared" si="0"/>
        <v>0</v>
      </c>
      <c r="AD26" s="100" t="str">
        <f t="shared" si="1"/>
        <v xml:space="preserve"> </v>
      </c>
      <c r="AE26" s="101"/>
      <c r="AF26" s="101"/>
      <c r="AG26" s="101"/>
    </row>
    <row r="27" spans="1:33" s="102" customFormat="1" x14ac:dyDescent="0.25">
      <c r="A27" s="74">
        <v>17</v>
      </c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N27" s="77"/>
      <c r="O27" s="78">
        <v>8230</v>
      </c>
      <c r="P27" s="79">
        <v>34.4587</v>
      </c>
      <c r="Q27" s="80">
        <v>9.57</v>
      </c>
      <c r="R27" s="81">
        <v>9116</v>
      </c>
      <c r="S27" s="82">
        <v>38.166499999999999</v>
      </c>
      <c r="T27" s="80">
        <v>10.6</v>
      </c>
      <c r="U27" s="83"/>
      <c r="V27" s="84"/>
      <c r="W27" s="80"/>
      <c r="X27" s="66"/>
      <c r="Y27" s="67"/>
      <c r="Z27" s="85"/>
      <c r="AA27" s="85"/>
      <c r="AB27" s="86"/>
      <c r="AC27" s="99">
        <f t="shared" si="0"/>
        <v>0</v>
      </c>
      <c r="AD27" s="100" t="str">
        <f t="shared" si="1"/>
        <v xml:space="preserve"> </v>
      </c>
      <c r="AE27" s="101"/>
      <c r="AF27" s="101"/>
      <c r="AG27" s="101"/>
    </row>
    <row r="28" spans="1:33" s="102" customFormat="1" x14ac:dyDescent="0.25">
      <c r="A28" s="74">
        <v>18</v>
      </c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77"/>
      <c r="O28" s="78">
        <v>8230</v>
      </c>
      <c r="P28" s="79">
        <v>34.4587</v>
      </c>
      <c r="Q28" s="80">
        <v>9.57</v>
      </c>
      <c r="R28" s="81">
        <v>9116</v>
      </c>
      <c r="S28" s="82">
        <v>38.166499999999999</v>
      </c>
      <c r="T28" s="80">
        <v>10.6</v>
      </c>
      <c r="U28" s="83"/>
      <c r="V28" s="84"/>
      <c r="W28" s="80"/>
      <c r="X28" s="66"/>
      <c r="Y28" s="67"/>
      <c r="Z28" s="85"/>
      <c r="AA28" s="85"/>
      <c r="AB28" s="86"/>
      <c r="AC28" s="99">
        <f t="shared" si="0"/>
        <v>0</v>
      </c>
      <c r="AD28" s="100" t="str">
        <f t="shared" si="1"/>
        <v xml:space="preserve"> </v>
      </c>
      <c r="AE28" s="101"/>
      <c r="AF28" s="101"/>
      <c r="AG28" s="101"/>
    </row>
    <row r="29" spans="1:33" s="102" customFormat="1" x14ac:dyDescent="0.25">
      <c r="A29" s="103">
        <v>19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77"/>
      <c r="O29" s="78">
        <v>8230</v>
      </c>
      <c r="P29" s="79">
        <v>34.4587</v>
      </c>
      <c r="Q29" s="80">
        <v>9.57</v>
      </c>
      <c r="R29" s="81">
        <v>9116</v>
      </c>
      <c r="S29" s="82">
        <v>38.166499999999999</v>
      </c>
      <c r="T29" s="80">
        <v>10.6</v>
      </c>
      <c r="U29" s="83"/>
      <c r="V29" s="84"/>
      <c r="W29" s="80"/>
      <c r="X29" s="66"/>
      <c r="Y29" s="67"/>
      <c r="Z29" s="68"/>
      <c r="AA29" s="68"/>
      <c r="AB29" s="69"/>
      <c r="AC29" s="99">
        <f t="shared" si="0"/>
        <v>0</v>
      </c>
      <c r="AD29" s="100" t="str">
        <f t="shared" si="1"/>
        <v xml:space="preserve"> </v>
      </c>
      <c r="AE29" s="101"/>
      <c r="AF29" s="101"/>
      <c r="AG29" s="101"/>
    </row>
    <row r="30" spans="1:33" s="102" customFormat="1" x14ac:dyDescent="0.25">
      <c r="A30" s="74">
        <v>20</v>
      </c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14"/>
      <c r="O30" s="78">
        <v>8230</v>
      </c>
      <c r="P30" s="79">
        <v>34.4587</v>
      </c>
      <c r="Q30" s="80">
        <v>9.57</v>
      </c>
      <c r="R30" s="81">
        <v>9116</v>
      </c>
      <c r="S30" s="82">
        <v>38.166499999999999</v>
      </c>
      <c r="T30" s="80">
        <v>10.6</v>
      </c>
      <c r="U30" s="115"/>
      <c r="V30" s="116"/>
      <c r="W30" s="117"/>
      <c r="X30" s="118"/>
      <c r="Y30" s="119"/>
      <c r="Z30" s="85"/>
      <c r="AA30" s="85"/>
      <c r="AB30" s="86"/>
      <c r="AC30" s="99">
        <f t="shared" si="0"/>
        <v>0</v>
      </c>
      <c r="AD30" s="100" t="str">
        <f>IF(AC30=100,"ОК"," ")</f>
        <v xml:space="preserve"> </v>
      </c>
      <c r="AE30" s="101"/>
      <c r="AF30" s="101"/>
      <c r="AG30" s="101"/>
    </row>
    <row r="31" spans="1:33" s="102" customFormat="1" x14ac:dyDescent="0.25">
      <c r="A31" s="103">
        <v>21</v>
      </c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20"/>
      <c r="O31" s="78">
        <v>8230</v>
      </c>
      <c r="P31" s="79">
        <v>34.4587</v>
      </c>
      <c r="Q31" s="80">
        <v>9.57</v>
      </c>
      <c r="R31" s="81">
        <v>9116</v>
      </c>
      <c r="S31" s="82">
        <v>38.166499999999999</v>
      </c>
      <c r="T31" s="80">
        <v>10.6</v>
      </c>
      <c r="U31" s="121"/>
      <c r="V31" s="122"/>
      <c r="W31" s="123"/>
      <c r="X31" s="118"/>
      <c r="Y31" s="119"/>
      <c r="Z31" s="68"/>
      <c r="AA31" s="68"/>
      <c r="AB31" s="69"/>
      <c r="AC31" s="99">
        <f t="shared" si="0"/>
        <v>0</v>
      </c>
      <c r="AD31" s="100" t="str">
        <f t="shared" si="1"/>
        <v xml:space="preserve"> </v>
      </c>
      <c r="AE31" s="101"/>
      <c r="AF31" s="101"/>
      <c r="AG31" s="101"/>
    </row>
    <row r="32" spans="1:33" s="102" customFormat="1" x14ac:dyDescent="0.25">
      <c r="A32" s="74">
        <v>22</v>
      </c>
      <c r="B32" s="108">
        <v>89.542400000000001</v>
      </c>
      <c r="C32" s="109">
        <v>5.1047000000000002</v>
      </c>
      <c r="D32" s="109">
        <v>1.1184000000000001</v>
      </c>
      <c r="E32" s="109">
        <v>0.11849999999999999</v>
      </c>
      <c r="F32" s="109">
        <v>0.18579999999999999</v>
      </c>
      <c r="G32" s="109">
        <v>4.1000000000000003E-3</v>
      </c>
      <c r="H32" s="109">
        <v>4.8599999999999997E-2</v>
      </c>
      <c r="I32" s="109">
        <v>3.9699999999999999E-2</v>
      </c>
      <c r="J32" s="109">
        <v>6.5100000000000005E-2</v>
      </c>
      <c r="K32" s="109">
        <v>7.0000000000000001E-3</v>
      </c>
      <c r="L32" s="109">
        <v>1.7723</v>
      </c>
      <c r="M32" s="110">
        <v>1.9934000000000001</v>
      </c>
      <c r="N32" s="114">
        <v>0.75290000000000001</v>
      </c>
      <c r="O32" s="124">
        <v>8241</v>
      </c>
      <c r="P32" s="125">
        <v>34.504399999999997</v>
      </c>
      <c r="Q32" s="117">
        <v>9.58</v>
      </c>
      <c r="R32" s="126">
        <v>9128</v>
      </c>
      <c r="S32" s="127">
        <v>38.215200000000003</v>
      </c>
      <c r="T32" s="128">
        <v>10.62</v>
      </c>
      <c r="U32" s="115">
        <v>11545</v>
      </c>
      <c r="V32" s="116">
        <v>48.336100000000002</v>
      </c>
      <c r="W32" s="117">
        <v>13.43</v>
      </c>
      <c r="X32" s="129">
        <v>-11.9</v>
      </c>
      <c r="Y32" s="130">
        <v>-11.3</v>
      </c>
      <c r="Z32" s="131"/>
      <c r="AA32" s="131"/>
      <c r="AB32" s="132"/>
      <c r="AC32" s="99">
        <f t="shared" si="0"/>
        <v>99.999999999999972</v>
      </c>
      <c r="AD32" s="100" t="str">
        <f t="shared" si="1"/>
        <v>ОК</v>
      </c>
      <c r="AE32" s="101"/>
      <c r="AF32" s="101"/>
      <c r="AG32" s="101"/>
    </row>
    <row r="33" spans="1:33" s="102" customFormat="1" x14ac:dyDescent="0.25">
      <c r="A33" s="74">
        <v>23</v>
      </c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/>
      <c r="N33" s="133"/>
      <c r="O33" s="134">
        <v>8241</v>
      </c>
      <c r="P33" s="135">
        <v>34.504399999999997</v>
      </c>
      <c r="Q33" s="136">
        <v>9.58</v>
      </c>
      <c r="R33" s="137">
        <v>9128</v>
      </c>
      <c r="S33" s="138">
        <v>38.215200000000003</v>
      </c>
      <c r="T33" s="139">
        <v>10.62</v>
      </c>
      <c r="U33" s="140"/>
      <c r="V33" s="141"/>
      <c r="W33" s="117"/>
      <c r="X33" s="118"/>
      <c r="Y33" s="119"/>
      <c r="Z33" s="85"/>
      <c r="AA33" s="85"/>
      <c r="AB33" s="86"/>
      <c r="AC33" s="99">
        <f t="shared" si="0"/>
        <v>0</v>
      </c>
      <c r="AD33" s="100" t="str">
        <f>IF(AC33=100,"ОК"," ")</f>
        <v xml:space="preserve"> </v>
      </c>
      <c r="AE33" s="101"/>
      <c r="AF33" s="101"/>
      <c r="AG33" s="101"/>
    </row>
    <row r="34" spans="1:33" s="102" customFormat="1" x14ac:dyDescent="0.25">
      <c r="A34" s="74">
        <v>24</v>
      </c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3"/>
      <c r="N34" s="133"/>
      <c r="O34" s="134">
        <v>8241</v>
      </c>
      <c r="P34" s="135">
        <v>34.504399999999997</v>
      </c>
      <c r="Q34" s="136">
        <v>9.58</v>
      </c>
      <c r="R34" s="137">
        <v>9128</v>
      </c>
      <c r="S34" s="138">
        <v>38.215200000000003</v>
      </c>
      <c r="T34" s="139">
        <v>10.62</v>
      </c>
      <c r="U34" s="140"/>
      <c r="V34" s="141"/>
      <c r="W34" s="117"/>
      <c r="X34" s="118"/>
      <c r="Y34" s="119"/>
      <c r="Z34" s="85"/>
      <c r="AA34" s="85"/>
      <c r="AB34" s="86"/>
      <c r="AC34" s="99">
        <f t="shared" si="0"/>
        <v>0</v>
      </c>
      <c r="AD34" s="100" t="str">
        <f t="shared" si="1"/>
        <v xml:space="preserve"> </v>
      </c>
      <c r="AE34" s="101"/>
      <c r="AF34" s="101"/>
      <c r="AG34" s="101"/>
    </row>
    <row r="35" spans="1:33" s="102" customFormat="1" x14ac:dyDescent="0.25">
      <c r="A35" s="74">
        <v>25</v>
      </c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3"/>
      <c r="N35" s="133"/>
      <c r="O35" s="134">
        <v>8241</v>
      </c>
      <c r="P35" s="135">
        <v>34.504399999999997</v>
      </c>
      <c r="Q35" s="136">
        <v>9.58</v>
      </c>
      <c r="R35" s="137">
        <v>9128</v>
      </c>
      <c r="S35" s="138">
        <v>38.215200000000003</v>
      </c>
      <c r="T35" s="139">
        <v>10.62</v>
      </c>
      <c r="U35" s="140"/>
      <c r="V35" s="141"/>
      <c r="W35" s="117"/>
      <c r="X35" s="118"/>
      <c r="Y35" s="119"/>
      <c r="Z35" s="131"/>
      <c r="AA35" s="131"/>
      <c r="AB35" s="132"/>
      <c r="AC35" s="99">
        <f t="shared" si="0"/>
        <v>0</v>
      </c>
      <c r="AD35" s="100" t="str">
        <f t="shared" si="1"/>
        <v xml:space="preserve"> </v>
      </c>
      <c r="AE35" s="101"/>
      <c r="AF35" s="101"/>
      <c r="AG35" s="101"/>
    </row>
    <row r="36" spans="1:33" s="102" customFormat="1" x14ac:dyDescent="0.25">
      <c r="A36" s="103">
        <v>26</v>
      </c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7"/>
      <c r="N36" s="120"/>
      <c r="O36" s="134">
        <v>8241</v>
      </c>
      <c r="P36" s="135">
        <v>34.504399999999997</v>
      </c>
      <c r="Q36" s="136">
        <v>9.58</v>
      </c>
      <c r="R36" s="137">
        <v>9128</v>
      </c>
      <c r="S36" s="138">
        <v>38.215200000000003</v>
      </c>
      <c r="T36" s="139">
        <v>10.62</v>
      </c>
      <c r="U36" s="121"/>
      <c r="V36" s="122"/>
      <c r="W36" s="123"/>
      <c r="X36" s="118"/>
      <c r="Y36" s="119"/>
      <c r="Z36" s="68"/>
      <c r="AA36" s="68"/>
      <c r="AB36" s="69"/>
      <c r="AC36" s="99">
        <f t="shared" si="0"/>
        <v>0</v>
      </c>
      <c r="AD36" s="100" t="str">
        <f t="shared" si="1"/>
        <v xml:space="preserve"> </v>
      </c>
      <c r="AE36" s="101"/>
      <c r="AF36" s="101"/>
      <c r="AG36" s="101"/>
    </row>
    <row r="37" spans="1:33" s="102" customFormat="1" x14ac:dyDescent="0.25">
      <c r="A37" s="74">
        <v>27</v>
      </c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3"/>
      <c r="N37" s="133"/>
      <c r="O37" s="134">
        <v>8241</v>
      </c>
      <c r="P37" s="135">
        <v>34.504399999999997</v>
      </c>
      <c r="Q37" s="136">
        <v>9.58</v>
      </c>
      <c r="R37" s="137">
        <v>9128</v>
      </c>
      <c r="S37" s="138">
        <v>38.215200000000003</v>
      </c>
      <c r="T37" s="139">
        <v>10.62</v>
      </c>
      <c r="U37" s="140"/>
      <c r="V37" s="141"/>
      <c r="W37" s="117"/>
      <c r="X37" s="118"/>
      <c r="Y37" s="119"/>
      <c r="Z37" s="85"/>
      <c r="AA37" s="85"/>
      <c r="AB37" s="86"/>
      <c r="AC37" s="99">
        <f t="shared" si="0"/>
        <v>0</v>
      </c>
      <c r="AD37" s="100" t="str">
        <f t="shared" si="1"/>
        <v xml:space="preserve"> </v>
      </c>
      <c r="AE37" s="101"/>
      <c r="AF37" s="101"/>
      <c r="AG37" s="101"/>
    </row>
    <row r="38" spans="1:33" s="102" customFormat="1" x14ac:dyDescent="0.25">
      <c r="A38" s="103">
        <v>28</v>
      </c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  <c r="N38" s="120"/>
      <c r="O38" s="134">
        <v>8241</v>
      </c>
      <c r="P38" s="135">
        <v>34.504399999999997</v>
      </c>
      <c r="Q38" s="136">
        <v>9.58</v>
      </c>
      <c r="R38" s="137">
        <v>9128</v>
      </c>
      <c r="S38" s="138">
        <v>38.215200000000003</v>
      </c>
      <c r="T38" s="139">
        <v>10.62</v>
      </c>
      <c r="U38" s="121"/>
      <c r="V38" s="122"/>
      <c r="W38" s="123"/>
      <c r="X38" s="118"/>
      <c r="Y38" s="119"/>
      <c r="Z38" s="68"/>
      <c r="AA38" s="68"/>
      <c r="AB38" s="69"/>
      <c r="AC38" s="99">
        <f t="shared" si="0"/>
        <v>0</v>
      </c>
      <c r="AD38" s="100" t="str">
        <f t="shared" si="1"/>
        <v xml:space="preserve"> </v>
      </c>
      <c r="AE38" s="101"/>
      <c r="AF38" s="101"/>
      <c r="AG38" s="101"/>
    </row>
    <row r="39" spans="1:33" s="102" customFormat="1" x14ac:dyDescent="0.25">
      <c r="A39" s="74">
        <v>29</v>
      </c>
      <c r="B39" s="108">
        <v>89.187299999999993</v>
      </c>
      <c r="C39" s="109">
        <v>5.1105999999999998</v>
      </c>
      <c r="D39" s="109">
        <v>1.3660000000000001</v>
      </c>
      <c r="E39" s="109">
        <v>0.14699999999999999</v>
      </c>
      <c r="F39" s="109">
        <v>0.2472</v>
      </c>
      <c r="G39" s="109">
        <v>4.7000000000000002E-3</v>
      </c>
      <c r="H39" s="109">
        <v>6.7400000000000002E-2</v>
      </c>
      <c r="I39" s="109">
        <v>5.9400000000000001E-2</v>
      </c>
      <c r="J39" s="109">
        <v>9.6799999999999997E-2</v>
      </c>
      <c r="K39" s="109">
        <v>8.2000000000000007E-3</v>
      </c>
      <c r="L39" s="109">
        <v>1.7098</v>
      </c>
      <c r="M39" s="110">
        <v>1.9957</v>
      </c>
      <c r="N39" s="114">
        <v>0.75900000000000001</v>
      </c>
      <c r="O39" s="124">
        <v>8313</v>
      </c>
      <c r="P39" s="125">
        <v>34.805500000000002</v>
      </c>
      <c r="Q39" s="117">
        <v>9.67</v>
      </c>
      <c r="R39" s="126">
        <v>9205</v>
      </c>
      <c r="S39" s="127">
        <v>38.538699999999999</v>
      </c>
      <c r="T39" s="128">
        <v>10.71</v>
      </c>
      <c r="U39" s="115">
        <v>11596</v>
      </c>
      <c r="V39" s="116">
        <v>48.548900000000003</v>
      </c>
      <c r="W39" s="117">
        <v>13.49</v>
      </c>
      <c r="X39" s="129">
        <v>-8.3000000000000007</v>
      </c>
      <c r="Y39" s="130">
        <v>-6.5</v>
      </c>
      <c r="Z39" s="85"/>
      <c r="AA39" s="85"/>
      <c r="AB39" s="86"/>
      <c r="AC39" s="99">
        <f t="shared" si="0"/>
        <v>100.00010000000002</v>
      </c>
      <c r="AD39" s="100" t="str">
        <f t="shared" si="1"/>
        <v xml:space="preserve"> </v>
      </c>
      <c r="AE39" s="101"/>
      <c r="AF39" s="101"/>
      <c r="AG39" s="101"/>
    </row>
    <row r="40" spans="1:33" s="102" customFormat="1" x14ac:dyDescent="0.25">
      <c r="A40" s="142">
        <v>30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5"/>
      <c r="N40" s="146"/>
      <c r="O40" s="134">
        <v>8313</v>
      </c>
      <c r="P40" s="135">
        <v>34.805500000000002</v>
      </c>
      <c r="Q40" s="136">
        <v>9.67</v>
      </c>
      <c r="R40" s="137">
        <v>9205</v>
      </c>
      <c r="S40" s="138">
        <v>38.538699999999999</v>
      </c>
      <c r="T40" s="139">
        <v>10.71</v>
      </c>
      <c r="U40" s="147"/>
      <c r="V40" s="148"/>
      <c r="W40" s="149"/>
      <c r="X40" s="118"/>
      <c r="Y40" s="119"/>
      <c r="Z40" s="150"/>
      <c r="AA40" s="150"/>
      <c r="AB40" s="151"/>
      <c r="AC40" s="99">
        <f t="shared" si="0"/>
        <v>0</v>
      </c>
      <c r="AD40" s="100"/>
      <c r="AE40" s="101"/>
      <c r="AF40" s="101"/>
      <c r="AG40" s="101"/>
    </row>
    <row r="41" spans="1:33" s="102" customFormat="1" ht="15.75" thickBot="1" x14ac:dyDescent="0.3">
      <c r="A41" s="152">
        <v>31</v>
      </c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5"/>
      <c r="N41" s="156"/>
      <c r="O41" s="134">
        <v>8313</v>
      </c>
      <c r="P41" s="135">
        <v>34.805500000000002</v>
      </c>
      <c r="Q41" s="136">
        <v>9.67</v>
      </c>
      <c r="R41" s="137">
        <v>9205</v>
      </c>
      <c r="S41" s="138">
        <v>38.538699999999999</v>
      </c>
      <c r="T41" s="139">
        <v>10.71</v>
      </c>
      <c r="U41" s="157"/>
      <c r="V41" s="158"/>
      <c r="W41" s="159"/>
      <c r="X41" s="118"/>
      <c r="Y41" s="119"/>
      <c r="Z41" s="160"/>
      <c r="AA41" s="160"/>
      <c r="AB41" s="161"/>
      <c r="AC41" s="99">
        <f t="shared" si="0"/>
        <v>0</v>
      </c>
      <c r="AD41" s="100" t="str">
        <f t="shared" si="1"/>
        <v xml:space="preserve"> </v>
      </c>
      <c r="AE41" s="101"/>
      <c r="AF41" s="101"/>
      <c r="AG41" s="101"/>
    </row>
    <row r="42" spans="1:33" ht="15" customHeight="1" thickBot="1" x14ac:dyDescent="0.3">
      <c r="A42" s="269" t="s">
        <v>57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1"/>
      <c r="O42" s="272">
        <v>8250</v>
      </c>
      <c r="P42" s="274">
        <f>SUMPRODUCT(P11:P41,'[1] розрахунок'!H7:H37)/'[1] розрахунок'!H38</f>
        <v>34.541878642403951</v>
      </c>
      <c r="Q42" s="276">
        <v>9.6</v>
      </c>
      <c r="R42" s="272">
        <v>9138</v>
      </c>
      <c r="S42" s="274">
        <f>SUMPRODUCT(S11:S41,'[1] розрахунок'!H7:H37)/'[1] розрахунок'!H38</f>
        <v>38.257217748073884</v>
      </c>
      <c r="T42" s="276">
        <f>SUMPRODUCT(T11:T41,'[1] розрахунок'!H7:H37)/'[1] розрахунок'!H38</f>
        <v>10.625487504930584</v>
      </c>
      <c r="U42" s="286"/>
      <c r="V42" s="287"/>
      <c r="W42" s="287"/>
      <c r="X42" s="287"/>
      <c r="Y42" s="287"/>
      <c r="Z42" s="287"/>
      <c r="AA42" s="287"/>
      <c r="AB42" s="288"/>
      <c r="AC42" s="162"/>
      <c r="AD42" s="163"/>
      <c r="AE42" s="164"/>
      <c r="AF42" s="164"/>
      <c r="AG42" s="164"/>
    </row>
    <row r="43" spans="1:33" ht="19.5" customHeight="1" thickBot="1" x14ac:dyDescent="0.3">
      <c r="A43" s="39"/>
      <c r="B43" s="165"/>
      <c r="C43" s="165"/>
      <c r="D43" s="165"/>
      <c r="E43" s="165"/>
      <c r="F43" s="165"/>
      <c r="G43" s="165"/>
      <c r="H43" s="289" t="s">
        <v>58</v>
      </c>
      <c r="I43" s="290"/>
      <c r="J43" s="290"/>
      <c r="K43" s="290"/>
      <c r="L43" s="290"/>
      <c r="M43" s="290"/>
      <c r="N43" s="291"/>
      <c r="O43" s="273"/>
      <c r="P43" s="275"/>
      <c r="Q43" s="277"/>
      <c r="R43" s="273"/>
      <c r="S43" s="275"/>
      <c r="T43" s="277"/>
      <c r="U43" s="292"/>
      <c r="V43" s="293"/>
      <c r="W43" s="293"/>
      <c r="X43" s="293"/>
      <c r="Y43" s="293"/>
      <c r="Z43" s="293"/>
      <c r="AA43" s="293"/>
      <c r="AB43" s="294"/>
    </row>
    <row r="44" spans="1:33" ht="22.5" customHeight="1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259"/>
      <c r="V44" s="259"/>
      <c r="W44" s="259"/>
      <c r="X44" s="259"/>
      <c r="Y44" s="259"/>
      <c r="Z44" s="259"/>
      <c r="AA44" s="259"/>
      <c r="AB44" s="260"/>
    </row>
    <row r="45" spans="1:33" ht="22.5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166"/>
      <c r="V45" s="166"/>
      <c r="W45" s="166"/>
      <c r="X45" s="166"/>
      <c r="Y45" s="166"/>
      <c r="Z45" s="166"/>
      <c r="AA45" s="166"/>
      <c r="AB45" s="167"/>
    </row>
    <row r="46" spans="1:33" s="1" customFormat="1" ht="14.1" customHeight="1" x14ac:dyDescent="0.25">
      <c r="A46" s="168"/>
      <c r="B46" s="169" t="s">
        <v>59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295" t="s">
        <v>60</v>
      </c>
      <c r="N46" s="295"/>
      <c r="O46" s="295"/>
      <c r="P46" s="171"/>
      <c r="Q46" s="170"/>
      <c r="R46" s="296">
        <f>[1]Додаток!F1</f>
        <v>42887</v>
      </c>
      <c r="S46" s="296"/>
      <c r="T46" s="296"/>
      <c r="U46" s="172"/>
      <c r="V46" s="172"/>
      <c r="W46" s="172"/>
      <c r="X46" s="172"/>
      <c r="Y46" s="172"/>
      <c r="Z46" s="172"/>
      <c r="AA46" s="172"/>
      <c r="AB46" s="173"/>
      <c r="AC46" s="174"/>
      <c r="AE46" s="175"/>
    </row>
    <row r="47" spans="1:33" s="1" customFormat="1" ht="7.5" customHeight="1" x14ac:dyDescent="0.25">
      <c r="A47" s="168"/>
      <c r="B47" s="176"/>
      <c r="C47" s="177" t="s">
        <v>61</v>
      </c>
      <c r="D47" s="178"/>
      <c r="E47" s="179"/>
      <c r="F47" s="179"/>
      <c r="G47" s="179"/>
      <c r="H47" s="179"/>
      <c r="I47" s="179"/>
      <c r="J47" s="179"/>
      <c r="K47" s="177" t="s">
        <v>62</v>
      </c>
      <c r="L47" s="180"/>
      <c r="M47" s="181"/>
      <c r="N47" s="177" t="s">
        <v>63</v>
      </c>
      <c r="O47" s="181"/>
      <c r="P47" s="181"/>
      <c r="Q47" s="180"/>
      <c r="R47" s="297" t="s">
        <v>64</v>
      </c>
      <c r="S47" s="297"/>
      <c r="T47" s="297"/>
      <c r="U47" s="172"/>
      <c r="V47" s="172"/>
      <c r="W47" s="172"/>
      <c r="X47" s="172"/>
      <c r="Y47" s="172"/>
      <c r="Z47" s="172"/>
      <c r="AA47" s="172"/>
      <c r="AB47" s="173"/>
      <c r="AC47" s="174"/>
      <c r="AE47" s="175"/>
    </row>
    <row r="48" spans="1:33" s="1" customFormat="1" ht="14.1" customHeight="1" x14ac:dyDescent="0.25">
      <c r="A48" s="168"/>
      <c r="B48" s="169" t="s">
        <v>65</v>
      </c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295" t="s">
        <v>66</v>
      </c>
      <c r="N48" s="295"/>
      <c r="O48" s="295"/>
      <c r="P48" s="171"/>
      <c r="Q48" s="170"/>
      <c r="R48" s="296">
        <f>R46</f>
        <v>42887</v>
      </c>
      <c r="S48" s="296"/>
      <c r="T48" s="296"/>
      <c r="U48" s="182"/>
      <c r="V48" s="182"/>
      <c r="W48" s="182"/>
      <c r="X48" s="182"/>
      <c r="Y48" s="182"/>
      <c r="Z48" s="182"/>
      <c r="AA48" s="182"/>
      <c r="AB48" s="183"/>
      <c r="AC48" s="174"/>
      <c r="AE48" s="175"/>
    </row>
    <row r="49" spans="1:31" s="1" customFormat="1" ht="7.5" customHeight="1" x14ac:dyDescent="0.25">
      <c r="A49" s="168"/>
      <c r="B49" s="40"/>
      <c r="C49" s="177" t="s">
        <v>67</v>
      </c>
      <c r="D49" s="179"/>
      <c r="E49" s="178"/>
      <c r="F49" s="179"/>
      <c r="G49" s="179"/>
      <c r="H49" s="179"/>
      <c r="I49" s="179"/>
      <c r="J49" s="179"/>
      <c r="K49" s="177" t="s">
        <v>62</v>
      </c>
      <c r="L49" s="180"/>
      <c r="M49" s="181"/>
      <c r="N49" s="177" t="s">
        <v>63</v>
      </c>
      <c r="O49" s="181"/>
      <c r="P49" s="181"/>
      <c r="Q49" s="180"/>
      <c r="R49" s="297" t="s">
        <v>64</v>
      </c>
      <c r="S49" s="297"/>
      <c r="T49" s="297"/>
      <c r="U49" s="182"/>
      <c r="V49" s="182"/>
      <c r="W49" s="182"/>
      <c r="X49" s="182"/>
      <c r="Y49" s="182"/>
      <c r="Z49" s="182"/>
      <c r="AA49" s="182"/>
      <c r="AB49" s="183"/>
      <c r="AC49" s="174"/>
      <c r="AE49" s="175"/>
    </row>
    <row r="50" spans="1:31" s="1" customFormat="1" ht="14.1" customHeight="1" x14ac:dyDescent="0.25">
      <c r="A50" s="168"/>
      <c r="B50" s="169" t="s">
        <v>68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295" t="s">
        <v>69</v>
      </c>
      <c r="N50" s="295"/>
      <c r="O50" s="295"/>
      <c r="P50" s="171"/>
      <c r="Q50" s="171"/>
      <c r="R50" s="296">
        <f>R46</f>
        <v>42887</v>
      </c>
      <c r="S50" s="296"/>
      <c r="T50" s="296"/>
      <c r="U50" s="182"/>
      <c r="V50" s="182"/>
      <c r="W50" s="182"/>
      <c r="X50" s="182"/>
      <c r="Y50" s="182"/>
      <c r="Z50" s="182"/>
      <c r="AA50" s="182"/>
      <c r="AB50" s="183"/>
      <c r="AC50" s="174"/>
      <c r="AE50" s="175"/>
    </row>
    <row r="51" spans="1:31" s="1" customFormat="1" ht="6.75" customHeight="1" x14ac:dyDescent="0.25">
      <c r="A51" s="168"/>
      <c r="B51" s="40"/>
      <c r="C51" s="177" t="s">
        <v>70</v>
      </c>
      <c r="D51" s="179"/>
      <c r="E51" s="178"/>
      <c r="F51" s="179"/>
      <c r="G51" s="179"/>
      <c r="H51" s="179"/>
      <c r="I51" s="179"/>
      <c r="J51" s="179"/>
      <c r="K51" s="177" t="s">
        <v>62</v>
      </c>
      <c r="L51" s="180"/>
      <c r="M51" s="181"/>
      <c r="N51" s="177" t="s">
        <v>63</v>
      </c>
      <c r="O51" s="181"/>
      <c r="P51" s="181"/>
      <c r="Q51" s="180"/>
      <c r="R51" s="297" t="s">
        <v>64</v>
      </c>
      <c r="S51" s="297"/>
      <c r="T51" s="297"/>
      <c r="U51" s="182"/>
      <c r="V51" s="182"/>
      <c r="W51" s="182"/>
      <c r="X51" s="182"/>
      <c r="Y51" s="182"/>
      <c r="Z51" s="182"/>
      <c r="AA51" s="182"/>
      <c r="AB51" s="183"/>
      <c r="AC51" s="174"/>
      <c r="AE51" s="175"/>
    </row>
    <row r="52" spans="1:31" ht="15.75" thickBot="1" x14ac:dyDescent="0.3">
      <c r="A52" s="184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6"/>
    </row>
  </sheetData>
  <mergeCells count="54"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  <mergeCell ref="O8:W8"/>
    <mergeCell ref="B9:B10"/>
    <mergeCell ref="S42:S43"/>
    <mergeCell ref="T42:T43"/>
    <mergeCell ref="U42:AB42"/>
    <mergeCell ref="H43:N43"/>
    <mergeCell ref="U43:AB43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K5:U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view="pageBreakPreview" zoomScale="130" zoomScaleNormal="80" zoomScaleSheetLayoutView="130" workbookViewId="0">
      <selection activeCell="A23" sqref="A23"/>
    </sheetView>
  </sheetViews>
  <sheetFormatPr defaultRowHeight="14.25" x14ac:dyDescent="0.2"/>
  <cols>
    <col min="1" max="1" width="17.85546875" style="187" customWidth="1"/>
    <col min="2" max="2" width="38.5703125" style="187" customWidth="1"/>
    <col min="3" max="3" width="21.140625" style="187" customWidth="1"/>
    <col min="4" max="4" width="21.42578125" style="187" customWidth="1"/>
    <col min="5" max="5" width="22" style="187" customWidth="1"/>
    <col min="6" max="14" width="12.7109375" style="187" customWidth="1"/>
    <col min="15" max="15" width="20.140625" style="187" customWidth="1"/>
    <col min="16" max="16384" width="9.140625" style="187"/>
  </cols>
  <sheetData>
    <row r="1" spans="1:30" ht="15" x14ac:dyDescent="0.2">
      <c r="A1" s="300"/>
      <c r="B1" s="300"/>
    </row>
    <row r="2" spans="1:30" ht="15" x14ac:dyDescent="0.25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5" spans="1:30" ht="15" thickBot="1" x14ac:dyDescent="0.25"/>
    <row r="6" spans="1:30" ht="15" x14ac:dyDescent="0.2">
      <c r="A6" s="301" t="s">
        <v>72</v>
      </c>
      <c r="B6" s="303" t="s">
        <v>73</v>
      </c>
      <c r="C6" s="305" t="s">
        <v>74</v>
      </c>
      <c r="D6" s="306"/>
      <c r="E6" s="307"/>
    </row>
    <row r="7" spans="1:30" ht="15.75" customHeight="1" thickBot="1" x14ac:dyDescent="0.25">
      <c r="A7" s="302"/>
      <c r="B7" s="304"/>
      <c r="C7" s="188" t="s">
        <v>75</v>
      </c>
      <c r="D7" s="189" t="s">
        <v>76</v>
      </c>
      <c r="E7" s="190" t="s">
        <v>77</v>
      </c>
    </row>
    <row r="8" spans="1:30" ht="14.25" customHeight="1" x14ac:dyDescent="0.2">
      <c r="A8" s="308" t="s">
        <v>3</v>
      </c>
      <c r="B8" s="191" t="s">
        <v>78</v>
      </c>
      <c r="C8" s="192">
        <v>38.253267423060102</v>
      </c>
      <c r="D8" s="193">
        <v>9136.6360856014708</v>
      </c>
      <c r="E8" s="194">
        <v>10.625907617516695</v>
      </c>
    </row>
    <row r="9" spans="1:30" ht="14.25" customHeight="1" x14ac:dyDescent="0.2">
      <c r="A9" s="309"/>
      <c r="B9" s="195" t="s">
        <v>79</v>
      </c>
      <c r="C9" s="196">
        <v>38.259123473741042</v>
      </c>
      <c r="D9" s="197">
        <v>9138.0347792968059</v>
      </c>
      <c r="E9" s="198">
        <v>10.6275342982614</v>
      </c>
    </row>
    <row r="10" spans="1:30" ht="14.25" customHeight="1" x14ac:dyDescent="0.2">
      <c r="A10" s="309"/>
      <c r="B10" s="195" t="s">
        <v>80</v>
      </c>
      <c r="C10" s="196">
        <v>38.253383692711942</v>
      </c>
      <c r="D10" s="197">
        <v>9136.6638561311065</v>
      </c>
      <c r="E10" s="198">
        <v>10.625939914642206</v>
      </c>
    </row>
    <row r="11" spans="1:30" ht="14.25" customHeight="1" x14ac:dyDescent="0.2">
      <c r="A11" s="309"/>
      <c r="B11" s="195" t="s">
        <v>81</v>
      </c>
      <c r="C11" s="196">
        <v>38.254960021719704</v>
      </c>
      <c r="D11" s="197">
        <v>9137.0403558516628</v>
      </c>
      <c r="E11" s="198">
        <v>10.626377783811028</v>
      </c>
    </row>
    <row r="12" spans="1:30" ht="14.25" customHeight="1" thickBot="1" x14ac:dyDescent="0.25">
      <c r="A12" s="310"/>
      <c r="B12" s="199" t="s">
        <v>82</v>
      </c>
      <c r="C12" s="200">
        <v>38.2566560452305</v>
      </c>
      <c r="D12" s="201">
        <v>9137.4454441135185</v>
      </c>
      <c r="E12" s="202">
        <v>10.626848901452917</v>
      </c>
    </row>
    <row r="13" spans="1:30" ht="45.75" customHeight="1" thickBot="1" x14ac:dyDescent="0.25">
      <c r="A13" s="298" t="s">
        <v>83</v>
      </c>
      <c r="B13" s="299"/>
      <c r="C13" s="203">
        <v>38.257217748073884</v>
      </c>
      <c r="D13" s="204">
        <v>9137.5796045346797</v>
      </c>
      <c r="E13" s="205">
        <v>10.627004930020524</v>
      </c>
    </row>
    <row r="16" spans="1:30" s="1" customFormat="1" ht="14.1" customHeight="1" x14ac:dyDescent="0.25">
      <c r="A16" s="169" t="s">
        <v>59</v>
      </c>
      <c r="B16" s="206"/>
      <c r="C16" s="206"/>
      <c r="D16" s="207" t="s">
        <v>60</v>
      </c>
      <c r="E16" s="208">
        <f>[1]Додаток!F1</f>
        <v>42887</v>
      </c>
      <c r="F16" s="209"/>
      <c r="G16" s="210"/>
      <c r="H16" s="210"/>
      <c r="I16" s="210"/>
      <c r="J16" s="210"/>
      <c r="K16" s="210"/>
      <c r="L16" s="211"/>
      <c r="M16" s="211"/>
      <c r="N16" s="211"/>
      <c r="O16" s="209"/>
      <c r="P16" s="210"/>
      <c r="Q16" s="211"/>
      <c r="R16" s="212"/>
      <c r="S16" s="212"/>
      <c r="T16" s="211"/>
      <c r="U16" s="182"/>
      <c r="V16" s="182"/>
      <c r="W16" s="182"/>
      <c r="X16" s="182"/>
      <c r="Y16" s="182"/>
      <c r="Z16" s="174"/>
      <c r="AA16" s="174"/>
      <c r="AB16" s="211"/>
      <c r="AC16" s="175"/>
      <c r="AD16" s="211"/>
    </row>
    <row r="17" spans="1:30" s="1" customFormat="1" ht="7.5" customHeight="1" x14ac:dyDescent="0.25">
      <c r="A17" s="213" t="s">
        <v>61</v>
      </c>
      <c r="C17" s="213" t="s">
        <v>62</v>
      </c>
      <c r="D17" s="214" t="s">
        <v>63</v>
      </c>
      <c r="E17" s="215" t="s">
        <v>64</v>
      </c>
      <c r="F17" s="216"/>
      <c r="G17" s="217"/>
      <c r="H17" s="217"/>
      <c r="I17" s="217"/>
      <c r="J17" s="211"/>
      <c r="K17" s="218"/>
      <c r="L17" s="211"/>
      <c r="M17" s="211"/>
      <c r="N17" s="211"/>
      <c r="O17" s="216"/>
      <c r="P17" s="218"/>
      <c r="Q17" s="211"/>
      <c r="R17" s="177"/>
      <c r="S17" s="177"/>
      <c r="T17" s="211"/>
      <c r="U17" s="182"/>
      <c r="V17" s="182"/>
      <c r="W17" s="182"/>
      <c r="X17" s="182"/>
      <c r="Y17" s="182"/>
      <c r="Z17" s="174"/>
      <c r="AA17" s="174"/>
      <c r="AB17" s="211"/>
      <c r="AC17" s="175"/>
      <c r="AD17" s="211"/>
    </row>
    <row r="18" spans="1:30" s="1" customFormat="1" ht="14.1" customHeight="1" x14ac:dyDescent="0.25">
      <c r="A18" s="169" t="s">
        <v>65</v>
      </c>
      <c r="B18" s="206"/>
      <c r="C18" s="206"/>
      <c r="D18" s="207" t="s">
        <v>66</v>
      </c>
      <c r="E18" s="208">
        <f>E16</f>
        <v>42887</v>
      </c>
      <c r="F18" s="209"/>
      <c r="G18" s="210"/>
      <c r="H18" s="210"/>
      <c r="I18" s="210"/>
      <c r="J18" s="211"/>
      <c r="K18" s="210"/>
      <c r="L18" s="211"/>
      <c r="M18" s="211"/>
      <c r="N18" s="211"/>
      <c r="O18" s="209"/>
      <c r="P18" s="210"/>
      <c r="Q18" s="211"/>
      <c r="R18" s="212"/>
      <c r="S18" s="212"/>
      <c r="T18" s="211"/>
      <c r="U18" s="182"/>
      <c r="V18" s="182"/>
      <c r="W18" s="182"/>
      <c r="X18" s="182"/>
      <c r="Y18" s="182"/>
      <c r="Z18" s="174"/>
      <c r="AA18" s="174"/>
      <c r="AB18" s="211"/>
      <c r="AC18" s="175"/>
      <c r="AD18" s="211"/>
    </row>
    <row r="19" spans="1:30" s="1" customFormat="1" ht="7.5" customHeight="1" x14ac:dyDescent="0.25">
      <c r="A19" s="213" t="s">
        <v>67</v>
      </c>
      <c r="C19" s="213" t="s">
        <v>62</v>
      </c>
      <c r="D19" s="214" t="s">
        <v>63</v>
      </c>
      <c r="E19" s="215" t="s">
        <v>64</v>
      </c>
      <c r="F19" s="216"/>
      <c r="G19" s="217"/>
      <c r="H19" s="217"/>
      <c r="I19" s="217"/>
      <c r="J19" s="211"/>
      <c r="K19" s="218"/>
      <c r="L19" s="211"/>
      <c r="M19" s="211"/>
      <c r="N19" s="211"/>
      <c r="O19" s="216"/>
      <c r="P19" s="218"/>
      <c r="Q19" s="211"/>
      <c r="R19" s="177"/>
      <c r="S19" s="177"/>
      <c r="T19" s="211"/>
      <c r="U19" s="182"/>
      <c r="V19" s="182"/>
      <c r="W19" s="182"/>
      <c r="X19" s="182"/>
      <c r="Y19" s="182"/>
      <c r="Z19" s="174"/>
      <c r="AA19" s="174"/>
      <c r="AB19" s="211"/>
      <c r="AC19" s="175"/>
      <c r="AD19" s="211"/>
    </row>
    <row r="20" spans="1:30" s="1" customFormat="1" ht="14.1" customHeight="1" x14ac:dyDescent="0.25">
      <c r="A20" s="169" t="s">
        <v>68</v>
      </c>
      <c r="B20" s="206"/>
      <c r="C20" s="206"/>
      <c r="D20" s="207" t="s">
        <v>69</v>
      </c>
      <c r="E20" s="208">
        <f>E16</f>
        <v>42887</v>
      </c>
      <c r="F20" s="209"/>
      <c r="G20" s="210"/>
      <c r="H20" s="210"/>
      <c r="I20" s="210"/>
      <c r="J20" s="211"/>
      <c r="K20" s="210"/>
      <c r="L20" s="211"/>
      <c r="M20" s="211"/>
      <c r="N20" s="211"/>
      <c r="O20" s="209"/>
      <c r="P20" s="209"/>
      <c r="Q20" s="211"/>
      <c r="R20" s="212"/>
      <c r="S20" s="212"/>
      <c r="T20" s="211"/>
      <c r="U20" s="182"/>
      <c r="V20" s="182"/>
      <c r="W20" s="182"/>
      <c r="X20" s="182"/>
      <c r="Y20" s="182"/>
      <c r="Z20" s="174"/>
      <c r="AA20" s="174"/>
      <c r="AB20" s="211"/>
      <c r="AC20" s="175"/>
      <c r="AD20" s="211"/>
    </row>
    <row r="21" spans="1:30" s="1" customFormat="1" ht="6.75" customHeight="1" x14ac:dyDescent="0.25">
      <c r="A21" s="213" t="s">
        <v>70</v>
      </c>
      <c r="C21" s="213" t="s">
        <v>62</v>
      </c>
      <c r="D21" s="214" t="s">
        <v>63</v>
      </c>
      <c r="E21" s="215" t="s">
        <v>64</v>
      </c>
      <c r="F21" s="216"/>
      <c r="G21" s="217"/>
      <c r="H21" s="217"/>
      <c r="I21" s="217"/>
      <c r="J21" s="211"/>
      <c r="K21" s="218"/>
      <c r="L21" s="211"/>
      <c r="M21" s="211"/>
      <c r="N21" s="211"/>
      <c r="O21" s="216"/>
      <c r="P21" s="218"/>
      <c r="Q21" s="211"/>
      <c r="R21" s="177"/>
      <c r="S21" s="177"/>
      <c r="T21" s="211"/>
      <c r="U21" s="182"/>
      <c r="V21" s="182"/>
      <c r="W21" s="182"/>
      <c r="X21" s="182"/>
      <c r="Y21" s="182"/>
      <c r="Z21" s="174"/>
      <c r="AA21" s="174"/>
      <c r="AB21" s="211"/>
      <c r="AC21" s="175"/>
      <c r="AD21" s="211"/>
    </row>
    <row r="22" spans="1:30" s="37" customFormat="1" ht="15" x14ac:dyDescent="0.25">
      <c r="A22" s="219"/>
      <c r="B22" s="219"/>
      <c r="C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</row>
    <row r="23" spans="1:30" x14ac:dyDescent="0.2">
      <c r="A23" s="220"/>
    </row>
  </sheetData>
  <mergeCells count="6">
    <mergeCell ref="A13:B13"/>
    <mergeCell ref="A1:B1"/>
    <mergeCell ref="A6:A7"/>
    <mergeCell ref="B6:B7"/>
    <mergeCell ref="C6:E6"/>
    <mergeCell ref="A8:A12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розрахунок 1 до маршруту 1</vt:lpstr>
      <vt:lpstr>1</vt:lpstr>
      <vt:lpstr>додаток1 до маршруту 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cp:lastPrinted>2017-06-01T09:32:18Z</cp:lastPrinted>
  <dcterms:created xsi:type="dcterms:W3CDTF">2017-06-01T08:57:17Z</dcterms:created>
  <dcterms:modified xsi:type="dcterms:W3CDTF">2017-06-01T09:33:11Z</dcterms:modified>
</cp:coreProperties>
</file>